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3\Ing. Gajdoš\Pajda\rozpočty 2024.2\"/>
    </mc:Choice>
  </mc:AlternateContent>
  <bookViews>
    <workbookView xWindow="0" yWindow="0" windowWidth="0" windowHeight="0"/>
  </bookViews>
  <sheets>
    <sheet name="Rekapitulace stavby" sheetId="1" r:id="rId1"/>
    <sheet name="SO 01 - Úprava hlavního v..." sheetId="2" r:id="rId2"/>
    <sheet name="SO 02 - Přístavba výtahu ..." sheetId="3" r:id="rId3"/>
    <sheet name="SO 02.1 - Výtah - elektro" sheetId="4" r:id="rId4"/>
    <sheet name="SO 03 - Udržovací práce K..." sheetId="5" r:id="rId5"/>
    <sheet name="SO 03.1 - Zřízení akustic..." sheetId="6" r:id="rId6"/>
    <sheet name="SO 03.2 - Objekt 3 - učeb..." sheetId="7" r:id="rId7"/>
    <sheet name="SO 04 - Udržovací práce K..." sheetId="8" r:id="rId8"/>
    <sheet name="SO 04.1 - Objekt 4 - inte..." sheetId="9" r:id="rId9"/>
    <sheet name="SO 05 - Rampa a schodiště..." sheetId="10" r:id="rId10"/>
    <sheet name="SO 06 - Plocha k hlavnímu..." sheetId="11" r:id="rId11"/>
    <sheet name="SO 07 - Parkoviště pro im..." sheetId="12" r:id="rId12"/>
    <sheet name="Pokyny pro vyplnění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01 - Úprava hlavního v...'!$C$96:$K$401</definedName>
    <definedName name="_xlnm.Print_Area" localSheetId="1">'SO 01 - Úprava hlavního v...'!$C$4:$J$39,'SO 01 - Úprava hlavního v...'!$C$45:$J$78,'SO 01 - Úprava hlavního v...'!$C$84:$K$401</definedName>
    <definedName name="_xlnm.Print_Titles" localSheetId="1">'SO 01 - Úprava hlavního v...'!$96:$96</definedName>
    <definedName name="_xlnm._FilterDatabase" localSheetId="2" hidden="1">'SO 02 - Přístavba výtahu ...'!$C$105:$K$682</definedName>
    <definedName name="_xlnm.Print_Area" localSheetId="2">'SO 02 - Přístavba výtahu ...'!$C$4:$J$39,'SO 02 - Přístavba výtahu ...'!$C$45:$J$87,'SO 02 - Přístavba výtahu ...'!$C$93:$K$682</definedName>
    <definedName name="_xlnm.Print_Titles" localSheetId="2">'SO 02 - Přístavba výtahu ...'!$105:$105</definedName>
    <definedName name="_xlnm._FilterDatabase" localSheetId="3" hidden="1">'SO 02.1 - Výtah - elektro'!$C$83:$K$187</definedName>
    <definedName name="_xlnm.Print_Area" localSheetId="3">'SO 02.1 - Výtah - elektro'!$C$4:$J$39,'SO 02.1 - Výtah - elektro'!$C$45:$J$65,'SO 02.1 - Výtah - elektro'!$C$71:$K$187</definedName>
    <definedName name="_xlnm.Print_Titles" localSheetId="3">'SO 02.1 - Výtah - elektro'!$83:$83</definedName>
    <definedName name="_xlnm._FilterDatabase" localSheetId="4" hidden="1">'SO 03 - Udržovací práce K...'!$C$99:$K$1214</definedName>
    <definedName name="_xlnm.Print_Area" localSheetId="4">'SO 03 - Udržovací práce K...'!$C$4:$J$39,'SO 03 - Udržovací práce K...'!$C$45:$J$81,'SO 03 - Udržovací práce K...'!$C$87:$K$1214</definedName>
    <definedName name="_xlnm.Print_Titles" localSheetId="4">'SO 03 - Udržovací práce K...'!$99:$99</definedName>
    <definedName name="_xlnm._FilterDatabase" localSheetId="5" hidden="1">'SO 03.1 - Zřízení akustic...'!$C$84:$K$138</definedName>
    <definedName name="_xlnm.Print_Area" localSheetId="5">'SO 03.1 - Zřízení akustic...'!$C$4:$J$39,'SO 03.1 - Zřízení akustic...'!$C$45:$J$66,'SO 03.1 - Zřízení akustic...'!$C$72:$K$138</definedName>
    <definedName name="_xlnm.Print_Titles" localSheetId="5">'SO 03.1 - Zřízení akustic...'!$84:$84</definedName>
    <definedName name="_xlnm._FilterDatabase" localSheetId="6" hidden="1">'SO 03.2 - Objekt 3 - učeb...'!$C$86:$K$448</definedName>
    <definedName name="_xlnm.Print_Area" localSheetId="6">'SO 03.2 - Objekt 3 - učeb...'!$C$4:$J$39,'SO 03.2 - Objekt 3 - učeb...'!$C$45:$J$68,'SO 03.2 - Objekt 3 - učeb...'!$C$74:$K$448</definedName>
    <definedName name="_xlnm.Print_Titles" localSheetId="6">'SO 03.2 - Objekt 3 - učeb...'!$86:$86</definedName>
    <definedName name="_xlnm._FilterDatabase" localSheetId="7" hidden="1">'SO 04 - Udržovací práce K...'!$C$98:$K$591</definedName>
    <definedName name="_xlnm.Print_Area" localSheetId="7">'SO 04 - Udržovací práce K...'!$C$4:$J$39,'SO 04 - Udržovací práce K...'!$C$45:$J$80,'SO 04 - Udržovací práce K...'!$C$86:$K$591</definedName>
    <definedName name="_xlnm.Print_Titles" localSheetId="7">'SO 04 - Udržovací práce K...'!$98:$98</definedName>
    <definedName name="_xlnm._FilterDatabase" localSheetId="8" hidden="1">'SO 04.1 - Objekt 4 - inte...'!$C$86:$K$374</definedName>
    <definedName name="_xlnm.Print_Area" localSheetId="8">'SO 04.1 - Objekt 4 - inte...'!$C$4:$J$39,'SO 04.1 - Objekt 4 - inte...'!$C$45:$J$68,'SO 04.1 - Objekt 4 - inte...'!$C$74:$K$374</definedName>
    <definedName name="_xlnm.Print_Titles" localSheetId="8">'SO 04.1 - Objekt 4 - inte...'!$86:$86</definedName>
    <definedName name="_xlnm._FilterDatabase" localSheetId="9" hidden="1">'SO 05 - Rampa a schodiště...'!$C$94:$K$443</definedName>
    <definedName name="_xlnm.Print_Area" localSheetId="9">'SO 05 - Rampa a schodiště...'!$C$4:$J$39,'SO 05 - Rampa a schodiště...'!$C$45:$J$76,'SO 05 - Rampa a schodiště...'!$C$82:$K$443</definedName>
    <definedName name="_xlnm.Print_Titles" localSheetId="9">'SO 05 - Rampa a schodiště...'!$94:$94</definedName>
    <definedName name="_xlnm._FilterDatabase" localSheetId="10" hidden="1">'SO 06 - Plocha k hlavnímu...'!$C$95:$K$259</definedName>
    <definedName name="_xlnm.Print_Area" localSheetId="10">'SO 06 - Plocha k hlavnímu...'!$C$4:$J$39,'SO 06 - Plocha k hlavnímu...'!$C$45:$J$77,'SO 06 - Plocha k hlavnímu...'!$C$83:$K$259</definedName>
    <definedName name="_xlnm.Print_Titles" localSheetId="10">'SO 06 - Plocha k hlavnímu...'!$95:$95</definedName>
    <definedName name="_xlnm._FilterDatabase" localSheetId="11" hidden="1">'SO 07 - Parkoviště pro im...'!$C$89:$K$229</definedName>
    <definedName name="_xlnm.Print_Area" localSheetId="11">'SO 07 - Parkoviště pro im...'!$C$4:$J$39,'SO 07 - Parkoviště pro im...'!$C$45:$J$71,'SO 07 - Parkoviště pro im...'!$C$77:$K$229</definedName>
    <definedName name="_xlnm.Print_Titles" localSheetId="11">'SO 07 - Parkoviště pro im...'!$89:$89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5"/>
  <c i="12" r="J35"/>
  <c i="1" r="AX65"/>
  <c i="12" r="BI227"/>
  <c r="BH227"/>
  <c r="BG227"/>
  <c r="BF227"/>
  <c r="T227"/>
  <c r="T226"/>
  <c r="R227"/>
  <c r="R226"/>
  <c r="P227"/>
  <c r="P226"/>
  <c r="BI223"/>
  <c r="BH223"/>
  <c r="BG223"/>
  <c r="BF223"/>
  <c r="T223"/>
  <c r="T222"/>
  <c r="T221"/>
  <c r="R223"/>
  <c r="R222"/>
  <c r="R221"/>
  <c r="P223"/>
  <c r="P222"/>
  <c r="P221"/>
  <c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87"/>
  <c r="J17"/>
  <c r="J12"/>
  <c r="J84"/>
  <c r="E7"/>
  <c r="E48"/>
  <c i="11" r="J37"/>
  <c r="J36"/>
  <c i="1" r="AY64"/>
  <c i="11" r="J35"/>
  <c i="1" r="AX64"/>
  <c i="11" r="BI257"/>
  <c r="BH257"/>
  <c r="BG257"/>
  <c r="BF257"/>
  <c r="T257"/>
  <c r="T256"/>
  <c r="R257"/>
  <c r="R256"/>
  <c r="P257"/>
  <c r="P256"/>
  <c r="BI253"/>
  <c r="BH253"/>
  <c r="BG253"/>
  <c r="BF253"/>
  <c r="T253"/>
  <c r="T252"/>
  <c r="R253"/>
  <c r="R252"/>
  <c r="P253"/>
  <c r="P252"/>
  <c r="BI249"/>
  <c r="BH249"/>
  <c r="BG249"/>
  <c r="BF249"/>
  <c r="T249"/>
  <c r="T248"/>
  <c r="R249"/>
  <c r="R248"/>
  <c r="P249"/>
  <c r="P248"/>
  <c r="BI245"/>
  <c r="BH245"/>
  <c r="BG245"/>
  <c r="BF245"/>
  <c r="T245"/>
  <c r="T244"/>
  <c r="R245"/>
  <c r="R244"/>
  <c r="P245"/>
  <c r="P244"/>
  <c r="BI241"/>
  <c r="BH241"/>
  <c r="BG241"/>
  <c r="BF241"/>
  <c r="T241"/>
  <c r="T240"/>
  <c r="T239"/>
  <c r="R241"/>
  <c r="R240"/>
  <c r="R239"/>
  <c r="P241"/>
  <c r="P240"/>
  <c r="P239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07"/>
  <c r="BH107"/>
  <c r="BG107"/>
  <c r="BF107"/>
  <c r="T107"/>
  <c r="T106"/>
  <c r="R107"/>
  <c r="R106"/>
  <c r="P107"/>
  <c r="P106"/>
  <c r="BI99"/>
  <c r="BH99"/>
  <c r="BG99"/>
  <c r="BF99"/>
  <c r="T99"/>
  <c r="T98"/>
  <c r="R99"/>
  <c r="R98"/>
  <c r="P99"/>
  <c r="P98"/>
  <c r="J92"/>
  <c r="F92"/>
  <c r="F90"/>
  <c r="E88"/>
  <c r="J54"/>
  <c r="F54"/>
  <c r="F52"/>
  <c r="E50"/>
  <c r="J24"/>
  <c r="E24"/>
  <c r="J93"/>
  <c r="J23"/>
  <c r="J18"/>
  <c r="E18"/>
  <c r="F55"/>
  <c r="J17"/>
  <c r="J12"/>
  <c r="J52"/>
  <c r="E7"/>
  <c r="E86"/>
  <c i="10" r="J37"/>
  <c r="J36"/>
  <c i="1" r="AY63"/>
  <c i="10" r="J35"/>
  <c i="1" r="AX63"/>
  <c i="10" r="BI441"/>
  <c r="BH441"/>
  <c r="BG441"/>
  <c r="BF441"/>
  <c r="T441"/>
  <c r="T440"/>
  <c r="R441"/>
  <c r="R440"/>
  <c r="P441"/>
  <c r="P440"/>
  <c r="BI437"/>
  <c r="BH437"/>
  <c r="BG437"/>
  <c r="BF437"/>
  <c r="T437"/>
  <c r="R437"/>
  <c r="P437"/>
  <c r="BI433"/>
  <c r="BH433"/>
  <c r="BG433"/>
  <c r="BF433"/>
  <c r="T433"/>
  <c r="R433"/>
  <c r="P433"/>
  <c r="BI430"/>
  <c r="BH430"/>
  <c r="BG430"/>
  <c r="BF430"/>
  <c r="T430"/>
  <c r="R430"/>
  <c r="P430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87"/>
  <c r="BH387"/>
  <c r="BG387"/>
  <c r="BF387"/>
  <c r="T387"/>
  <c r="R387"/>
  <c r="P387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38"/>
  <c r="BH338"/>
  <c r="BG338"/>
  <c r="BF338"/>
  <c r="T338"/>
  <c r="T337"/>
  <c r="R338"/>
  <c r="R337"/>
  <c r="P338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2"/>
  <c r="BH252"/>
  <c r="BG252"/>
  <c r="BF252"/>
  <c r="T252"/>
  <c r="R252"/>
  <c r="P252"/>
  <c r="BI244"/>
  <c r="BH244"/>
  <c r="BG244"/>
  <c r="BF244"/>
  <c r="T244"/>
  <c r="T243"/>
  <c r="R244"/>
  <c r="R243"/>
  <c r="P244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J91"/>
  <c r="F91"/>
  <c r="F89"/>
  <c r="E87"/>
  <c r="J54"/>
  <c r="F54"/>
  <c r="F52"/>
  <c r="E50"/>
  <c r="J24"/>
  <c r="E24"/>
  <c r="J55"/>
  <c r="J23"/>
  <c r="J18"/>
  <c r="E18"/>
  <c r="F92"/>
  <c r="J17"/>
  <c r="J12"/>
  <c r="J89"/>
  <c r="E7"/>
  <c r="E85"/>
  <c i="9" r="J37"/>
  <c r="J36"/>
  <c i="1" r="AY62"/>
  <c i="9" r="J35"/>
  <c i="1" r="AX62"/>
  <c i="9" r="BI370"/>
  <c r="BH370"/>
  <c r="BG370"/>
  <c r="BF370"/>
  <c r="T370"/>
  <c r="R370"/>
  <c r="P370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1"/>
  <c r="E79"/>
  <c r="J55"/>
  <c r="J54"/>
  <c r="F52"/>
  <c r="E50"/>
  <c r="J18"/>
  <c r="E18"/>
  <c r="F84"/>
  <c r="J17"/>
  <c r="J15"/>
  <c r="E15"/>
  <c r="F83"/>
  <c r="J14"/>
  <c r="J12"/>
  <c r="J52"/>
  <c r="E7"/>
  <c r="E77"/>
  <c i="8" r="J37"/>
  <c r="J36"/>
  <c i="1" r="AY61"/>
  <c i="8" r="J35"/>
  <c i="1" r="AX61"/>
  <c i="8" r="BI589"/>
  <c r="BH589"/>
  <c r="BG589"/>
  <c r="BF589"/>
  <c r="T589"/>
  <c r="T588"/>
  <c r="R589"/>
  <c r="R588"/>
  <c r="P589"/>
  <c r="P588"/>
  <c r="BI585"/>
  <c r="BH585"/>
  <c r="BG585"/>
  <c r="BF585"/>
  <c r="T585"/>
  <c r="T584"/>
  <c r="T583"/>
  <c r="R585"/>
  <c r="R584"/>
  <c r="R583"/>
  <c r="P585"/>
  <c r="P584"/>
  <c r="P583"/>
  <c r="BI580"/>
  <c r="BH580"/>
  <c r="BG580"/>
  <c r="BF580"/>
  <c r="T580"/>
  <c r="T579"/>
  <c r="R580"/>
  <c r="R579"/>
  <c r="P580"/>
  <c r="P579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9"/>
  <c r="BH569"/>
  <c r="BG569"/>
  <c r="BF569"/>
  <c r="T569"/>
  <c r="R569"/>
  <c r="P569"/>
  <c r="BI562"/>
  <c r="BH562"/>
  <c r="BG562"/>
  <c r="BF562"/>
  <c r="T562"/>
  <c r="R562"/>
  <c r="P562"/>
  <c r="BI557"/>
  <c r="BH557"/>
  <c r="BG557"/>
  <c r="BF557"/>
  <c r="T557"/>
  <c r="R557"/>
  <c r="P557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2"/>
  <c r="BH542"/>
  <c r="BG542"/>
  <c r="BF542"/>
  <c r="T542"/>
  <c r="R542"/>
  <c r="P542"/>
  <c r="BI530"/>
  <c r="BH530"/>
  <c r="BG530"/>
  <c r="BF530"/>
  <c r="T530"/>
  <c r="R530"/>
  <c r="P530"/>
  <c r="BI527"/>
  <c r="BH527"/>
  <c r="BG527"/>
  <c r="BF527"/>
  <c r="T527"/>
  <c r="R527"/>
  <c r="P527"/>
  <c r="BI511"/>
  <c r="BH511"/>
  <c r="BG511"/>
  <c r="BF511"/>
  <c r="T511"/>
  <c r="R511"/>
  <c r="P511"/>
  <c r="BI508"/>
  <c r="BH508"/>
  <c r="BG508"/>
  <c r="BF508"/>
  <c r="T508"/>
  <c r="R508"/>
  <c r="P508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49"/>
  <c r="BH449"/>
  <c r="BG449"/>
  <c r="BF449"/>
  <c r="T449"/>
  <c r="R449"/>
  <c r="P449"/>
  <c r="BI443"/>
  <c r="BH443"/>
  <c r="BG443"/>
  <c r="BF443"/>
  <c r="T443"/>
  <c r="R443"/>
  <c r="P443"/>
  <c r="BI438"/>
  <c r="BH438"/>
  <c r="BG438"/>
  <c r="BF438"/>
  <c r="T438"/>
  <c r="R438"/>
  <c r="P438"/>
  <c r="BI436"/>
  <c r="BH436"/>
  <c r="BG436"/>
  <c r="BF436"/>
  <c r="T436"/>
  <c r="R436"/>
  <c r="P436"/>
  <c r="BI430"/>
  <c r="BH430"/>
  <c r="BG430"/>
  <c r="BF430"/>
  <c r="T430"/>
  <c r="R430"/>
  <c r="P430"/>
  <c r="BI426"/>
  <c r="BH426"/>
  <c r="BG426"/>
  <c r="BF426"/>
  <c r="T426"/>
  <c r="R426"/>
  <c r="P426"/>
  <c r="BI420"/>
  <c r="BH420"/>
  <c r="BG420"/>
  <c r="BF420"/>
  <c r="T420"/>
  <c r="R420"/>
  <c r="P420"/>
  <c r="BI417"/>
  <c r="BH417"/>
  <c r="BG417"/>
  <c r="BF417"/>
  <c r="T417"/>
  <c r="R417"/>
  <c r="P417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6"/>
  <c r="BH396"/>
  <c r="BG396"/>
  <c r="BF396"/>
  <c r="T396"/>
  <c r="R396"/>
  <c r="P396"/>
  <c r="BI392"/>
  <c r="BH392"/>
  <c r="BG392"/>
  <c r="BF392"/>
  <c r="T392"/>
  <c r="R392"/>
  <c r="P392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2"/>
  <c r="BH372"/>
  <c r="BG372"/>
  <c r="BF372"/>
  <c r="T372"/>
  <c r="R372"/>
  <c r="P372"/>
  <c r="BI365"/>
  <c r="BH365"/>
  <c r="BG365"/>
  <c r="BF365"/>
  <c r="T365"/>
  <c r="R365"/>
  <c r="P365"/>
  <c r="BI358"/>
  <c r="BH358"/>
  <c r="BG358"/>
  <c r="BF358"/>
  <c r="T358"/>
  <c r="R358"/>
  <c r="P358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5"/>
  <c r="BH135"/>
  <c r="BG135"/>
  <c r="BF135"/>
  <c r="T135"/>
  <c r="R135"/>
  <c r="P135"/>
  <c r="BI131"/>
  <c r="BH131"/>
  <c r="BG131"/>
  <c r="BF131"/>
  <c r="T131"/>
  <c r="R131"/>
  <c r="P131"/>
  <c r="BI122"/>
  <c r="BH122"/>
  <c r="BG122"/>
  <c r="BF122"/>
  <c r="T122"/>
  <c r="R122"/>
  <c r="P122"/>
  <c r="BI114"/>
  <c r="BH114"/>
  <c r="BG114"/>
  <c r="BF114"/>
  <c r="T114"/>
  <c r="R114"/>
  <c r="P114"/>
  <c r="BI109"/>
  <c r="BH109"/>
  <c r="BG109"/>
  <c r="BF109"/>
  <c r="T109"/>
  <c r="R109"/>
  <c r="P109"/>
  <c r="BI102"/>
  <c r="BH102"/>
  <c r="BG102"/>
  <c r="BF102"/>
  <c r="T102"/>
  <c r="R102"/>
  <c r="P102"/>
  <c r="J95"/>
  <c r="F95"/>
  <c r="F93"/>
  <c r="E91"/>
  <c r="J54"/>
  <c r="F54"/>
  <c r="F52"/>
  <c r="E50"/>
  <c r="J24"/>
  <c r="E24"/>
  <c r="J96"/>
  <c r="J23"/>
  <c r="J18"/>
  <c r="E18"/>
  <c r="F96"/>
  <c r="J17"/>
  <c r="J12"/>
  <c r="J93"/>
  <c r="E7"/>
  <c r="E89"/>
  <c i="7" r="J37"/>
  <c r="J36"/>
  <c i="1" r="AY60"/>
  <c i="7" r="J35"/>
  <c i="1" r="AX60"/>
  <c i="7" r="BI444"/>
  <c r="BH444"/>
  <c r="BG444"/>
  <c r="BF444"/>
  <c r="T444"/>
  <c r="R444"/>
  <c r="P444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1"/>
  <c r="E79"/>
  <c r="J55"/>
  <c r="J54"/>
  <c r="F52"/>
  <c r="E50"/>
  <c r="J18"/>
  <c r="E18"/>
  <c r="F84"/>
  <c r="J17"/>
  <c r="J15"/>
  <c r="E15"/>
  <c r="F83"/>
  <c r="J14"/>
  <c r="J12"/>
  <c r="J81"/>
  <c r="E7"/>
  <c r="E77"/>
  <c i="6" r="J37"/>
  <c r="J36"/>
  <c i="1" r="AY59"/>
  <c i="6" r="J35"/>
  <c i="1" r="AX59"/>
  <c i="6" r="BI136"/>
  <c r="BH136"/>
  <c r="BG136"/>
  <c r="BF136"/>
  <c r="T136"/>
  <c r="T135"/>
  <c r="R136"/>
  <c r="R135"/>
  <c r="P136"/>
  <c r="P135"/>
  <c r="BI132"/>
  <c r="BH132"/>
  <c r="BG132"/>
  <c r="BF132"/>
  <c r="T132"/>
  <c r="T131"/>
  <c r="T130"/>
  <c r="R132"/>
  <c r="R131"/>
  <c r="R130"/>
  <c r="P132"/>
  <c r="P131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75"/>
  <c i="5" r="J37"/>
  <c r="J36"/>
  <c i="1" r="AY58"/>
  <c i="5" r="J35"/>
  <c i="1" r="AX58"/>
  <c i="5" r="BI1212"/>
  <c r="BH1212"/>
  <c r="BG1212"/>
  <c r="BF1212"/>
  <c r="T1212"/>
  <c r="T1211"/>
  <c r="R1212"/>
  <c r="R1211"/>
  <c r="P1212"/>
  <c r="P1211"/>
  <c r="BI1208"/>
  <c r="BH1208"/>
  <c r="BG1208"/>
  <c r="BF1208"/>
  <c r="T1208"/>
  <c r="T1207"/>
  <c r="T1206"/>
  <c r="R1208"/>
  <c r="R1207"/>
  <c r="R1206"/>
  <c r="P1208"/>
  <c r="P1207"/>
  <c r="P1206"/>
  <c r="BI1202"/>
  <c r="BH1202"/>
  <c r="BG1202"/>
  <c r="BF1202"/>
  <c r="T1202"/>
  <c r="T1201"/>
  <c r="R1202"/>
  <c r="R1201"/>
  <c r="P1202"/>
  <c r="P1201"/>
  <c r="BI1196"/>
  <c r="BH1196"/>
  <c r="BG1196"/>
  <c r="BF1196"/>
  <c r="T1196"/>
  <c r="T1195"/>
  <c r="R1196"/>
  <c r="R1195"/>
  <c r="P1196"/>
  <c r="P1195"/>
  <c r="BI1192"/>
  <c r="BH1192"/>
  <c r="BG1192"/>
  <c r="BF1192"/>
  <c r="T1192"/>
  <c r="R1192"/>
  <c r="P1192"/>
  <c r="BI1190"/>
  <c r="BH1190"/>
  <c r="BG1190"/>
  <c r="BF1190"/>
  <c r="T1190"/>
  <c r="R1190"/>
  <c r="P1190"/>
  <c r="BI1187"/>
  <c r="BH1187"/>
  <c r="BG1187"/>
  <c r="BF1187"/>
  <c r="T1187"/>
  <c r="R1187"/>
  <c r="P1187"/>
  <c r="BI1185"/>
  <c r="BH1185"/>
  <c r="BG1185"/>
  <c r="BF1185"/>
  <c r="T1185"/>
  <c r="R1185"/>
  <c r="P1185"/>
  <c r="BI1166"/>
  <c r="BH1166"/>
  <c r="BG1166"/>
  <c r="BF1166"/>
  <c r="T1166"/>
  <c r="R1166"/>
  <c r="P1166"/>
  <c r="BI1150"/>
  <c r="BH1150"/>
  <c r="BG1150"/>
  <c r="BF1150"/>
  <c r="T1150"/>
  <c r="R1150"/>
  <c r="P1150"/>
  <c r="BI1133"/>
  <c r="BH1133"/>
  <c r="BG1133"/>
  <c r="BF1133"/>
  <c r="T1133"/>
  <c r="R1133"/>
  <c r="P1133"/>
  <c r="BI1128"/>
  <c r="BH1128"/>
  <c r="BG1128"/>
  <c r="BF1128"/>
  <c r="T1128"/>
  <c r="R1128"/>
  <c r="P1128"/>
  <c r="BI1122"/>
  <c r="BH1122"/>
  <c r="BG1122"/>
  <c r="BF1122"/>
  <c r="T1122"/>
  <c r="R1122"/>
  <c r="P1122"/>
  <c r="BI1120"/>
  <c r="BH1120"/>
  <c r="BG1120"/>
  <c r="BF1120"/>
  <c r="T1120"/>
  <c r="R1120"/>
  <c r="P1120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48"/>
  <c r="BH1048"/>
  <c r="BG1048"/>
  <c r="BF1048"/>
  <c r="T1048"/>
  <c r="R1048"/>
  <c r="P1048"/>
  <c r="BI1045"/>
  <c r="BH1045"/>
  <c r="BG1045"/>
  <c r="BF1045"/>
  <c r="T1045"/>
  <c r="R1045"/>
  <c r="P1045"/>
  <c r="BI998"/>
  <c r="BH998"/>
  <c r="BG998"/>
  <c r="BF998"/>
  <c r="T998"/>
  <c r="R998"/>
  <c r="P998"/>
  <c r="BI994"/>
  <c r="BH994"/>
  <c r="BG994"/>
  <c r="BF994"/>
  <c r="T994"/>
  <c r="R994"/>
  <c r="P994"/>
  <c r="BI991"/>
  <c r="BH991"/>
  <c r="BG991"/>
  <c r="BF991"/>
  <c r="T991"/>
  <c r="R991"/>
  <c r="P991"/>
  <c r="BI965"/>
  <c r="BH965"/>
  <c r="BG965"/>
  <c r="BF965"/>
  <c r="T965"/>
  <c r="R965"/>
  <c r="P965"/>
  <c r="BI958"/>
  <c r="BH958"/>
  <c r="BG958"/>
  <c r="BF958"/>
  <c r="T958"/>
  <c r="R958"/>
  <c r="P958"/>
  <c r="BI955"/>
  <c r="BH955"/>
  <c r="BG955"/>
  <c r="BF955"/>
  <c r="T955"/>
  <c r="R955"/>
  <c r="P955"/>
  <c r="BI952"/>
  <c r="BH952"/>
  <c r="BG952"/>
  <c r="BF952"/>
  <c r="T952"/>
  <c r="R952"/>
  <c r="P952"/>
  <c r="BI948"/>
  <c r="BH948"/>
  <c r="BG948"/>
  <c r="BF948"/>
  <c r="T948"/>
  <c r="R948"/>
  <c r="P948"/>
  <c r="BI944"/>
  <c r="BH944"/>
  <c r="BG944"/>
  <c r="BF944"/>
  <c r="T944"/>
  <c r="R944"/>
  <c r="P944"/>
  <c r="BI922"/>
  <c r="BH922"/>
  <c r="BG922"/>
  <c r="BF922"/>
  <c r="T922"/>
  <c r="R922"/>
  <c r="P922"/>
  <c r="BI904"/>
  <c r="BH904"/>
  <c r="BG904"/>
  <c r="BF904"/>
  <c r="T904"/>
  <c r="R904"/>
  <c r="P904"/>
  <c r="BI897"/>
  <c r="BH897"/>
  <c r="BG897"/>
  <c r="BF897"/>
  <c r="T897"/>
  <c r="R897"/>
  <c r="P897"/>
  <c r="BI895"/>
  <c r="BH895"/>
  <c r="BG895"/>
  <c r="BF895"/>
  <c r="T895"/>
  <c r="R895"/>
  <c r="P895"/>
  <c r="BI877"/>
  <c r="BH877"/>
  <c r="BG877"/>
  <c r="BF877"/>
  <c r="T877"/>
  <c r="R877"/>
  <c r="P877"/>
  <c r="BI873"/>
  <c r="BH873"/>
  <c r="BG873"/>
  <c r="BF873"/>
  <c r="T873"/>
  <c r="R873"/>
  <c r="P873"/>
  <c r="BI855"/>
  <c r="BH855"/>
  <c r="BG855"/>
  <c r="BF855"/>
  <c r="T855"/>
  <c r="R855"/>
  <c r="P855"/>
  <c r="BI852"/>
  <c r="BH852"/>
  <c r="BG852"/>
  <c r="BF852"/>
  <c r="T852"/>
  <c r="R852"/>
  <c r="P852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03"/>
  <c r="BH803"/>
  <c r="BG803"/>
  <c r="BF803"/>
  <c r="T803"/>
  <c r="R803"/>
  <c r="P803"/>
  <c r="BI799"/>
  <c r="BH799"/>
  <c r="BG799"/>
  <c r="BF799"/>
  <c r="T799"/>
  <c r="R799"/>
  <c r="P799"/>
  <c r="BI786"/>
  <c r="BH786"/>
  <c r="BG786"/>
  <c r="BF786"/>
  <c r="T786"/>
  <c r="R786"/>
  <c r="P786"/>
  <c r="BI782"/>
  <c r="BH782"/>
  <c r="BG782"/>
  <c r="BF782"/>
  <c r="T782"/>
  <c r="R782"/>
  <c r="P782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39"/>
  <c r="BH739"/>
  <c r="BG739"/>
  <c r="BF739"/>
  <c r="T739"/>
  <c r="R739"/>
  <c r="P739"/>
  <c r="BI716"/>
  <c r="BH716"/>
  <c r="BG716"/>
  <c r="BF716"/>
  <c r="T716"/>
  <c r="R716"/>
  <c r="P716"/>
  <c r="BI693"/>
  <c r="BH693"/>
  <c r="BG693"/>
  <c r="BF693"/>
  <c r="T693"/>
  <c r="R693"/>
  <c r="P693"/>
  <c r="BI670"/>
  <c r="BH670"/>
  <c r="BG670"/>
  <c r="BF670"/>
  <c r="T670"/>
  <c r="R670"/>
  <c r="P670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7"/>
  <c r="BH637"/>
  <c r="BG637"/>
  <c r="BF637"/>
  <c r="T637"/>
  <c r="R637"/>
  <c r="P637"/>
  <c r="BI623"/>
  <c r="BH623"/>
  <c r="BG623"/>
  <c r="BF623"/>
  <c r="T623"/>
  <c r="R623"/>
  <c r="P623"/>
  <c r="BI613"/>
  <c r="BH613"/>
  <c r="BG613"/>
  <c r="BF613"/>
  <c r="T613"/>
  <c r="R613"/>
  <c r="P613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6"/>
  <c r="BH576"/>
  <c r="BG576"/>
  <c r="BF576"/>
  <c r="T576"/>
  <c r="R576"/>
  <c r="P576"/>
  <c r="BI573"/>
  <c r="BH573"/>
  <c r="BG573"/>
  <c r="BF573"/>
  <c r="T573"/>
  <c r="R573"/>
  <c r="P573"/>
  <c r="BI569"/>
  <c r="BH569"/>
  <c r="BG569"/>
  <c r="BF569"/>
  <c r="T569"/>
  <c r="R569"/>
  <c r="P56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23"/>
  <c r="BH523"/>
  <c r="BG523"/>
  <c r="BF523"/>
  <c r="T523"/>
  <c r="R523"/>
  <c r="P523"/>
  <c r="BI520"/>
  <c r="BH520"/>
  <c r="BG520"/>
  <c r="BF520"/>
  <c r="T520"/>
  <c r="R520"/>
  <c r="P520"/>
  <c r="BI509"/>
  <c r="BH509"/>
  <c r="BG509"/>
  <c r="BF509"/>
  <c r="T509"/>
  <c r="R509"/>
  <c r="P509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45"/>
  <c r="BH445"/>
  <c r="BG445"/>
  <c r="BF445"/>
  <c r="T445"/>
  <c r="R445"/>
  <c r="P445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T405"/>
  <c r="R406"/>
  <c r="R405"/>
  <c r="P406"/>
  <c r="P405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54"/>
  <c r="BH354"/>
  <c r="BG354"/>
  <c r="BF354"/>
  <c r="T354"/>
  <c r="R354"/>
  <c r="P354"/>
  <c r="BI347"/>
  <c r="BH347"/>
  <c r="BG347"/>
  <c r="BF347"/>
  <c r="T347"/>
  <c r="R347"/>
  <c r="P347"/>
  <c r="BI325"/>
  <c r="BH325"/>
  <c r="BG325"/>
  <c r="BF325"/>
  <c r="T325"/>
  <c r="R325"/>
  <c r="P325"/>
  <c r="BI319"/>
  <c r="BH319"/>
  <c r="BG319"/>
  <c r="BF319"/>
  <c r="T319"/>
  <c r="R319"/>
  <c r="P319"/>
  <c r="BI296"/>
  <c r="BH296"/>
  <c r="BG296"/>
  <c r="BF296"/>
  <c r="T296"/>
  <c r="R296"/>
  <c r="P296"/>
  <c r="BI273"/>
  <c r="BH273"/>
  <c r="BG273"/>
  <c r="BF273"/>
  <c r="T273"/>
  <c r="R273"/>
  <c r="P273"/>
  <c r="BI258"/>
  <c r="BH258"/>
  <c r="BG258"/>
  <c r="BF258"/>
  <c r="T258"/>
  <c r="R258"/>
  <c r="P258"/>
  <c r="BI248"/>
  <c r="BH248"/>
  <c r="BG248"/>
  <c r="BF248"/>
  <c r="T248"/>
  <c r="R248"/>
  <c r="P248"/>
  <c r="BI223"/>
  <c r="BH223"/>
  <c r="BG223"/>
  <c r="BF223"/>
  <c r="T223"/>
  <c r="R223"/>
  <c r="P223"/>
  <c r="BI201"/>
  <c r="BH201"/>
  <c r="BG201"/>
  <c r="BF201"/>
  <c r="T201"/>
  <c r="R201"/>
  <c r="P201"/>
  <c r="BI156"/>
  <c r="BH156"/>
  <c r="BG156"/>
  <c r="BF156"/>
  <c r="T156"/>
  <c r="R156"/>
  <c r="P156"/>
  <c r="BI147"/>
  <c r="BH147"/>
  <c r="BG147"/>
  <c r="BF147"/>
  <c r="T147"/>
  <c r="R147"/>
  <c r="P147"/>
  <c r="BI123"/>
  <c r="BH123"/>
  <c r="BG123"/>
  <c r="BF123"/>
  <c r="T123"/>
  <c r="R123"/>
  <c r="P123"/>
  <c r="BI103"/>
  <c r="BH103"/>
  <c r="BG103"/>
  <c r="BF103"/>
  <c r="T103"/>
  <c r="T102"/>
  <c r="R103"/>
  <c r="R102"/>
  <c r="P103"/>
  <c r="P102"/>
  <c r="J96"/>
  <c r="F96"/>
  <c r="F94"/>
  <c r="E92"/>
  <c r="J54"/>
  <c r="F54"/>
  <c r="F52"/>
  <c r="E50"/>
  <c r="J24"/>
  <c r="E24"/>
  <c r="J97"/>
  <c r="J23"/>
  <c r="J18"/>
  <c r="E18"/>
  <c r="F97"/>
  <c r="J17"/>
  <c r="J12"/>
  <c r="J94"/>
  <c r="E7"/>
  <c r="E90"/>
  <c i="4" r="J37"/>
  <c r="J36"/>
  <c i="1" r="AY57"/>
  <c i="4" r="J35"/>
  <c i="1" r="AX57"/>
  <c i="4" r="BI183"/>
  <c r="BH183"/>
  <c r="BG183"/>
  <c r="BF183"/>
  <c r="T183"/>
  <c r="R183"/>
  <c r="P183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78"/>
  <c r="E76"/>
  <c r="J55"/>
  <c r="J54"/>
  <c r="F52"/>
  <c r="E50"/>
  <c r="J18"/>
  <c r="E18"/>
  <c r="F55"/>
  <c r="J17"/>
  <c r="J15"/>
  <c r="E15"/>
  <c r="F54"/>
  <c r="J14"/>
  <c r="J12"/>
  <c r="J78"/>
  <c r="E7"/>
  <c r="E74"/>
  <c i="3" r="J37"/>
  <c r="J36"/>
  <c i="1" r="AY56"/>
  <c i="3" r="J35"/>
  <c i="1" r="AX56"/>
  <c i="3" r="BI680"/>
  <c r="BH680"/>
  <c r="BG680"/>
  <c r="BF680"/>
  <c r="T680"/>
  <c r="T679"/>
  <c r="R680"/>
  <c r="R679"/>
  <c r="P680"/>
  <c r="P679"/>
  <c r="BI676"/>
  <c r="BH676"/>
  <c r="BG676"/>
  <c r="BF676"/>
  <c r="T676"/>
  <c r="T675"/>
  <c r="R676"/>
  <c r="R675"/>
  <c r="P676"/>
  <c r="P675"/>
  <c r="BI672"/>
  <c r="BH672"/>
  <c r="BG672"/>
  <c r="BF672"/>
  <c r="T672"/>
  <c r="R672"/>
  <c r="P672"/>
  <c r="BI668"/>
  <c r="BH668"/>
  <c r="BG668"/>
  <c r="BF668"/>
  <c r="T668"/>
  <c r="R668"/>
  <c r="P668"/>
  <c r="BI665"/>
  <c r="BH665"/>
  <c r="BG665"/>
  <c r="BF665"/>
  <c r="T665"/>
  <c r="R665"/>
  <c r="P665"/>
  <c r="BI660"/>
  <c r="BH660"/>
  <c r="BG660"/>
  <c r="BF660"/>
  <c r="T660"/>
  <c r="T659"/>
  <c r="T658"/>
  <c r="R660"/>
  <c r="R659"/>
  <c r="R658"/>
  <c r="P660"/>
  <c r="P659"/>
  <c r="P658"/>
  <c r="BI655"/>
  <c r="BH655"/>
  <c r="BG655"/>
  <c r="BF655"/>
  <c r="T655"/>
  <c r="R655"/>
  <c r="P655"/>
  <c r="BI652"/>
  <c r="BH652"/>
  <c r="BG652"/>
  <c r="BF652"/>
  <c r="T652"/>
  <c r="R652"/>
  <c r="P652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7"/>
  <c r="BH627"/>
  <c r="BG627"/>
  <c r="BF627"/>
  <c r="T627"/>
  <c r="R627"/>
  <c r="P627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2"/>
  <c r="BH592"/>
  <c r="BG592"/>
  <c r="BF592"/>
  <c r="T592"/>
  <c r="R592"/>
  <c r="P592"/>
  <c r="BI587"/>
  <c r="BH587"/>
  <c r="BG587"/>
  <c r="BF587"/>
  <c r="T587"/>
  <c r="R587"/>
  <c r="P587"/>
  <c r="BI584"/>
  <c r="BH584"/>
  <c r="BG584"/>
  <c r="BF584"/>
  <c r="T584"/>
  <c r="R584"/>
  <c r="P584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7"/>
  <c r="BH567"/>
  <c r="BG567"/>
  <c r="BF567"/>
  <c r="T567"/>
  <c r="R567"/>
  <c r="P567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5"/>
  <c r="BH515"/>
  <c r="BG515"/>
  <c r="BF515"/>
  <c r="T515"/>
  <c r="R515"/>
  <c r="P515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80"/>
  <c r="BH480"/>
  <c r="BG480"/>
  <c r="BF480"/>
  <c r="T480"/>
  <c r="R480"/>
  <c r="P480"/>
  <c r="BI475"/>
  <c r="BH475"/>
  <c r="BG475"/>
  <c r="BF475"/>
  <c r="T475"/>
  <c r="R475"/>
  <c r="P475"/>
  <c r="BI470"/>
  <c r="BH470"/>
  <c r="BG470"/>
  <c r="BF470"/>
  <c r="T470"/>
  <c r="T469"/>
  <c r="R470"/>
  <c r="R469"/>
  <c r="P470"/>
  <c r="P469"/>
  <c r="BI465"/>
  <c r="BH465"/>
  <c r="BG465"/>
  <c r="BF465"/>
  <c r="T465"/>
  <c r="R465"/>
  <c r="P465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1"/>
  <c r="BH421"/>
  <c r="BG421"/>
  <c r="BF421"/>
  <c r="T421"/>
  <c r="R421"/>
  <c r="P421"/>
  <c r="BI416"/>
  <c r="BH416"/>
  <c r="BG416"/>
  <c r="BF416"/>
  <c r="T416"/>
  <c r="R416"/>
  <c r="P416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4"/>
  <c r="BH374"/>
  <c r="BG374"/>
  <c r="BF374"/>
  <c r="T374"/>
  <c r="T373"/>
  <c r="R374"/>
  <c r="R373"/>
  <c r="P374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45"/>
  <c r="BH345"/>
  <c r="BG345"/>
  <c r="BF345"/>
  <c r="T345"/>
  <c r="R345"/>
  <c r="P345"/>
  <c r="BI340"/>
  <c r="BH340"/>
  <c r="BG340"/>
  <c r="BF340"/>
  <c r="T340"/>
  <c r="R340"/>
  <c r="P340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2"/>
  <c r="BH242"/>
  <c r="BG242"/>
  <c r="BF242"/>
  <c r="T242"/>
  <c r="R242"/>
  <c r="P242"/>
  <c r="BI231"/>
  <c r="BH231"/>
  <c r="BG231"/>
  <c r="BF231"/>
  <c r="T231"/>
  <c r="R231"/>
  <c r="P231"/>
  <c r="BI222"/>
  <c r="BH222"/>
  <c r="BG222"/>
  <c r="BF222"/>
  <c r="T222"/>
  <c r="R222"/>
  <c r="P222"/>
  <c r="BI216"/>
  <c r="BH216"/>
  <c r="BG216"/>
  <c r="BF216"/>
  <c r="T216"/>
  <c r="T215"/>
  <c r="R216"/>
  <c r="R215"/>
  <c r="P216"/>
  <c r="P215"/>
  <c r="BI209"/>
  <c r="BH209"/>
  <c r="BG209"/>
  <c r="BF209"/>
  <c r="T209"/>
  <c r="T208"/>
  <c r="R209"/>
  <c r="R208"/>
  <c r="P209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J102"/>
  <c r="F102"/>
  <c r="F100"/>
  <c r="E98"/>
  <c r="J54"/>
  <c r="F54"/>
  <c r="F52"/>
  <c r="E50"/>
  <c r="J24"/>
  <c r="E24"/>
  <c r="J103"/>
  <c r="J23"/>
  <c r="J18"/>
  <c r="E18"/>
  <c r="F55"/>
  <c r="J17"/>
  <c r="J12"/>
  <c r="J100"/>
  <c r="E7"/>
  <c r="E96"/>
  <c i="2" r="J37"/>
  <c r="J36"/>
  <c i="1" r="AY55"/>
  <c i="2" r="J35"/>
  <c i="1" r="AX55"/>
  <c i="2" r="BI399"/>
  <c r="BH399"/>
  <c r="BG399"/>
  <c r="BF399"/>
  <c r="T399"/>
  <c r="T398"/>
  <c r="R399"/>
  <c r="R398"/>
  <c r="P399"/>
  <c r="P398"/>
  <c r="BI395"/>
  <c r="BH395"/>
  <c r="BG395"/>
  <c r="BF395"/>
  <c r="T395"/>
  <c r="T394"/>
  <c r="R395"/>
  <c r="R394"/>
  <c r="P395"/>
  <c r="P394"/>
  <c r="BI391"/>
  <c r="BH391"/>
  <c r="BG391"/>
  <c r="BF391"/>
  <c r="T391"/>
  <c r="T390"/>
  <c r="T389"/>
  <c r="R391"/>
  <c r="R390"/>
  <c r="R389"/>
  <c r="P391"/>
  <c r="P390"/>
  <c r="P389"/>
  <c r="BI386"/>
  <c r="BH386"/>
  <c r="BG386"/>
  <c r="BF386"/>
  <c r="T386"/>
  <c r="R386"/>
  <c r="P386"/>
  <c r="BI383"/>
  <c r="BH383"/>
  <c r="BG383"/>
  <c r="BF383"/>
  <c r="T383"/>
  <c r="R383"/>
  <c r="P383"/>
  <c r="BI374"/>
  <c r="BH374"/>
  <c r="BG374"/>
  <c r="BF374"/>
  <c r="T374"/>
  <c r="R374"/>
  <c r="P374"/>
  <c r="BI368"/>
  <c r="BH368"/>
  <c r="BG368"/>
  <c r="BF368"/>
  <c r="T368"/>
  <c r="R368"/>
  <c r="P368"/>
  <c r="BI361"/>
  <c r="BH361"/>
  <c r="BG361"/>
  <c r="BF361"/>
  <c r="T361"/>
  <c r="R361"/>
  <c r="P361"/>
  <c r="BI352"/>
  <c r="BH352"/>
  <c r="BG352"/>
  <c r="BF352"/>
  <c r="T352"/>
  <c r="R352"/>
  <c r="P352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T270"/>
  <c r="R271"/>
  <c r="R270"/>
  <c r="P271"/>
  <c r="P270"/>
  <c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7"/>
  <c r="BH257"/>
  <c r="BG257"/>
  <c r="BF257"/>
  <c r="T257"/>
  <c r="R257"/>
  <c r="P257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3"/>
  <c r="F93"/>
  <c r="F91"/>
  <c r="E89"/>
  <c r="J54"/>
  <c r="F54"/>
  <c r="F52"/>
  <c r="E50"/>
  <c r="J24"/>
  <c r="E24"/>
  <c r="J94"/>
  <c r="J23"/>
  <c r="J18"/>
  <c r="E18"/>
  <c r="F94"/>
  <c r="J17"/>
  <c r="J12"/>
  <c r="J91"/>
  <c r="E7"/>
  <c r="E48"/>
  <c i="1" r="L50"/>
  <c r="AM50"/>
  <c r="AM49"/>
  <c r="L49"/>
  <c r="AM47"/>
  <c r="L47"/>
  <c r="L45"/>
  <c r="L44"/>
  <c i="2" r="BK374"/>
  <c r="J116"/>
  <c r="BK368"/>
  <c r="J342"/>
  <c r="BK313"/>
  <c r="BK279"/>
  <c r="J257"/>
  <c r="J234"/>
  <c r="BK175"/>
  <c r="BK224"/>
  <c r="BK145"/>
  <c i="3" r="BK618"/>
  <c r="J562"/>
  <c r="BK455"/>
  <c r="J345"/>
  <c r="BK259"/>
  <c r="J128"/>
  <c r="BK523"/>
  <c r="BK428"/>
  <c r="J359"/>
  <c r="BK246"/>
  <c r="BK188"/>
  <c r="BK113"/>
  <c r="J600"/>
  <c r="BK491"/>
  <c r="BK416"/>
  <c r="BK300"/>
  <c i="4" r="BK154"/>
  <c r="J115"/>
  <c r="J151"/>
  <c r="BK102"/>
  <c r="J102"/>
  <c r="J131"/>
  <c i="5" r="BK1122"/>
  <c r="J948"/>
  <c r="J654"/>
  <c r="BK520"/>
  <c r="BK427"/>
  <c r="J376"/>
  <c r="BK273"/>
  <c r="BK1202"/>
  <c r="BK944"/>
  <c r="J670"/>
  <c r="BK1192"/>
  <c r="BK1092"/>
  <c r="J830"/>
  <c r="BK782"/>
  <c r="J1166"/>
  <c r="BK803"/>
  <c r="J588"/>
  <c r="BK502"/>
  <c r="J417"/>
  <c r="J354"/>
  <c r="BK319"/>
  <c i="6" r="BK107"/>
  <c r="J136"/>
  <c r="J95"/>
  <c i="7" r="J444"/>
  <c r="BK372"/>
  <c r="J329"/>
  <c r="BK267"/>
  <c r="J211"/>
  <c r="BK141"/>
  <c r="J103"/>
  <c r="BK396"/>
  <c r="J321"/>
  <c r="J254"/>
  <c r="J176"/>
  <c r="J115"/>
  <c r="BK410"/>
  <c r="J305"/>
  <c r="BK236"/>
  <c r="J184"/>
  <c r="BK93"/>
  <c r="BK378"/>
  <c r="BK296"/>
  <c r="BK260"/>
  <c r="BK233"/>
  <c r="J163"/>
  <c r="BK133"/>
  <c i="8" r="BK585"/>
  <c r="J493"/>
  <c r="J385"/>
  <c r="J311"/>
  <c r="J167"/>
  <c r="J527"/>
  <c r="BK407"/>
  <c r="J319"/>
  <c r="J229"/>
  <c r="BK135"/>
  <c r="BK463"/>
  <c r="BK319"/>
  <c r="BK271"/>
  <c r="BK288"/>
  <c r="BK235"/>
  <c r="J102"/>
  <c i="9" r="J327"/>
  <c r="J262"/>
  <c r="J217"/>
  <c r="J146"/>
  <c r="BK341"/>
  <c r="BK221"/>
  <c r="BK160"/>
  <c r="BK348"/>
  <c r="J268"/>
  <c r="BK217"/>
  <c r="J124"/>
  <c r="BK318"/>
  <c r="J251"/>
  <c r="J191"/>
  <c r="BK133"/>
  <c r="J93"/>
  <c i="10" r="BK333"/>
  <c r="J263"/>
  <c r="BK204"/>
  <c r="BK338"/>
  <c r="J195"/>
  <c r="J132"/>
  <c r="BK105"/>
  <c r="J410"/>
  <c r="BK329"/>
  <c r="BK214"/>
  <c r="BK136"/>
  <c r="J433"/>
  <c r="BK377"/>
  <c r="J347"/>
  <c r="J290"/>
  <c r="J184"/>
  <c r="J121"/>
  <c i="11" r="J241"/>
  <c r="BK150"/>
  <c r="BK233"/>
  <c r="BK135"/>
  <c r="J222"/>
  <c r="BK122"/>
  <c r="BK160"/>
  <c i="12" r="BK182"/>
  <c r="J93"/>
  <c r="J167"/>
  <c r="J144"/>
  <c r="BK192"/>
  <c r="J130"/>
  <c r="BK172"/>
  <c r="BK100"/>
  <c i="2" r="BK105"/>
  <c r="J112"/>
  <c r="J386"/>
  <c r="J352"/>
  <c r="BK328"/>
  <c r="BK302"/>
  <c r="J275"/>
  <c r="J237"/>
  <c r="BK187"/>
  <c r="J105"/>
  <c r="BK170"/>
  <c r="J108"/>
  <c i="3" r="J592"/>
  <c r="BK503"/>
  <c r="J330"/>
  <c r="BK197"/>
  <c r="J123"/>
  <c r="BK515"/>
  <c r="BK438"/>
  <c r="J322"/>
  <c r="J242"/>
  <c r="J145"/>
  <c r="J660"/>
  <c r="J587"/>
  <c r="J488"/>
  <c r="BK402"/>
  <c r="BK334"/>
  <c r="BK173"/>
  <c r="J680"/>
  <c r="J615"/>
  <c r="BK499"/>
  <c r="J392"/>
  <c r="BK286"/>
  <c r="BK209"/>
  <c r="J169"/>
  <c i="4" r="J161"/>
  <c r="J120"/>
  <c r="J142"/>
  <c r="BK168"/>
  <c r="BK95"/>
  <c r="J122"/>
  <c i="5" r="J1202"/>
  <c r="J877"/>
  <c r="J576"/>
  <c r="J478"/>
  <c r="J411"/>
  <c r="J319"/>
  <c r="BK156"/>
  <c r="J1185"/>
  <c r="J922"/>
  <c r="J651"/>
  <c r="J1128"/>
  <c r="BK904"/>
  <c r="J663"/>
  <c r="BK1089"/>
  <c r="J666"/>
  <c r="BK538"/>
  <c r="J496"/>
  <c r="BK414"/>
  <c r="J347"/>
  <c r="J123"/>
  <c i="6" r="J88"/>
  <c r="BK136"/>
  <c i="7" r="J393"/>
  <c r="BK293"/>
  <c r="J256"/>
  <c r="BK220"/>
  <c r="J133"/>
  <c r="BK393"/>
  <c r="J309"/>
  <c r="J222"/>
  <c r="BK167"/>
  <c r="J420"/>
  <c r="J288"/>
  <c r="BK240"/>
  <c r="BK195"/>
  <c r="J416"/>
  <c r="J347"/>
  <c r="J269"/>
  <c r="BK216"/>
  <c r="BK156"/>
  <c i="8" r="J589"/>
  <c r="J508"/>
  <c r="J358"/>
  <c r="BK197"/>
  <c r="J109"/>
  <c r="BK511"/>
  <c r="BK358"/>
  <c r="J275"/>
  <c r="BK219"/>
  <c r="BK477"/>
  <c r="J417"/>
  <c r="J268"/>
  <c r="J213"/>
  <c i="9" r="J362"/>
  <c r="J306"/>
  <c r="BK241"/>
  <c r="BK184"/>
  <c r="BK100"/>
  <c r="J295"/>
  <c r="J205"/>
  <c r="J143"/>
  <c r="J324"/>
  <c r="BK279"/>
  <c r="J211"/>
  <c r="BK355"/>
  <c r="J303"/>
  <c r="J239"/>
  <c r="BK195"/>
  <c r="J128"/>
  <c i="10" r="BK397"/>
  <c r="J284"/>
  <c r="BK233"/>
  <c r="BK157"/>
  <c r="BK325"/>
  <c r="J204"/>
  <c r="J102"/>
  <c r="BK347"/>
  <c r="BK178"/>
  <c r="J105"/>
  <c r="J374"/>
  <c r="BK284"/>
  <c r="J171"/>
  <c i="11" r="BK245"/>
  <c r="J145"/>
  <c r="BK190"/>
  <c r="BK227"/>
  <c r="J115"/>
  <c i="12" r="BK189"/>
  <c r="J100"/>
  <c r="J178"/>
  <c r="BK141"/>
  <c r="BK178"/>
  <c r="J138"/>
  <c r="BK169"/>
  <c r="J114"/>
  <c i="2" r="BK116"/>
  <c r="J395"/>
  <c r="BK352"/>
  <c r="J328"/>
  <c r="J310"/>
  <c r="J279"/>
  <c r="J248"/>
  <c r="J165"/>
  <c r="BK216"/>
  <c r="BK112"/>
  <c i="3" r="J607"/>
  <c r="BK520"/>
  <c r="J340"/>
  <c r="J188"/>
  <c r="J655"/>
  <c r="J637"/>
  <c r="BK613"/>
  <c r="BK607"/>
  <c r="J567"/>
  <c r="J512"/>
  <c r="J433"/>
  <c r="J286"/>
  <c r="BK231"/>
  <c r="BK136"/>
  <c r="BK602"/>
  <c r="J495"/>
  <c r="BK433"/>
  <c r="J380"/>
  <c r="J252"/>
  <c r="J162"/>
  <c r="BK637"/>
  <c r="BK584"/>
  <c r="BK488"/>
  <c r="BK384"/>
  <c r="BK222"/>
  <c r="BK116"/>
  <c i="4" r="J135"/>
  <c r="BK90"/>
  <c r="BK135"/>
  <c r="J175"/>
  <c r="J117"/>
  <c r="BK129"/>
  <c i="5" r="BK1190"/>
  <c r="J895"/>
  <c r="J637"/>
  <c r="J505"/>
  <c r="J463"/>
  <c r="BK387"/>
  <c r="J103"/>
  <c r="BK1120"/>
  <c r="J826"/>
  <c r="BK1196"/>
  <c r="BK998"/>
  <c r="BK786"/>
  <c r="J657"/>
  <c r="BK546"/>
  <c r="J991"/>
  <c r="BK765"/>
  <c r="BK544"/>
  <c r="BK472"/>
  <c r="J406"/>
  <c r="J258"/>
  <c i="6" r="BK99"/>
  <c r="J107"/>
  <c r="J127"/>
  <c i="7" r="J390"/>
  <c r="J332"/>
  <c r="BK272"/>
  <c r="BK222"/>
  <c r="J146"/>
  <c r="BK423"/>
  <c r="BK354"/>
  <c r="BK258"/>
  <c r="BK218"/>
  <c r="BK103"/>
  <c r="J413"/>
  <c r="BK309"/>
  <c r="J247"/>
  <c r="BK191"/>
  <c r="J410"/>
  <c r="BK340"/>
  <c r="BK251"/>
  <c r="J218"/>
  <c r="J141"/>
  <c i="8" r="J585"/>
  <c r="J430"/>
  <c r="BK372"/>
  <c r="J293"/>
  <c r="J157"/>
  <c r="BK489"/>
  <c r="J403"/>
  <c r="BK325"/>
  <c r="BK222"/>
  <c r="BK544"/>
  <c r="BK430"/>
  <c r="J290"/>
  <c r="J222"/>
  <c r="J200"/>
  <c r="J174"/>
  <c r="BK157"/>
  <c r="J122"/>
  <c r="J569"/>
  <c r="BK551"/>
  <c r="BK508"/>
  <c r="J477"/>
  <c r="J459"/>
  <c r="BK426"/>
  <c r="J407"/>
  <c r="BK347"/>
  <c r="J329"/>
  <c r="J316"/>
  <c r="J304"/>
  <c r="J219"/>
  <c i="9" r="BK362"/>
  <c r="BK321"/>
  <c r="BK268"/>
  <c r="J235"/>
  <c r="J188"/>
  <c r="BK103"/>
  <c r="J259"/>
  <c r="J203"/>
  <c r="BK128"/>
  <c r="BK332"/>
  <c r="J249"/>
  <c r="BK156"/>
  <c r="BK301"/>
  <c r="BK232"/>
  <c r="J181"/>
  <c r="BK115"/>
  <c i="10" r="J311"/>
  <c r="J214"/>
  <c r="BK430"/>
  <c r="J265"/>
  <c r="J157"/>
  <c r="BK441"/>
  <c r="J343"/>
  <c r="BK222"/>
  <c r="BK110"/>
  <c r="J362"/>
  <c r="J297"/>
  <c r="BK146"/>
  <c i="11" r="J233"/>
  <c r="J139"/>
  <c r="BK203"/>
  <c r="BK131"/>
  <c r="J160"/>
  <c r="J177"/>
  <c i="12" r="J185"/>
  <c r="BK105"/>
  <c r="J161"/>
  <c i="2" r="J149"/>
  <c r="BK121"/>
  <c r="J331"/>
  <c r="BK310"/>
  <c r="J293"/>
  <c r="J283"/>
  <c r="BK266"/>
  <c r="BK244"/>
  <c r="J224"/>
  <c r="J182"/>
  <c r="J383"/>
  <c r="BK182"/>
  <c i="3" r="BK660"/>
  <c r="BK575"/>
  <c r="J507"/>
  <c r="BK322"/>
  <c r="BK182"/>
  <c r="BK527"/>
  <c r="J480"/>
  <c r="J370"/>
  <c r="BK216"/>
  <c r="BK131"/>
  <c r="BK597"/>
  <c r="BK483"/>
  <c r="J455"/>
  <c r="BK340"/>
  <c r="BK668"/>
  <c r="BK629"/>
  <c r="BK475"/>
  <c r="J363"/>
  <c r="BK271"/>
  <c r="BK204"/>
  <c r="BK128"/>
  <c i="4" r="J126"/>
  <c r="BK161"/>
  <c r="BK138"/>
  <c r="BK183"/>
  <c r="BK175"/>
  <c i="5" r="J1192"/>
  <c r="J852"/>
  <c r="J544"/>
  <c r="J469"/>
  <c r="J401"/>
  <c r="J296"/>
  <c r="BK1208"/>
  <c r="BK955"/>
  <c r="J693"/>
  <c r="J1122"/>
  <c r="BK873"/>
  <c r="BK666"/>
  <c r="BK573"/>
  <c r="BK965"/>
  <c r="J762"/>
  <c r="J541"/>
  <c r="BK475"/>
  <c r="BK411"/>
  <c r="J273"/>
  <c i="6" r="BK111"/>
  <c r="BK127"/>
  <c r="BK88"/>
  <c i="7" r="J378"/>
  <c r="BK300"/>
  <c r="BK276"/>
  <c r="J227"/>
  <c r="J160"/>
  <c r="J90"/>
  <c r="J356"/>
  <c r="J281"/>
  <c r="BK256"/>
  <c r="BK198"/>
  <c r="BK111"/>
  <c r="J367"/>
  <c r="J272"/>
  <c r="J233"/>
  <c r="J136"/>
  <c r="BK367"/>
  <c r="J293"/>
  <c r="J240"/>
  <c r="J209"/>
  <c r="BK138"/>
  <c i="8" r="BK589"/>
  <c r="J426"/>
  <c r="J351"/>
  <c r="J298"/>
  <c r="BK131"/>
  <c r="J486"/>
  <c r="BK392"/>
  <c r="J288"/>
  <c r="J197"/>
  <c r="J548"/>
  <c r="BK438"/>
  <c r="BK275"/>
  <c r="BK268"/>
  <c r="J216"/>
  <c i="9" r="BK370"/>
  <c r="J313"/>
  <c r="J244"/>
  <c r="BK181"/>
  <c r="J133"/>
  <c r="J318"/>
  <c r="J237"/>
  <c r="BK188"/>
  <c r="J100"/>
  <c r="J301"/>
  <c r="BK191"/>
  <c r="BK96"/>
  <c r="BK295"/>
  <c r="J230"/>
  <c r="BK167"/>
  <c r="J131"/>
  <c i="10" r="J325"/>
  <c r="J244"/>
  <c r="J174"/>
  <c r="J421"/>
  <c r="BK209"/>
  <c r="J110"/>
  <c r="J387"/>
  <c r="J209"/>
  <c r="BK421"/>
  <c r="BK302"/>
  <c r="J178"/>
  <c i="11" r="J253"/>
  <c r="J170"/>
  <c r="BK155"/>
  <c r="J150"/>
  <c r="J155"/>
  <c i="12" r="BK213"/>
  <c r="J111"/>
  <c r="J169"/>
  <c r="J147"/>
  <c r="BK201"/>
  <c r="J218"/>
  <c r="BK130"/>
  <c i="2" r="BK383"/>
  <c r="J399"/>
  <c r="BK346"/>
  <c r="BK323"/>
  <c r="BK297"/>
  <c r="BK261"/>
  <c r="J216"/>
  <c r="BK156"/>
  <c r="J197"/>
  <c i="3" r="BK676"/>
  <c r="J579"/>
  <c r="J515"/>
  <c r="BK313"/>
  <c r="J216"/>
  <c r="BK665"/>
  <c r="J483"/>
  <c r="J313"/>
  <c r="J209"/>
  <c r="J668"/>
  <c r="BK542"/>
  <c r="BK451"/>
  <c r="J326"/>
  <c r="J120"/>
  <c i="4" r="BK131"/>
  <c r="J168"/>
  <c r="BK117"/>
  <c r="J154"/>
  <c r="J90"/>
  <c i="5" r="BK994"/>
  <c r="J799"/>
  <c r="J546"/>
  <c r="J472"/>
  <c r="J396"/>
  <c r="BK223"/>
  <c r="BK1128"/>
  <c r="BK877"/>
  <c r="BK576"/>
  <c r="J994"/>
  <c r="BK660"/>
  <c r="J1086"/>
  <c r="J782"/>
  <c r="BK569"/>
  <c r="BK478"/>
  <c r="BK401"/>
  <c r="J156"/>
  <c i="6" r="J97"/>
  <c r="J117"/>
  <c i="7" r="J386"/>
  <c r="J296"/>
  <c r="J238"/>
  <c r="BK149"/>
  <c r="BK427"/>
  <c r="J360"/>
  <c r="BK303"/>
  <c r="J191"/>
  <c r="BK434"/>
  <c r="BK345"/>
  <c r="J267"/>
  <c r="J153"/>
  <c r="J363"/>
  <c r="BK291"/>
  <c r="J213"/>
  <c r="BK143"/>
  <c r="BK96"/>
  <c i="8" r="BK569"/>
  <c r="BK365"/>
  <c r="BK213"/>
  <c r="BK571"/>
  <c r="J449"/>
  <c r="J372"/>
  <c r="J285"/>
  <c r="BK208"/>
  <c r="BK470"/>
  <c r="J338"/>
  <c r="J253"/>
  <c r="J262"/>
  <c r="J208"/>
  <c i="9" r="J370"/>
  <c r="BK277"/>
  <c r="BK237"/>
  <c r="BK174"/>
  <c r="J315"/>
  <c r="J208"/>
  <c r="J120"/>
  <c r="J297"/>
  <c r="BK205"/>
  <c r="J108"/>
  <c r="J299"/>
  <c r="BK226"/>
  <c r="J156"/>
  <c i="10" r="BK401"/>
  <c r="J238"/>
  <c r="BK118"/>
  <c r="J307"/>
  <c r="J222"/>
  <c i="11" r="J212"/>
  <c r="J207"/>
  <c r="BK249"/>
  <c r="BK142"/>
  <c r="J131"/>
  <c i="12" r="BK144"/>
  <c r="BK218"/>
  <c r="BK93"/>
  <c r="J172"/>
  <c r="J155"/>
  <c i="2" r="BK399"/>
  <c r="J305"/>
  <c r="J391"/>
  <c r="BK339"/>
  <c r="BK317"/>
  <c r="BK293"/>
  <c r="J266"/>
  <c r="J230"/>
  <c r="J170"/>
  <c r="BK208"/>
  <c r="BK130"/>
  <c i="3" r="J613"/>
  <c r="J550"/>
  <c r="BK445"/>
  <c r="BK305"/>
  <c r="BK158"/>
  <c r="BK558"/>
  <c r="BK495"/>
  <c r="J416"/>
  <c r="BK293"/>
  <c r="J182"/>
  <c r="J610"/>
  <c r="BK550"/>
  <c r="BK465"/>
  <c r="J367"/>
  <c r="J268"/>
  <c r="BK166"/>
  <c r="BK655"/>
  <c r="BK587"/>
  <c r="J402"/>
  <c r="BK359"/>
  <c r="BK256"/>
  <c r="BK140"/>
  <c i="4" r="BK148"/>
  <c r="J95"/>
  <c r="BK126"/>
  <c r="BK122"/>
  <c r="J138"/>
  <c i="5" r="J1092"/>
  <c r="BK826"/>
  <c r="J538"/>
  <c r="J466"/>
  <c r="BK373"/>
  <c r="J1212"/>
  <c r="J1089"/>
  <c r="J855"/>
  <c r="J613"/>
  <c r="BK1086"/>
  <c r="BK739"/>
  <c r="BK651"/>
  <c r="J958"/>
  <c r="BK768"/>
  <c r="J573"/>
  <c r="BK469"/>
  <c r="BK396"/>
  <c r="BK296"/>
  <c i="6" r="BK122"/>
  <c r="J101"/>
  <c i="7" r="J430"/>
  <c r="BK360"/>
  <c r="J303"/>
  <c r="BK274"/>
  <c r="J188"/>
  <c r="BK430"/>
  <c r="BK363"/>
  <c r="J263"/>
  <c r="J216"/>
  <c r="J120"/>
  <c r="BK324"/>
  <c r="BK254"/>
  <c r="J149"/>
  <c r="BK386"/>
  <c r="BK312"/>
  <c r="BK245"/>
  <c r="BK136"/>
  <c i="8" r="J580"/>
  <c r="BK411"/>
  <c r="J308"/>
  <c r="J160"/>
  <c r="J463"/>
  <c r="BK385"/>
  <c r="BK290"/>
  <c r="J182"/>
  <c r="BK542"/>
  <c r="J335"/>
  <c r="J282"/>
  <c r="BK241"/>
  <c i="9" r="J351"/>
  <c r="BK254"/>
  <c r="BK203"/>
  <c r="BK141"/>
  <c r="J321"/>
  <c r="BK230"/>
  <c r="J90"/>
  <c r="J228"/>
  <c r="BK131"/>
  <c r="BK290"/>
  <c r="J221"/>
  <c r="J160"/>
  <c r="J103"/>
  <c i="10" r="BK343"/>
  <c r="BK258"/>
  <c r="J113"/>
  <c r="BK270"/>
  <c r="BK128"/>
  <c r="BK407"/>
  <c r="J217"/>
  <c r="J430"/>
  <c r="J352"/>
  <c r="BK244"/>
  <c i="11" r="BK257"/>
  <c r="BK193"/>
  <c r="BK222"/>
  <c r="BK107"/>
  <c r="BK145"/>
  <c r="J163"/>
  <c i="12" r="BK138"/>
  <c r="J223"/>
  <c r="BK164"/>
  <c r="BK206"/>
  <c r="BK223"/>
  <c r="BK134"/>
  <c r="J97"/>
  <c i="2" r="J374"/>
  <c r="BK386"/>
  <c r="J346"/>
  <c r="J317"/>
  <c r="J288"/>
  <c r="J261"/>
  <c r="BK230"/>
  <c r="BK139"/>
  <c r="J187"/>
  <c i="3" r="BK641"/>
  <c r="BK567"/>
  <c r="J388"/>
  <c r="J271"/>
  <c r="J136"/>
  <c r="BK633"/>
  <c r="J618"/>
  <c r="BK592"/>
  <c r="J542"/>
  <c r="J448"/>
  <c r="J334"/>
  <c r="J197"/>
  <c r="J676"/>
  <c r="J572"/>
  <c r="BK480"/>
  <c r="J397"/>
  <c r="J305"/>
  <c r="BK169"/>
  <c r="BK680"/>
  <c r="J627"/>
  <c r="BK507"/>
  <c r="BK407"/>
  <c r="J283"/>
  <c r="BK193"/>
  <c i="4" r="BK157"/>
  <c r="J109"/>
  <c r="BK109"/>
  <c r="J157"/>
  <c r="BK142"/>
  <c i="5" r="BK1212"/>
  <c r="BK991"/>
  <c r="BK830"/>
  <c r="BK580"/>
  <c r="J420"/>
  <c r="BK258"/>
  <c r="J1150"/>
  <c r="BK895"/>
  <c r="BK623"/>
  <c r="J1120"/>
  <c r="BK852"/>
  <c r="BK585"/>
  <c r="J897"/>
  <c r="BK663"/>
  <c r="J499"/>
  <c r="BK420"/>
  <c r="J373"/>
  <c i="6" r="J125"/>
  <c r="BK97"/>
  <c i="7" r="J423"/>
  <c r="J354"/>
  <c r="J286"/>
  <c r="J245"/>
  <c r="J172"/>
  <c r="J374"/>
  <c r="J324"/>
  <c r="BK230"/>
  <c r="BK172"/>
  <c r="BK444"/>
  <c r="J350"/>
  <c r="J260"/>
  <c r="BK146"/>
  <c r="J372"/>
  <c r="BK286"/>
  <c r="BK238"/>
  <c r="BK160"/>
  <c r="J93"/>
  <c i="8" r="BK527"/>
  <c r="BK344"/>
  <c r="J241"/>
  <c r="J551"/>
  <c r="J438"/>
  <c r="J347"/>
  <c r="J250"/>
  <c r="J143"/>
  <c r="BK321"/>
  <c r="BK229"/>
  <c r="BK216"/>
  <c r="J194"/>
  <c r="BK160"/>
  <c r="BK143"/>
  <c r="J114"/>
  <c r="J576"/>
  <c r="J557"/>
  <c r="J542"/>
  <c r="BK473"/>
  <c r="J436"/>
  <c r="J411"/>
  <c r="J365"/>
  <c r="BK338"/>
  <c r="J321"/>
  <c r="BK311"/>
  <c r="BK265"/>
  <c r="BK109"/>
  <c i="9" r="BK309"/>
  <c r="BK249"/>
  <c r="J170"/>
  <c r="J355"/>
  <c r="BK235"/>
  <c r="J174"/>
  <c r="J96"/>
  <c r="BK286"/>
  <c r="J201"/>
  <c r="BK351"/>
  <c r="J286"/>
  <c r="BK208"/>
  <c r="J136"/>
  <c i="10" r="BK278"/>
  <c r="BK191"/>
  <c r="BK362"/>
  <c r="BK217"/>
  <c r="J124"/>
  <c r="BK374"/>
  <c r="BK188"/>
  <c r="BK425"/>
  <c r="J329"/>
  <c r="J191"/>
  <c i="11" r="J249"/>
  <c r="J184"/>
  <c r="J227"/>
  <c r="BK241"/>
  <c r="BK127"/>
  <c r="J142"/>
  <c i="12" r="BK150"/>
  <c r="J209"/>
  <c r="BK127"/>
  <c i="2" r="BK133"/>
  <c i="1" r="AS54"/>
  <c i="2" r="BK126"/>
  <c r="BK165"/>
  <c i="3" r="BK615"/>
  <c r="J554"/>
  <c r="J374"/>
  <c r="J222"/>
  <c r="J131"/>
  <c r="J499"/>
  <c r="BK421"/>
  <c r="BK283"/>
  <c r="J193"/>
  <c r="BK672"/>
  <c r="BK554"/>
  <c r="BK470"/>
  <c r="BK370"/>
  <c r="BK109"/>
  <c r="J575"/>
  <c r="BK397"/>
  <c r="J293"/>
  <c r="BK242"/>
  <c r="J173"/>
  <c i="4" r="BK151"/>
  <c r="BK92"/>
  <c r="BK120"/>
  <c r="BK133"/>
  <c r="BK99"/>
  <c i="5" r="BK922"/>
  <c r="BK588"/>
  <c r="BK496"/>
  <c r="BK417"/>
  <c r="BK354"/>
  <c r="BK123"/>
  <c r="BK1133"/>
  <c r="J904"/>
  <c r="BK643"/>
  <c r="BK1048"/>
  <c r="J765"/>
  <c r="J623"/>
  <c r="J944"/>
  <c r="J660"/>
  <c r="BK509"/>
  <c r="BK466"/>
  <c r="BK391"/>
  <c r="BK103"/>
  <c i="6" r="BK95"/>
  <c r="BK117"/>
  <c i="7" r="BK413"/>
  <c r="J335"/>
  <c r="J265"/>
  <c r="BK209"/>
  <c r="J143"/>
  <c r="BK416"/>
  <c r="BK335"/>
  <c r="J220"/>
  <c r="J138"/>
  <c r="BK407"/>
  <c r="J284"/>
  <c r="J251"/>
  <c r="J167"/>
  <c r="J376"/>
  <c r="J300"/>
  <c r="BK265"/>
  <c r="J195"/>
  <c r="J108"/>
  <c i="8" r="J511"/>
  <c r="BK379"/>
  <c r="BK244"/>
  <c r="BK574"/>
  <c r="BK332"/>
  <c r="BK225"/>
  <c r="J530"/>
  <c r="BK329"/>
  <c r="BK262"/>
  <c r="BK250"/>
  <c r="BK114"/>
  <c i="9" r="J335"/>
  <c r="BK251"/>
  <c r="BK198"/>
  <c r="BK149"/>
  <c r="BK344"/>
  <c r="BK211"/>
  <c r="J153"/>
  <c r="BK315"/>
  <c r="BK239"/>
  <c r="BK136"/>
  <c r="J309"/>
  <c r="J254"/>
  <c r="J184"/>
  <c r="BK146"/>
  <c i="10" r="J418"/>
  <c r="BK265"/>
  <c r="BK228"/>
  <c r="BK102"/>
  <c r="BK274"/>
  <c r="BK184"/>
  <c r="J441"/>
  <c r="J355"/>
  <c r="BK252"/>
  <c r="J118"/>
  <c r="J397"/>
  <c r="J338"/>
  <c r="J258"/>
  <c r="BK98"/>
  <c i="11" r="BK199"/>
  <c r="BK253"/>
  <c r="J193"/>
  <c r="J245"/>
  <c r="J107"/>
  <c r="BK99"/>
  <c i="12" r="BK167"/>
  <c r="BK97"/>
  <c r="BK197"/>
  <c r="J118"/>
  <c r="J174"/>
  <c r="J134"/>
  <c r="J164"/>
  <c i="10" r="BK174"/>
  <c r="BK437"/>
  <c r="J370"/>
  <c r="J270"/>
  <c r="J162"/>
  <c r="BK113"/>
  <c r="BK410"/>
  <c r="BK370"/>
  <c r="BK321"/>
  <c r="BK263"/>
  <c r="BK142"/>
  <c i="11" r="J257"/>
  <c r="J122"/>
  <c r="BK177"/>
  <c r="BK163"/>
  <c r="J236"/>
  <c i="12" r="J197"/>
  <c r="BK118"/>
  <c r="J189"/>
  <c r="BK155"/>
  <c r="BK209"/>
  <c r="J141"/>
  <c r="J192"/>
  <c r="J122"/>
  <c i="2" r="J145"/>
  <c r="BK395"/>
  <c r="BK361"/>
  <c r="J336"/>
  <c r="J313"/>
  <c r="BK283"/>
  <c r="BK248"/>
  <c r="J208"/>
  <c r="BK149"/>
  <c r="BK192"/>
  <c r="J139"/>
  <c i="3" r="BK621"/>
  <c r="BK572"/>
  <c r="J527"/>
  <c r="BK354"/>
  <c r="J256"/>
  <c r="J140"/>
  <c r="BK532"/>
  <c r="J470"/>
  <c r="BK363"/>
  <c r="BK268"/>
  <c r="BK200"/>
  <c r="J109"/>
  <c r="J523"/>
  <c r="J438"/>
  <c r="J384"/>
  <c r="BK310"/>
  <c r="J200"/>
  <c r="J113"/>
  <c r="J633"/>
  <c r="BK537"/>
  <c r="BK459"/>
  <c r="BK367"/>
  <c r="J275"/>
  <c r="BK176"/>
  <c r="BK123"/>
  <c i="4" r="J133"/>
  <c r="BK164"/>
  <c r="J92"/>
  <c r="J106"/>
  <c r="J171"/>
  <c r="J87"/>
  <c i="5" r="BK958"/>
  <c r="J585"/>
  <c r="J509"/>
  <c r="J423"/>
  <c r="J391"/>
  <c r="J248"/>
  <c r="J1190"/>
  <c r="J965"/>
  <c r="J739"/>
  <c r="BK1185"/>
  <c r="J834"/>
  <c r="BK613"/>
  <c r="J569"/>
  <c r="J873"/>
  <c r="BK647"/>
  <c r="BK505"/>
  <c r="J427"/>
  <c r="BK376"/>
  <c r="J223"/>
  <c i="6" r="J103"/>
  <c r="J115"/>
  <c r="J99"/>
  <c i="7" r="J383"/>
  <c r="J340"/>
  <c r="J242"/>
  <c r="BK163"/>
  <c r="BK402"/>
  <c r="BK332"/>
  <c r="BK249"/>
  <c r="BK184"/>
  <c r="BK90"/>
  <c r="J402"/>
  <c r="BK269"/>
  <c r="J230"/>
  <c r="BK108"/>
  <c r="BK374"/>
  <c r="BK288"/>
  <c r="J236"/>
  <c r="J198"/>
  <c r="J111"/>
  <c i="8" r="BK530"/>
  <c r="J382"/>
  <c r="J256"/>
  <c r="BK562"/>
  <c r="BK420"/>
  <c r="BK335"/>
  <c r="J235"/>
  <c r="BK557"/>
  <c r="BK449"/>
  <c r="BK285"/>
  <c r="BK256"/>
  <c r="J131"/>
  <c i="9" r="BK324"/>
  <c r="J290"/>
  <c r="BK228"/>
  <c r="BK153"/>
  <c r="J348"/>
  <c r="J241"/>
  <c r="J167"/>
  <c r="BK124"/>
  <c r="BK299"/>
  <c r="J247"/>
  <c r="J177"/>
  <c r="J332"/>
  <c r="BK259"/>
  <c r="BK177"/>
  <c r="BK138"/>
  <c i="10" r="BK415"/>
  <c r="BK315"/>
  <c r="BK195"/>
  <c r="J415"/>
  <c r="J233"/>
  <c r="BK171"/>
  <c r="BK433"/>
  <c r="J302"/>
  <c r="BK121"/>
  <c r="J401"/>
  <c r="BK307"/>
  <c r="BK124"/>
  <c i="11" r="BK217"/>
  <c r="BK115"/>
  <c r="BK139"/>
  <c r="J190"/>
  <c r="BK207"/>
  <c i="12" r="BK158"/>
  <c r="BK114"/>
  <c r="J201"/>
  <c r="J150"/>
  <c r="BK227"/>
  <c r="BK147"/>
  <c r="BK185"/>
  <c i="2" r="BK161"/>
  <c r="BK108"/>
  <c r="J368"/>
  <c r="J339"/>
  <c r="J297"/>
  <c r="J271"/>
  <c r="BK237"/>
  <c r="J202"/>
  <c r="J100"/>
  <c r="J156"/>
  <c i="3" r="J584"/>
  <c r="J451"/>
  <c r="J310"/>
  <c r="J152"/>
  <c r="J652"/>
  <c r="J629"/>
  <c r="BK610"/>
  <c r="BK579"/>
  <c r="BK562"/>
  <c r="J491"/>
  <c r="BK392"/>
  <c r="J259"/>
  <c r="J158"/>
  <c r="J641"/>
  <c r="BK546"/>
  <c r="J459"/>
  <c r="BK345"/>
  <c r="J176"/>
  <c r="J116"/>
  <c r="J665"/>
  <c r="J602"/>
  <c r="J520"/>
  <c r="BK326"/>
  <c r="J246"/>
  <c r="J166"/>
  <c i="4" r="J124"/>
  <c r="J148"/>
  <c r="BK87"/>
  <c r="J183"/>
  <c r="J113"/>
  <c i="5" r="J1048"/>
  <c r="J768"/>
  <c r="BK541"/>
  <c r="J475"/>
  <c r="BK406"/>
  <c r="J325"/>
  <c r="J1196"/>
  <c r="BK952"/>
  <c r="BK657"/>
  <c r="BK1166"/>
  <c r="BK948"/>
  <c r="BK670"/>
  <c r="J647"/>
  <c r="BK1150"/>
  <c r="J786"/>
  <c r="J520"/>
  <c r="BK463"/>
  <c r="J387"/>
  <c r="BK147"/>
  <c i="6" r="J132"/>
  <c r="BK125"/>
  <c r="BK115"/>
  <c i="7" r="BK376"/>
  <c r="BK298"/>
  <c r="J258"/>
  <c r="BK205"/>
  <c r="BK115"/>
  <c r="J399"/>
  <c r="BK305"/>
  <c r="BK188"/>
  <c r="BK124"/>
  <c r="BK399"/>
  <c r="BK278"/>
  <c r="BK213"/>
  <c r="BK100"/>
  <c r="BK380"/>
  <c r="J298"/>
  <c r="J274"/>
  <c r="J205"/>
  <c r="J128"/>
  <c i="8" r="J571"/>
  <c r="J392"/>
  <c r="J313"/>
  <c r="BK182"/>
  <c r="BK576"/>
  <c r="BK459"/>
  <c r="J379"/>
  <c r="BK282"/>
  <c r="J187"/>
  <c r="BK486"/>
  <c r="J467"/>
  <c r="BK247"/>
  <c r="J225"/>
  <c r="J204"/>
  <c r="BK167"/>
  <c r="BK150"/>
  <c r="J135"/>
  <c r="BK102"/>
  <c r="J562"/>
  <c r="BK548"/>
  <c r="J489"/>
  <c r="BK467"/>
  <c r="J443"/>
  <c r="BK417"/>
  <c r="BK396"/>
  <c r="BK341"/>
  <c r="J325"/>
  <c r="BK313"/>
  <c r="BK293"/>
  <c r="J244"/>
  <c r="BK200"/>
  <c i="9" r="BK338"/>
  <c r="BK283"/>
  <c r="J223"/>
  <c r="BK143"/>
  <c r="J338"/>
  <c r="J219"/>
  <c r="J149"/>
  <c r="BK306"/>
  <c r="J232"/>
  <c r="BK111"/>
  <c r="BK327"/>
  <c r="BK256"/>
  <c r="BK223"/>
  <c r="BK163"/>
  <c i="10" r="BK352"/>
  <c r="J252"/>
  <c r="J152"/>
  <c r="J315"/>
  <c r="J188"/>
  <c r="J425"/>
  <c r="BK311"/>
  <c r="J142"/>
  <c r="J407"/>
  <c r="J278"/>
  <c r="J128"/>
  <c i="11" r="J99"/>
  <c r="BK170"/>
  <c r="J203"/>
  <c r="J217"/>
  <c i="12" r="J227"/>
  <c r="BK122"/>
  <c r="J182"/>
  <c r="J105"/>
  <c i="2" r="BK100"/>
  <c r="BK342"/>
  <c r="BK336"/>
  <c r="J323"/>
  <c r="J302"/>
  <c r="BK275"/>
  <c r="BK257"/>
  <c r="BK234"/>
  <c r="BK197"/>
  <c r="J161"/>
  <c r="BK202"/>
  <c r="J133"/>
  <c i="3" r="J597"/>
  <c r="J532"/>
  <c r="BK448"/>
  <c r="BK275"/>
  <c r="BK145"/>
  <c r="J672"/>
  <c r="J445"/>
  <c r="BK330"/>
  <c r="BK252"/>
  <c r="BK152"/>
  <c r="BK627"/>
  <c r="BK512"/>
  <c r="J428"/>
  <c r="BK120"/>
  <c r="BK652"/>
  <c r="J503"/>
  <c r="J421"/>
  <c r="BK388"/>
  <c r="BK279"/>
  <c r="J231"/>
  <c r="BK149"/>
  <c i="4" r="J164"/>
  <c r="BK113"/>
  <c r="BK106"/>
  <c r="BK115"/>
  <c r="BK124"/>
  <c i="5" r="BK1045"/>
  <c r="BK716"/>
  <c r="J523"/>
  <c r="BK445"/>
  <c r="J379"/>
  <c r="BK201"/>
  <c r="BK1187"/>
  <c r="J1045"/>
  <c r="BK834"/>
  <c r="J580"/>
  <c r="J952"/>
  <c r="J803"/>
  <c r="BK654"/>
  <c r="J1187"/>
  <c r="BK799"/>
  <c r="BK583"/>
  <c r="J502"/>
  <c r="BK423"/>
  <c r="BK325"/>
  <c r="J201"/>
  <c i="6" r="BK101"/>
  <c r="BK103"/>
  <c i="7" r="J434"/>
  <c r="BK356"/>
  <c r="J291"/>
  <c r="BK247"/>
  <c r="BK176"/>
  <c r="BK131"/>
  <c r="BK383"/>
  <c r="J312"/>
  <c r="BK227"/>
  <c r="BK181"/>
  <c r="J427"/>
  <c r="BK321"/>
  <c r="BK263"/>
  <c r="BK202"/>
  <c r="J96"/>
  <c r="J396"/>
  <c r="J345"/>
  <c r="BK284"/>
  <c r="J224"/>
  <c r="BK153"/>
  <c r="J131"/>
  <c i="8" r="BK580"/>
  <c r="BK403"/>
  <c r="J332"/>
  <c r="BK187"/>
  <c r="J544"/>
  <c r="BK443"/>
  <c r="BK351"/>
  <c r="J271"/>
  <c r="J150"/>
  <c r="J473"/>
  <c r="J396"/>
  <c r="BK316"/>
  <c r="BK308"/>
  <c r="BK204"/>
  <c i="9" r="J358"/>
  <c r="BK297"/>
  <c r="BK273"/>
  <c r="J226"/>
  <c r="BK93"/>
  <c r="J279"/>
  <c r="BK201"/>
  <c r="J138"/>
  <c r="BK358"/>
  <c r="J283"/>
  <c r="BK262"/>
  <c r="BK214"/>
  <c r="J115"/>
  <c r="BK335"/>
  <c r="J277"/>
  <c r="BK219"/>
  <c r="BK108"/>
  <c i="10" r="J377"/>
  <c r="BK297"/>
  <c r="J136"/>
  <c r="J333"/>
  <c r="J228"/>
  <c r="J146"/>
  <c r="BK418"/>
  <c r="J321"/>
  <c r="BK152"/>
  <c r="J437"/>
  <c r="BK355"/>
  <c r="J274"/>
  <c r="BK132"/>
  <c i="11" r="BK236"/>
  <c r="J135"/>
  <c r="BK212"/>
  <c r="J127"/>
  <c r="J199"/>
  <c r="BK184"/>
  <c i="12" r="J127"/>
  <c r="J206"/>
  <c r="BK161"/>
  <c r="J213"/>
  <c r="J158"/>
  <c r="BK174"/>
  <c r="BK111"/>
  <c i="2" r="J130"/>
  <c r="BK391"/>
  <c r="J361"/>
  <c r="BK331"/>
  <c r="BK305"/>
  <c r="BK288"/>
  <c r="BK271"/>
  <c r="J244"/>
  <c r="J192"/>
  <c r="J121"/>
  <c r="J175"/>
  <c r="J126"/>
  <c i="3" r="BK600"/>
  <c r="J546"/>
  <c r="J407"/>
  <c r="J300"/>
  <c r="BK162"/>
  <c r="J537"/>
  <c r="J465"/>
  <c r="BK374"/>
  <c r="J279"/>
  <c r="J149"/>
  <c r="J621"/>
  <c r="J558"/>
  <c r="J475"/>
  <c r="BK380"/>
  <c r="J354"/>
  <c r="J204"/>
  <c i="4" r="J145"/>
  <c r="J99"/>
  <c r="J129"/>
  <c r="BK171"/>
  <c r="BK145"/>
  <c i="5" r="J1208"/>
  <c r="BK855"/>
  <c r="J583"/>
  <c r="BK499"/>
  <c r="J414"/>
  <c r="BK347"/>
  <c r="J147"/>
  <c r="J998"/>
  <c r="BK762"/>
  <c r="BK637"/>
  <c r="J1133"/>
  <c r="BK897"/>
  <c r="J716"/>
  <c r="J643"/>
  <c r="J955"/>
  <c r="BK693"/>
  <c r="BK523"/>
  <c r="J445"/>
  <c r="BK379"/>
  <c r="BK248"/>
  <c i="6" r="BK132"/>
  <c r="J111"/>
  <c r="J122"/>
  <c i="7" r="BK420"/>
  <c r="BK350"/>
  <c r="J278"/>
  <c r="J249"/>
  <c r="J181"/>
  <c r="BK120"/>
  <c r="J407"/>
  <c r="BK347"/>
  <c r="BK224"/>
  <c r="J156"/>
  <c r="J100"/>
  <c r="J380"/>
  <c r="J276"/>
  <c r="BK211"/>
  <c r="BK128"/>
  <c r="BK390"/>
  <c r="BK329"/>
  <c r="BK281"/>
  <c r="BK242"/>
  <c r="J202"/>
  <c r="J124"/>
  <c i="8" r="J574"/>
  <c r="J420"/>
  <c r="J341"/>
  <c r="J265"/>
  <c r="BK122"/>
  <c r="J470"/>
  <c r="BK382"/>
  <c r="J344"/>
  <c r="BK253"/>
  <c r="BK174"/>
  <c r="BK493"/>
  <c r="BK436"/>
  <c r="BK304"/>
  <c r="BK298"/>
  <c r="J247"/>
  <c r="BK194"/>
  <c i="9" r="J341"/>
  <c r="BK303"/>
  <c r="BK247"/>
  <c r="J195"/>
  <c r="BK120"/>
  <c r="BK90"/>
  <c r="J256"/>
  <c r="J198"/>
  <c r="J141"/>
  <c r="BK313"/>
  <c r="BK244"/>
  <c r="J163"/>
  <c r="J344"/>
  <c r="J273"/>
  <c r="J214"/>
  <c r="BK170"/>
  <c r="J111"/>
  <c i="10" r="BK387"/>
  <c r="BK290"/>
  <c r="BK162"/>
  <c r="J98"/>
  <c r="BK238"/>
  <c i="7" l="1" r="R433"/>
  <c i="8" r="P101"/>
  <c i="4" r="T174"/>
  <c r="P174"/>
  <c i="7" r="T433"/>
  <c i="8" r="T101"/>
  <c i="4" r="R174"/>
  <c i="7" r="P433"/>
  <c i="8" r="R101"/>
  <c i="2" r="BK99"/>
  <c r="J99"/>
  <c r="J61"/>
  <c r="T115"/>
  <c r="BK144"/>
  <c r="J144"/>
  <c r="J64"/>
  <c r="T155"/>
  <c r="BK181"/>
  <c r="J181"/>
  <c r="J67"/>
  <c r="BK233"/>
  <c r="J233"/>
  <c r="J68"/>
  <c r="T274"/>
  <c r="BK316"/>
  <c r="J316"/>
  <c r="J73"/>
  <c i="3" r="BK108"/>
  <c r="P135"/>
  <c r="R157"/>
  <c r="R221"/>
  <c r="P353"/>
  <c r="T379"/>
  <c r="R444"/>
  <c r="BK474"/>
  <c r="J474"/>
  <c r="J74"/>
  <c r="P506"/>
  <c r="T526"/>
  <c r="T561"/>
  <c r="R578"/>
  <c r="R632"/>
  <c r="T632"/>
  <c r="P664"/>
  <c r="P663"/>
  <c i="4" r="P86"/>
  <c r="P85"/>
  <c r="P84"/>
  <c i="1" r="AU57"/>
  <c i="4" r="P141"/>
  <c r="P140"/>
  <c i="5" r="R122"/>
  <c r="R272"/>
  <c r="BK372"/>
  <c r="J372"/>
  <c r="J64"/>
  <c r="T410"/>
  <c r="T426"/>
  <c r="T508"/>
  <c r="T669"/>
  <c r="BK833"/>
  <c r="J833"/>
  <c r="J72"/>
  <c r="BK947"/>
  <c r="J947"/>
  <c r="J73"/>
  <c r="R997"/>
  <c r="T1119"/>
  <c i="6" r="T87"/>
  <c r="BK110"/>
  <c r="J110"/>
  <c r="J62"/>
  <c i="7" r="T89"/>
  <c r="T88"/>
  <c r="P107"/>
  <c r="R353"/>
  <c r="R389"/>
  <c r="R388"/>
  <c i="8" r="R113"/>
  <c r="R159"/>
  <c r="BK193"/>
  <c r="J193"/>
  <c r="J64"/>
  <c r="T212"/>
  <c r="P228"/>
  <c r="T274"/>
  <c r="T324"/>
  <c r="T350"/>
  <c r="BK410"/>
  <c r="J410"/>
  <c r="J72"/>
  <c r="P462"/>
  <c r="P492"/>
  <c r="P541"/>
  <c i="9" r="P89"/>
  <c r="P88"/>
  <c r="R107"/>
  <c r="R106"/>
  <c r="R276"/>
  <c r="P312"/>
  <c r="P311"/>
  <c r="BK361"/>
  <c r="J361"/>
  <c r="J67"/>
  <c i="10" r="R342"/>
  <c r="BK400"/>
  <c r="J400"/>
  <c r="J72"/>
  <c r="BK429"/>
  <c r="J429"/>
  <c r="J74"/>
  <c i="11" r="R114"/>
  <c r="R126"/>
  <c r="R154"/>
  <c r="P189"/>
  <c r="P216"/>
  <c r="P215"/>
  <c i="12" r="BK92"/>
  <c r="R133"/>
  <c r="R154"/>
  <c r="R153"/>
  <c r="R196"/>
  <c r="T205"/>
  <c i="2" r="P99"/>
  <c r="R115"/>
  <c r="T144"/>
  <c r="P155"/>
  <c r="T181"/>
  <c r="P233"/>
  <c r="R274"/>
  <c r="T316"/>
  <c i="3" r="R108"/>
  <c r="T135"/>
  <c r="BK157"/>
  <c r="J157"/>
  <c r="J63"/>
  <c r="T221"/>
  <c r="BK353"/>
  <c r="J353"/>
  <c r="J68"/>
  <c r="BK379"/>
  <c r="J379"/>
  <c r="J70"/>
  <c r="BK444"/>
  <c r="J444"/>
  <c r="J71"/>
  <c r="P474"/>
  <c r="BK506"/>
  <c r="J506"/>
  <c r="J75"/>
  <c r="BK526"/>
  <c r="J526"/>
  <c r="J76"/>
  <c r="BK561"/>
  <c r="J561"/>
  <c r="J77"/>
  <c r="BK578"/>
  <c r="J578"/>
  <c r="J78"/>
  <c r="BK632"/>
  <c r="J632"/>
  <c r="J79"/>
  <c r="P640"/>
  <c r="R664"/>
  <c r="R663"/>
  <c i="4" r="R86"/>
  <c r="R85"/>
  <c r="R84"/>
  <c r="R141"/>
  <c r="R140"/>
  <c i="5" r="P122"/>
  <c r="T272"/>
  <c r="R372"/>
  <c r="BK410"/>
  <c r="J410"/>
  <c r="J67"/>
  <c r="BK426"/>
  <c r="J426"/>
  <c r="J68"/>
  <c r="BK508"/>
  <c r="J508"/>
  <c r="J69"/>
  <c r="BK646"/>
  <c r="J646"/>
  <c r="J70"/>
  <c r="T646"/>
  <c r="BK669"/>
  <c r="J669"/>
  <c r="J71"/>
  <c r="R833"/>
  <c r="P947"/>
  <c r="T997"/>
  <c r="BK1119"/>
  <c r="J1119"/>
  <c r="J75"/>
  <c i="6" r="P87"/>
  <c r="P110"/>
  <c i="7" r="P89"/>
  <c r="P88"/>
  <c r="R107"/>
  <c r="R106"/>
  <c r="P353"/>
  <c r="P389"/>
  <c r="P388"/>
  <c i="8" r="T113"/>
  <c r="P159"/>
  <c r="T193"/>
  <c r="R212"/>
  <c r="BK228"/>
  <c r="J228"/>
  <c r="J68"/>
  <c r="BK274"/>
  <c r="J274"/>
  <c r="J69"/>
  <c r="R324"/>
  <c r="BK350"/>
  <c r="J350"/>
  <c r="J71"/>
  <c r="R410"/>
  <c r="BK462"/>
  <c r="J462"/>
  <c r="J73"/>
  <c r="BK492"/>
  <c r="J492"/>
  <c r="J74"/>
  <c r="T541"/>
  <c i="9" r="R89"/>
  <c r="R88"/>
  <c r="BK107"/>
  <c r="J107"/>
  <c r="J63"/>
  <c r="T276"/>
  <c r="T312"/>
  <c r="T311"/>
  <c r="P361"/>
  <c i="10" r="BK97"/>
  <c r="J97"/>
  <c r="J61"/>
  <c r="T97"/>
  <c r="T194"/>
  <c r="BK251"/>
  <c r="J251"/>
  <c r="J64"/>
  <c r="R251"/>
  <c r="P262"/>
  <c r="BK273"/>
  <c r="J273"/>
  <c r="J67"/>
  <c r="R273"/>
  <c r="BK314"/>
  <c r="J314"/>
  <c r="J68"/>
  <c r="T314"/>
  <c r="BK342"/>
  <c r="J342"/>
  <c r="J71"/>
  <c r="T400"/>
  <c r="P429"/>
  <c r="P428"/>
  <c i="11" r="T114"/>
  <c r="T126"/>
  <c r="T154"/>
  <c r="T189"/>
  <c r="R216"/>
  <c r="R215"/>
  <c i="12" r="P92"/>
  <c r="BK133"/>
  <c r="J133"/>
  <c r="J62"/>
  <c r="BK154"/>
  <c r="J154"/>
  <c r="J64"/>
  <c r="BK196"/>
  <c r="J196"/>
  <c r="J65"/>
  <c r="BK205"/>
  <c r="J205"/>
  <c r="J66"/>
  <c i="2" r="T99"/>
  <c r="BK115"/>
  <c r="J115"/>
  <c r="J62"/>
  <c r="R144"/>
  <c r="BK155"/>
  <c r="J155"/>
  <c r="J66"/>
  <c r="R181"/>
  <c r="R233"/>
  <c r="P274"/>
  <c r="R316"/>
  <c i="3" r="T108"/>
  <c r="R135"/>
  <c r="T157"/>
  <c r="BK221"/>
  <c r="J221"/>
  <c r="J66"/>
  <c r="R353"/>
  <c r="P379"/>
  <c r="T444"/>
  <c r="R474"/>
  <c r="T506"/>
  <c r="P526"/>
  <c r="R561"/>
  <c r="T578"/>
  <c r="BK640"/>
  <c r="J640"/>
  <c r="J80"/>
  <c r="BK664"/>
  <c r="J664"/>
  <c r="J84"/>
  <c i="4" r="BK86"/>
  <c r="J86"/>
  <c r="J61"/>
  <c r="BK141"/>
  <c r="J141"/>
  <c r="J63"/>
  <c i="5" r="BK122"/>
  <c r="J122"/>
  <c r="J62"/>
  <c r="P272"/>
  <c r="P372"/>
  <c r="P410"/>
  <c r="R426"/>
  <c r="R508"/>
  <c r="P646"/>
  <c r="R669"/>
  <c r="P833"/>
  <c r="R947"/>
  <c r="P997"/>
  <c r="R1119"/>
  <c i="6" r="BK87"/>
  <c r="J87"/>
  <c r="J61"/>
  <c r="T110"/>
  <c i="7" r="R89"/>
  <c r="R88"/>
  <c r="R87"/>
  <c r="BK107"/>
  <c r="J107"/>
  <c r="J63"/>
  <c r="T353"/>
  <c r="T389"/>
  <c r="T388"/>
  <c i="8" r="BK113"/>
  <c r="J113"/>
  <c r="J62"/>
  <c r="BK159"/>
  <c r="J159"/>
  <c r="J63"/>
  <c r="P193"/>
  <c r="P212"/>
  <c r="T228"/>
  <c r="R274"/>
  <c r="BK324"/>
  <c r="J324"/>
  <c r="J70"/>
  <c r="R350"/>
  <c r="P410"/>
  <c r="T462"/>
  <c r="T492"/>
  <c r="R541"/>
  <c i="9" r="BK89"/>
  <c r="J89"/>
  <c r="J61"/>
  <c r="T107"/>
  <c r="T106"/>
  <c r="P276"/>
  <c r="R312"/>
  <c r="R311"/>
  <c r="R361"/>
  <c i="10" r="R97"/>
  <c r="P194"/>
  <c r="BK262"/>
  <c r="J262"/>
  <c r="J66"/>
  <c r="T262"/>
  <c r="P314"/>
  <c r="P342"/>
  <c r="P341"/>
  <c r="P400"/>
  <c r="R429"/>
  <c r="R428"/>
  <c i="11" r="P114"/>
  <c r="P126"/>
  <c r="P154"/>
  <c r="R189"/>
  <c r="BK216"/>
  <c r="J216"/>
  <c r="J70"/>
  <c i="12" r="T92"/>
  <c r="T133"/>
  <c r="P154"/>
  <c r="T196"/>
  <c r="R205"/>
  <c i="2" r="R99"/>
  <c r="P115"/>
  <c r="P144"/>
  <c r="R155"/>
  <c r="R154"/>
  <c r="P181"/>
  <c r="T233"/>
  <c r="BK274"/>
  <c r="J274"/>
  <c r="J72"/>
  <c r="P316"/>
  <c i="3" r="P108"/>
  <c r="BK135"/>
  <c r="J135"/>
  <c r="J62"/>
  <c r="P157"/>
  <c r="P221"/>
  <c r="T353"/>
  <c r="T352"/>
  <c r="R379"/>
  <c r="P444"/>
  <c r="T474"/>
  <c r="R506"/>
  <c r="R526"/>
  <c r="P561"/>
  <c r="P578"/>
  <c r="P632"/>
  <c r="R640"/>
  <c r="T640"/>
  <c r="T664"/>
  <c r="T663"/>
  <c i="4" r="T86"/>
  <c r="T85"/>
  <c r="T84"/>
  <c r="T141"/>
  <c r="T140"/>
  <c i="5" r="T122"/>
  <c r="T101"/>
  <c r="BK272"/>
  <c r="J272"/>
  <c r="J63"/>
  <c r="T372"/>
  <c r="R410"/>
  <c r="P426"/>
  <c r="P508"/>
  <c r="R646"/>
  <c r="P669"/>
  <c r="T833"/>
  <c r="T947"/>
  <c r="BK997"/>
  <c r="J997"/>
  <c r="J74"/>
  <c r="P1119"/>
  <c i="6" r="R87"/>
  <c r="R110"/>
  <c i="7" r="BK89"/>
  <c r="J89"/>
  <c r="J61"/>
  <c r="T107"/>
  <c r="T106"/>
  <c r="BK353"/>
  <c r="J353"/>
  <c r="J64"/>
  <c r="BK389"/>
  <c r="J389"/>
  <c r="J66"/>
  <c i="8" r="P113"/>
  <c r="P100"/>
  <c r="T159"/>
  <c r="R193"/>
  <c r="BK212"/>
  <c r="J212"/>
  <c r="J67"/>
  <c r="R228"/>
  <c r="P274"/>
  <c r="P324"/>
  <c r="P350"/>
  <c r="T410"/>
  <c r="R462"/>
  <c r="R492"/>
  <c r="BK541"/>
  <c r="J541"/>
  <c r="J75"/>
  <c i="9" r="T89"/>
  <c r="T88"/>
  <c r="P107"/>
  <c r="P106"/>
  <c r="BK276"/>
  <c r="J276"/>
  <c r="J64"/>
  <c r="BK312"/>
  <c r="J312"/>
  <c r="J66"/>
  <c r="T361"/>
  <c i="10" r="P97"/>
  <c r="BK194"/>
  <c r="J194"/>
  <c r="J62"/>
  <c r="R194"/>
  <c r="P251"/>
  <c r="T251"/>
  <c r="R262"/>
  <c r="R261"/>
  <c r="P273"/>
  <c r="T273"/>
  <c r="R314"/>
  <c r="T342"/>
  <c r="T341"/>
  <c r="R400"/>
  <c r="T429"/>
  <c r="T428"/>
  <c i="11" r="BK114"/>
  <c r="J114"/>
  <c r="J63"/>
  <c r="BK126"/>
  <c r="J126"/>
  <c r="J65"/>
  <c r="BK154"/>
  <c r="J154"/>
  <c r="J66"/>
  <c r="BK189"/>
  <c r="J189"/>
  <c r="J67"/>
  <c r="T216"/>
  <c r="T215"/>
  <c i="12" r="R92"/>
  <c r="R91"/>
  <c r="R90"/>
  <c r="P133"/>
  <c r="T154"/>
  <c r="T153"/>
  <c r="P196"/>
  <c r="P205"/>
  <c i="2" r="BK265"/>
  <c r="J265"/>
  <c r="J69"/>
  <c r="BK394"/>
  <c r="J394"/>
  <c r="J76"/>
  <c i="3" r="BK208"/>
  <c r="J208"/>
  <c r="J64"/>
  <c i="5" r="BK102"/>
  <c r="J102"/>
  <c r="J61"/>
  <c r="BK405"/>
  <c r="J405"/>
  <c r="J65"/>
  <c i="8" r="BK579"/>
  <c r="J579"/>
  <c r="J76"/>
  <c r="BK588"/>
  <c r="J588"/>
  <c r="J79"/>
  <c i="10" r="BK440"/>
  <c r="J440"/>
  <c r="J75"/>
  <c i="3" r="BK215"/>
  <c r="J215"/>
  <c r="J65"/>
  <c r="BK373"/>
  <c r="J373"/>
  <c r="J69"/>
  <c r="BK469"/>
  <c r="J469"/>
  <c r="J72"/>
  <c i="4" r="BK174"/>
  <c r="J174"/>
  <c r="J64"/>
  <c i="6" r="BK135"/>
  <c r="J135"/>
  <c r="J65"/>
  <c i="8" r="BK584"/>
  <c r="J584"/>
  <c r="J78"/>
  <c i="11" r="BK248"/>
  <c r="J248"/>
  <c r="J74"/>
  <c r="BK252"/>
  <c r="J252"/>
  <c r="J75"/>
  <c r="BK256"/>
  <c r="J256"/>
  <c r="J76"/>
  <c i="2" r="BK138"/>
  <c r="J138"/>
  <c r="J63"/>
  <c r="BK270"/>
  <c r="J270"/>
  <c r="J71"/>
  <c i="3" r="BK675"/>
  <c r="J675"/>
  <c r="J85"/>
  <c r="BK679"/>
  <c r="J679"/>
  <c r="J86"/>
  <c i="8" r="BK101"/>
  <c r="J101"/>
  <c r="J61"/>
  <c r="BK207"/>
  <c r="J207"/>
  <c r="J65"/>
  <c i="2" r="BK390"/>
  <c r="J390"/>
  <c r="J75"/>
  <c r="BK398"/>
  <c r="J398"/>
  <c r="J77"/>
  <c i="3" r="BK659"/>
  <c r="J659"/>
  <c r="J82"/>
  <c i="5" r="BK1195"/>
  <c r="J1195"/>
  <c r="J76"/>
  <c r="BK1201"/>
  <c r="J1201"/>
  <c r="J77"/>
  <c r="BK1211"/>
  <c r="J1211"/>
  <c r="J80"/>
  <c i="6" r="BK131"/>
  <c r="BK130"/>
  <c r="J130"/>
  <c r="J63"/>
  <c i="7" r="BK433"/>
  <c r="J433"/>
  <c r="J67"/>
  <c i="10" r="BK243"/>
  <c r="J243"/>
  <c r="J63"/>
  <c r="BK337"/>
  <c r="J337"/>
  <c r="J69"/>
  <c i="11" r="BK98"/>
  <c r="J98"/>
  <c r="J61"/>
  <c r="BK106"/>
  <c r="J106"/>
  <c r="J62"/>
  <c r="BK211"/>
  <c r="J211"/>
  <c r="J68"/>
  <c r="BK240"/>
  <c r="J240"/>
  <c r="J72"/>
  <c r="BK244"/>
  <c r="J244"/>
  <c r="J73"/>
  <c i="12" r="BK217"/>
  <c r="J217"/>
  <c r="J67"/>
  <c r="BK222"/>
  <c r="J222"/>
  <c r="J69"/>
  <c r="BK226"/>
  <c r="J226"/>
  <c r="J70"/>
  <c r="J52"/>
  <c r="J87"/>
  <c r="BE138"/>
  <c r="BE147"/>
  <c r="BE155"/>
  <c r="BE158"/>
  <c r="BE197"/>
  <c r="BE213"/>
  <c r="F55"/>
  <c r="BE97"/>
  <c r="BE100"/>
  <c r="BE105"/>
  <c r="BE134"/>
  <c r="BE141"/>
  <c r="BE144"/>
  <c r="BE150"/>
  <c r="BE161"/>
  <c r="BE164"/>
  <c r="BE167"/>
  <c r="BE182"/>
  <c r="BE185"/>
  <c r="BE218"/>
  <c r="BE227"/>
  <c r="E80"/>
  <c r="BE93"/>
  <c r="BE111"/>
  <c r="BE122"/>
  <c r="BE127"/>
  <c r="BE130"/>
  <c r="BE169"/>
  <c r="BE178"/>
  <c r="BE189"/>
  <c r="BE192"/>
  <c r="BE206"/>
  <c r="BE209"/>
  <c r="BE223"/>
  <c r="BE114"/>
  <c r="BE118"/>
  <c r="BE172"/>
  <c r="BE174"/>
  <c r="BE201"/>
  <c i="10" r="BK261"/>
  <c r="J261"/>
  <c r="J65"/>
  <c r="BK428"/>
  <c r="J428"/>
  <c r="J73"/>
  <c i="11" r="E48"/>
  <c r="J55"/>
  <c r="BE107"/>
  <c r="BE115"/>
  <c r="BE122"/>
  <c r="BE131"/>
  <c r="BE145"/>
  <c r="BE163"/>
  <c r="BE190"/>
  <c r="BE199"/>
  <c r="BE227"/>
  <c r="BE245"/>
  <c r="BE249"/>
  <c r="BE253"/>
  <c r="J90"/>
  <c r="BE135"/>
  <c r="BE150"/>
  <c r="BE177"/>
  <c r="BE193"/>
  <c r="BE207"/>
  <c r="BE212"/>
  <c r="BE217"/>
  <c r="BE233"/>
  <c r="F93"/>
  <c r="BE99"/>
  <c r="BE142"/>
  <c r="BE155"/>
  <c r="BE184"/>
  <c r="BE236"/>
  <c r="BE127"/>
  <c r="BE139"/>
  <c r="BE160"/>
  <c r="BE170"/>
  <c r="BE203"/>
  <c r="BE222"/>
  <c r="BE241"/>
  <c r="BE257"/>
  <c i="10" r="E48"/>
  <c r="BE102"/>
  <c r="BE152"/>
  <c r="BE184"/>
  <c r="BE195"/>
  <c r="BE204"/>
  <c r="BE222"/>
  <c r="BE265"/>
  <c r="BE311"/>
  <c r="BE325"/>
  <c r="BE329"/>
  <c r="BE343"/>
  <c r="BE362"/>
  <c r="BE407"/>
  <c r="BE410"/>
  <c r="BE433"/>
  <c r="F55"/>
  <c r="J92"/>
  <c r="BE128"/>
  <c r="BE142"/>
  <c r="BE162"/>
  <c r="BE171"/>
  <c r="BE191"/>
  <c r="BE228"/>
  <c r="BE233"/>
  <c r="BE238"/>
  <c r="BE263"/>
  <c r="BE270"/>
  <c r="BE284"/>
  <c r="BE307"/>
  <c r="BE321"/>
  <c r="BE333"/>
  <c r="BE355"/>
  <c r="BE387"/>
  <c r="BE415"/>
  <c r="BE418"/>
  <c r="BE421"/>
  <c r="BE430"/>
  <c r="BE437"/>
  <c r="BE441"/>
  <c r="J52"/>
  <c r="BE98"/>
  <c r="BE110"/>
  <c r="BE113"/>
  <c r="BE118"/>
  <c r="BE132"/>
  <c r="BE146"/>
  <c r="BE157"/>
  <c r="BE188"/>
  <c r="BE244"/>
  <c r="BE252"/>
  <c r="BE258"/>
  <c r="BE278"/>
  <c r="BE290"/>
  <c r="BE297"/>
  <c r="BE315"/>
  <c r="BE347"/>
  <c r="BE352"/>
  <c r="BE370"/>
  <c r="BE374"/>
  <c r="BE377"/>
  <c r="BE397"/>
  <c r="BE401"/>
  <c r="BE425"/>
  <c r="BE105"/>
  <c r="BE121"/>
  <c r="BE124"/>
  <c r="BE136"/>
  <c r="BE174"/>
  <c r="BE178"/>
  <c r="BE209"/>
  <c r="BE214"/>
  <c r="BE217"/>
  <c r="BE274"/>
  <c r="BE302"/>
  <c r="BE338"/>
  <c i="9" r="E48"/>
  <c r="F54"/>
  <c r="J81"/>
  <c r="BE90"/>
  <c r="BE93"/>
  <c r="BE100"/>
  <c r="BE120"/>
  <c r="BE149"/>
  <c r="BE198"/>
  <c r="BE203"/>
  <c r="BE214"/>
  <c r="BE228"/>
  <c r="BE235"/>
  <c r="BE239"/>
  <c r="BE247"/>
  <c r="BE262"/>
  <c r="BE268"/>
  <c r="BE306"/>
  <c r="BE313"/>
  <c r="BE321"/>
  <c r="BE327"/>
  <c r="BE338"/>
  <c r="BE348"/>
  <c r="BE358"/>
  <c r="BE138"/>
  <c r="BE141"/>
  <c r="BE143"/>
  <c r="BE146"/>
  <c r="BE153"/>
  <c r="BE160"/>
  <c r="BE170"/>
  <c r="BE184"/>
  <c r="BE195"/>
  <c r="BE201"/>
  <c r="BE221"/>
  <c r="BE230"/>
  <c r="BE232"/>
  <c r="BE237"/>
  <c r="BE241"/>
  <c r="BE254"/>
  <c r="BE273"/>
  <c r="BE290"/>
  <c r="BE318"/>
  <c r="BE335"/>
  <c r="BE341"/>
  <c r="BE344"/>
  <c r="F55"/>
  <c r="BE103"/>
  <c r="BE115"/>
  <c r="BE133"/>
  <c r="BE163"/>
  <c r="BE167"/>
  <c r="BE174"/>
  <c r="BE177"/>
  <c r="BE181"/>
  <c r="BE191"/>
  <c r="BE217"/>
  <c r="BE223"/>
  <c r="BE226"/>
  <c r="BE244"/>
  <c r="BE249"/>
  <c r="BE251"/>
  <c r="BE279"/>
  <c r="BE286"/>
  <c r="BE295"/>
  <c r="BE297"/>
  <c r="BE299"/>
  <c r="BE301"/>
  <c r="BE303"/>
  <c r="BE309"/>
  <c r="BE324"/>
  <c r="BE332"/>
  <c r="BE351"/>
  <c r="BE355"/>
  <c r="BE96"/>
  <c r="BE108"/>
  <c r="BE111"/>
  <c r="BE124"/>
  <c r="BE128"/>
  <c r="BE131"/>
  <c r="BE136"/>
  <c r="BE156"/>
  <c r="BE188"/>
  <c r="BE205"/>
  <c r="BE208"/>
  <c r="BE211"/>
  <c r="BE219"/>
  <c r="BE256"/>
  <c r="BE259"/>
  <c r="BE277"/>
  <c r="BE283"/>
  <c r="BE315"/>
  <c r="BE362"/>
  <c r="BE370"/>
  <c i="7" r="BK388"/>
  <c r="J388"/>
  <c r="J65"/>
  <c i="8" r="J52"/>
  <c r="J55"/>
  <c r="BE135"/>
  <c r="BE157"/>
  <c r="BE160"/>
  <c r="BE174"/>
  <c r="BE182"/>
  <c r="BE197"/>
  <c r="BE216"/>
  <c r="BE219"/>
  <c r="BE222"/>
  <c r="BE250"/>
  <c r="BE271"/>
  <c r="BE319"/>
  <c r="BE443"/>
  <c r="BE459"/>
  <c r="BE477"/>
  <c r="BE489"/>
  <c r="BE511"/>
  <c r="BE544"/>
  <c r="BE574"/>
  <c r="BE131"/>
  <c r="BE194"/>
  <c r="BE235"/>
  <c r="BE244"/>
  <c r="BE247"/>
  <c r="BE253"/>
  <c r="BE290"/>
  <c r="BE341"/>
  <c r="BE344"/>
  <c r="BE347"/>
  <c r="BE351"/>
  <c r="BE358"/>
  <c r="BE372"/>
  <c r="BE379"/>
  <c r="BE382"/>
  <c r="BE385"/>
  <c r="BE407"/>
  <c r="BE420"/>
  <c r="BE426"/>
  <c r="BE493"/>
  <c r="BE508"/>
  <c r="BE530"/>
  <c r="BE551"/>
  <c r="BE557"/>
  <c r="BE562"/>
  <c r="BE571"/>
  <c r="BE576"/>
  <c i="7" r="BK106"/>
  <c i="8" r="E48"/>
  <c r="F55"/>
  <c r="BE102"/>
  <c r="BE114"/>
  <c r="BE122"/>
  <c r="BE143"/>
  <c r="BE150"/>
  <c r="BE167"/>
  <c r="BE187"/>
  <c r="BE204"/>
  <c r="BE213"/>
  <c r="BE241"/>
  <c r="BE256"/>
  <c r="BE262"/>
  <c r="BE265"/>
  <c r="BE293"/>
  <c r="BE298"/>
  <c r="BE304"/>
  <c r="BE308"/>
  <c r="BE311"/>
  <c r="BE313"/>
  <c r="BE365"/>
  <c r="BE392"/>
  <c r="BE396"/>
  <c r="BE403"/>
  <c r="BE467"/>
  <c r="BE527"/>
  <c r="BE542"/>
  <c r="BE548"/>
  <c r="BE569"/>
  <c r="BE109"/>
  <c r="BE200"/>
  <c r="BE208"/>
  <c r="BE225"/>
  <c r="BE229"/>
  <c r="BE268"/>
  <c r="BE275"/>
  <c r="BE282"/>
  <c r="BE285"/>
  <c r="BE288"/>
  <c r="BE316"/>
  <c r="BE321"/>
  <c r="BE325"/>
  <c r="BE329"/>
  <c r="BE332"/>
  <c r="BE335"/>
  <c r="BE338"/>
  <c r="BE411"/>
  <c r="BE417"/>
  <c r="BE430"/>
  <c r="BE436"/>
  <c r="BE438"/>
  <c r="BE449"/>
  <c r="BE463"/>
  <c r="BE470"/>
  <c r="BE473"/>
  <c r="BE486"/>
  <c r="BE580"/>
  <c r="BE585"/>
  <c r="BE589"/>
  <c i="6" r="J131"/>
  <c r="J64"/>
  <c i="7" r="J52"/>
  <c r="BE100"/>
  <c r="BE111"/>
  <c r="BE163"/>
  <c r="BE167"/>
  <c r="BE181"/>
  <c r="BE188"/>
  <c r="BE209"/>
  <c r="BE254"/>
  <c r="BE256"/>
  <c r="BE303"/>
  <c r="BE321"/>
  <c r="BE335"/>
  <c r="BE345"/>
  <c r="BE347"/>
  <c r="BE354"/>
  <c r="BE402"/>
  <c r="BE416"/>
  <c r="BE420"/>
  <c r="BE423"/>
  <c r="BE427"/>
  <c r="BE434"/>
  <c r="F55"/>
  <c r="BE90"/>
  <c r="BE103"/>
  <c r="BE115"/>
  <c r="BE120"/>
  <c r="BE138"/>
  <c r="BE141"/>
  <c r="BE160"/>
  <c r="BE172"/>
  <c r="BE176"/>
  <c r="BE184"/>
  <c r="BE216"/>
  <c r="BE218"/>
  <c r="BE220"/>
  <c r="BE222"/>
  <c r="BE242"/>
  <c r="BE245"/>
  <c r="BE247"/>
  <c r="BE258"/>
  <c r="BE265"/>
  <c r="BE291"/>
  <c r="BE293"/>
  <c r="BE300"/>
  <c r="BE324"/>
  <c r="BE332"/>
  <c r="BE340"/>
  <c r="BE350"/>
  <c r="BE356"/>
  <c r="BE360"/>
  <c r="BE372"/>
  <c r="BE374"/>
  <c r="BE376"/>
  <c r="BE380"/>
  <c r="BE386"/>
  <c r="BE390"/>
  <c r="BE393"/>
  <c r="BE413"/>
  <c r="BE430"/>
  <c r="BE444"/>
  <c r="E48"/>
  <c r="F54"/>
  <c r="BE128"/>
  <c r="BE131"/>
  <c r="BE133"/>
  <c r="BE146"/>
  <c r="BE149"/>
  <c r="BE156"/>
  <c r="BE202"/>
  <c r="BE205"/>
  <c r="BE211"/>
  <c r="BE236"/>
  <c r="BE238"/>
  <c r="BE240"/>
  <c r="BE263"/>
  <c r="BE267"/>
  <c r="BE272"/>
  <c r="BE274"/>
  <c r="BE276"/>
  <c r="BE281"/>
  <c r="BE284"/>
  <c r="BE286"/>
  <c r="BE288"/>
  <c r="BE296"/>
  <c r="BE298"/>
  <c r="BE329"/>
  <c r="BE367"/>
  <c r="BE383"/>
  <c r="BE410"/>
  <c r="BE93"/>
  <c r="BE96"/>
  <c r="BE108"/>
  <c r="BE124"/>
  <c r="BE136"/>
  <c r="BE143"/>
  <c r="BE153"/>
  <c r="BE191"/>
  <c r="BE195"/>
  <c r="BE198"/>
  <c r="BE213"/>
  <c r="BE224"/>
  <c r="BE227"/>
  <c r="BE230"/>
  <c r="BE233"/>
  <c r="BE249"/>
  <c r="BE251"/>
  <c r="BE260"/>
  <c r="BE269"/>
  <c r="BE278"/>
  <c r="BE305"/>
  <c r="BE309"/>
  <c r="BE312"/>
  <c r="BE363"/>
  <c r="BE378"/>
  <c r="BE396"/>
  <c r="BE399"/>
  <c r="BE407"/>
  <c i="6" r="F82"/>
  <c r="BE88"/>
  <c r="BE101"/>
  <c r="BE107"/>
  <c r="BE125"/>
  <c r="E48"/>
  <c r="BE95"/>
  <c r="BE99"/>
  <c r="BE103"/>
  <c r="BE117"/>
  <c r="BE127"/>
  <c r="BE132"/>
  <c r="J55"/>
  <c r="J79"/>
  <c r="BE97"/>
  <c r="BE122"/>
  <c r="BE111"/>
  <c r="BE115"/>
  <c r="BE136"/>
  <c i="4" r="BK140"/>
  <c r="J140"/>
  <c r="J62"/>
  <c i="5" r="E48"/>
  <c r="J55"/>
  <c r="BE103"/>
  <c r="BE258"/>
  <c r="BE273"/>
  <c r="BE296"/>
  <c r="BE376"/>
  <c r="BE391"/>
  <c r="BE396"/>
  <c r="BE417"/>
  <c r="BE423"/>
  <c r="BE463"/>
  <c r="BE469"/>
  <c r="BE472"/>
  <c r="BE475"/>
  <c r="BE496"/>
  <c r="BE505"/>
  <c r="BE538"/>
  <c r="BE576"/>
  <c r="BE585"/>
  <c r="BE588"/>
  <c r="BE637"/>
  <c r="BE666"/>
  <c r="BE670"/>
  <c r="BE716"/>
  <c r="BE826"/>
  <c r="BE830"/>
  <c r="BE834"/>
  <c r="BE873"/>
  <c r="BE904"/>
  <c r="BE948"/>
  <c r="BE994"/>
  <c r="BE998"/>
  <c r="BE1045"/>
  <c r="BE1092"/>
  <c r="BE1120"/>
  <c r="BE1122"/>
  <c r="BE1185"/>
  <c r="BE1190"/>
  <c i="4" r="BK85"/>
  <c r="J85"/>
  <c r="J60"/>
  <c i="5" r="BE580"/>
  <c r="BE799"/>
  <c r="BE803"/>
  <c r="BE877"/>
  <c r="BE955"/>
  <c r="BE958"/>
  <c r="BE965"/>
  <c r="BE1202"/>
  <c r="BE569"/>
  <c r="BE573"/>
  <c r="BE583"/>
  <c r="BE647"/>
  <c r="BE651"/>
  <c r="BE654"/>
  <c r="BE663"/>
  <c r="BE693"/>
  <c r="BE768"/>
  <c r="BE786"/>
  <c r="BE852"/>
  <c r="BE944"/>
  <c r="BE991"/>
  <c r="BE1048"/>
  <c r="BE1089"/>
  <c r="BE1150"/>
  <c r="BE1192"/>
  <c r="BE1208"/>
  <c r="BE1212"/>
  <c r="J52"/>
  <c r="F55"/>
  <c r="BE123"/>
  <c r="BE147"/>
  <c r="BE156"/>
  <c r="BE201"/>
  <c r="BE223"/>
  <c r="BE248"/>
  <c r="BE319"/>
  <c r="BE325"/>
  <c r="BE347"/>
  <c r="BE354"/>
  <c r="BE373"/>
  <c r="BE379"/>
  <c r="BE387"/>
  <c r="BE401"/>
  <c r="BE406"/>
  <c r="BE411"/>
  <c r="BE414"/>
  <c r="BE420"/>
  <c r="BE427"/>
  <c r="BE445"/>
  <c r="BE466"/>
  <c r="BE478"/>
  <c r="BE499"/>
  <c r="BE502"/>
  <c r="BE509"/>
  <c r="BE520"/>
  <c r="BE523"/>
  <c r="BE541"/>
  <c r="BE544"/>
  <c r="BE546"/>
  <c r="BE613"/>
  <c r="BE623"/>
  <c r="BE643"/>
  <c r="BE657"/>
  <c r="BE660"/>
  <c r="BE739"/>
  <c r="BE762"/>
  <c r="BE765"/>
  <c r="BE782"/>
  <c r="BE855"/>
  <c r="BE895"/>
  <c r="BE897"/>
  <c r="BE922"/>
  <c r="BE952"/>
  <c r="BE1086"/>
  <c r="BE1128"/>
  <c r="BE1133"/>
  <c r="BE1166"/>
  <c r="BE1187"/>
  <c r="BE1196"/>
  <c i="3" r="BK473"/>
  <c r="J473"/>
  <c r="J73"/>
  <c i="4" r="J52"/>
  <c r="F81"/>
  <c r="BE99"/>
  <c r="BE106"/>
  <c r="BE115"/>
  <c r="BE120"/>
  <c r="BE133"/>
  <c r="BE148"/>
  <c r="BE154"/>
  <c r="BE157"/>
  <c i="3" r="J108"/>
  <c r="J61"/>
  <c i="4" r="F80"/>
  <c r="BE87"/>
  <c r="BE90"/>
  <c r="BE109"/>
  <c r="BE117"/>
  <c r="BE124"/>
  <c r="BE138"/>
  <c r="BE145"/>
  <c r="BE183"/>
  <c r="BE95"/>
  <c r="BE113"/>
  <c r="BE129"/>
  <c r="BE131"/>
  <c r="BE142"/>
  <c r="BE151"/>
  <c r="BE168"/>
  <c r="E48"/>
  <c r="BE92"/>
  <c r="BE102"/>
  <c r="BE122"/>
  <c r="BE126"/>
  <c r="BE135"/>
  <c r="BE161"/>
  <c r="BE164"/>
  <c r="BE171"/>
  <c r="BE175"/>
  <c i="3" r="J52"/>
  <c r="J55"/>
  <c r="F103"/>
  <c r="BE136"/>
  <c r="BE149"/>
  <c r="BE158"/>
  <c r="BE182"/>
  <c r="BE193"/>
  <c r="BE197"/>
  <c r="BE246"/>
  <c r="BE259"/>
  <c r="BE293"/>
  <c r="BE300"/>
  <c r="BE313"/>
  <c r="BE330"/>
  <c r="BE340"/>
  <c r="BE370"/>
  <c r="BE416"/>
  <c r="BE428"/>
  <c r="BE451"/>
  <c r="BE465"/>
  <c r="BE470"/>
  <c r="BE480"/>
  <c r="BE491"/>
  <c r="BE512"/>
  <c r="BE515"/>
  <c r="BE527"/>
  <c r="BE542"/>
  <c r="BE550"/>
  <c r="BE558"/>
  <c r="BE592"/>
  <c r="BE597"/>
  <c r="BE600"/>
  <c r="BE610"/>
  <c r="BE618"/>
  <c r="BE680"/>
  <c r="BE128"/>
  <c r="BE131"/>
  <c r="BE140"/>
  <c r="BE145"/>
  <c r="BE152"/>
  <c r="BE176"/>
  <c r="BE188"/>
  <c r="BE204"/>
  <c r="BE209"/>
  <c r="BE216"/>
  <c r="BE231"/>
  <c r="BE252"/>
  <c r="BE256"/>
  <c r="BE271"/>
  <c r="BE283"/>
  <c r="BE286"/>
  <c r="BE354"/>
  <c r="BE363"/>
  <c r="BE374"/>
  <c r="BE388"/>
  <c r="BE397"/>
  <c r="BE421"/>
  <c r="BE433"/>
  <c r="BE445"/>
  <c r="BE499"/>
  <c r="BE532"/>
  <c r="BE562"/>
  <c r="BE567"/>
  <c r="BE575"/>
  <c r="BE602"/>
  <c r="BE613"/>
  <c r="BE641"/>
  <c r="E48"/>
  <c r="BE120"/>
  <c r="BE123"/>
  <c r="BE162"/>
  <c r="BE173"/>
  <c r="BE275"/>
  <c r="BE305"/>
  <c r="BE310"/>
  <c r="BE322"/>
  <c r="BE334"/>
  <c r="BE345"/>
  <c r="BE380"/>
  <c r="BE384"/>
  <c r="BE402"/>
  <c r="BE407"/>
  <c r="BE448"/>
  <c r="BE455"/>
  <c r="BE483"/>
  <c r="BE503"/>
  <c r="BE520"/>
  <c r="BE546"/>
  <c r="BE572"/>
  <c r="BE584"/>
  <c r="BE587"/>
  <c r="BE615"/>
  <c r="BE621"/>
  <c r="BE637"/>
  <c r="BE655"/>
  <c r="BE660"/>
  <c r="BE672"/>
  <c r="BE676"/>
  <c i="2" r="BK154"/>
  <c r="J154"/>
  <c r="J65"/>
  <c i="3" r="BE109"/>
  <c r="BE113"/>
  <c r="BE116"/>
  <c r="BE166"/>
  <c r="BE169"/>
  <c r="BE200"/>
  <c r="BE222"/>
  <c r="BE242"/>
  <c r="BE268"/>
  <c r="BE279"/>
  <c r="BE326"/>
  <c r="BE359"/>
  <c r="BE367"/>
  <c r="BE392"/>
  <c r="BE438"/>
  <c r="BE459"/>
  <c r="BE475"/>
  <c r="BE488"/>
  <c r="BE495"/>
  <c r="BE507"/>
  <c r="BE523"/>
  <c r="BE537"/>
  <c r="BE554"/>
  <c r="BE579"/>
  <c r="BE607"/>
  <c r="BE627"/>
  <c r="BE629"/>
  <c r="BE633"/>
  <c r="BE652"/>
  <c r="BE665"/>
  <c r="BE668"/>
  <c i="2" r="J52"/>
  <c r="J55"/>
  <c r="BE100"/>
  <c r="BE116"/>
  <c r="BE121"/>
  <c r="BE126"/>
  <c r="BE130"/>
  <c r="BE161"/>
  <c r="BE165"/>
  <c r="BE187"/>
  <c r="BE197"/>
  <c r="BE202"/>
  <c r="BE208"/>
  <c r="BE216"/>
  <c r="BE374"/>
  <c r="E87"/>
  <c r="BE105"/>
  <c r="BE112"/>
  <c r="BE139"/>
  <c r="BE145"/>
  <c r="BE170"/>
  <c r="BE175"/>
  <c r="BE182"/>
  <c r="BE192"/>
  <c r="BE224"/>
  <c r="BE230"/>
  <c r="BE234"/>
  <c r="BE237"/>
  <c r="BE244"/>
  <c r="BE248"/>
  <c r="BE257"/>
  <c r="BE261"/>
  <c r="BE266"/>
  <c r="BE271"/>
  <c r="BE275"/>
  <c r="BE279"/>
  <c r="BE283"/>
  <c r="BE288"/>
  <c r="BE293"/>
  <c r="BE297"/>
  <c r="BE310"/>
  <c r="BE313"/>
  <c r="BE317"/>
  <c r="BE323"/>
  <c r="BE328"/>
  <c r="BE331"/>
  <c r="BE336"/>
  <c r="BE339"/>
  <c r="BE342"/>
  <c r="BE346"/>
  <c r="BE352"/>
  <c r="BE361"/>
  <c r="BE368"/>
  <c r="BE386"/>
  <c r="BE391"/>
  <c r="BE395"/>
  <c r="BE399"/>
  <c r="F55"/>
  <c r="BE302"/>
  <c r="BE305"/>
  <c r="BE108"/>
  <c r="BE133"/>
  <c r="BE149"/>
  <c r="BE156"/>
  <c r="BE383"/>
  <c i="5" r="F36"/>
  <c i="1" r="BC58"/>
  <c i="12" r="F37"/>
  <c i="1" r="BD65"/>
  <c i="5" r="F35"/>
  <c i="1" r="BB58"/>
  <c i="10" r="F36"/>
  <c i="1" r="BC63"/>
  <c i="5" r="J34"/>
  <c i="1" r="AW58"/>
  <c i="2" r="F37"/>
  <c i="1" r="BD55"/>
  <c i="7" r="F35"/>
  <c i="1" r="BB60"/>
  <c i="11" r="J34"/>
  <c i="1" r="AW64"/>
  <c i="12" r="F34"/>
  <c i="1" r="BA65"/>
  <c i="12" r="F36"/>
  <c i="1" r="BC65"/>
  <c i="3" r="J34"/>
  <c i="1" r="AW56"/>
  <c i="9" r="F35"/>
  <c i="1" r="BB62"/>
  <c i="11" r="F35"/>
  <c i="1" r="BB64"/>
  <c i="3" r="F36"/>
  <c i="1" r="BC56"/>
  <c i="9" r="F37"/>
  <c i="1" r="BD62"/>
  <c i="12" r="J34"/>
  <c i="1" r="AW65"/>
  <c i="3" r="F37"/>
  <c i="1" r="BD56"/>
  <c i="9" r="F34"/>
  <c i="1" r="BA62"/>
  <c i="11" r="F36"/>
  <c i="1" r="BC64"/>
  <c i="2" r="J34"/>
  <c i="1" r="AW55"/>
  <c i="3" r="F34"/>
  <c i="1" r="BA56"/>
  <c i="4" r="F34"/>
  <c i="1" r="BA57"/>
  <c i="5" r="F34"/>
  <c i="1" r="BA58"/>
  <c i="8" r="F37"/>
  <c i="1" r="BD61"/>
  <c i="2" r="F34"/>
  <c i="1" r="BA55"/>
  <c i="8" r="F36"/>
  <c i="1" r="BC61"/>
  <c i="11" r="F37"/>
  <c i="1" r="BD64"/>
  <c i="2" r="F35"/>
  <c i="1" r="BB55"/>
  <c i="7" r="F34"/>
  <c i="1" r="BA60"/>
  <c i="8" r="F35"/>
  <c i="1" r="BB61"/>
  <c i="10" r="F34"/>
  <c i="1" r="BA63"/>
  <c i="4" r="F35"/>
  <c i="1" r="BB57"/>
  <c i="6" r="F35"/>
  <c i="1" r="BB59"/>
  <c i="8" r="F34"/>
  <c i="1" r="BA61"/>
  <c i="12" r="F35"/>
  <c i="1" r="BB65"/>
  <c i="4" r="F37"/>
  <c i="1" r="BD57"/>
  <c i="5" r="F37"/>
  <c i="1" r="BD58"/>
  <c i="4" r="F36"/>
  <c i="1" r="BC57"/>
  <c i="6" r="F36"/>
  <c i="1" r="BC59"/>
  <c i="7" r="J34"/>
  <c i="1" r="AW60"/>
  <c i="10" r="F37"/>
  <c i="1" r="BD63"/>
  <c i="4" r="J34"/>
  <c i="1" r="AW57"/>
  <c i="6" r="J34"/>
  <c i="1" r="AW59"/>
  <c i="6" r="F37"/>
  <c i="1" r="BD59"/>
  <c i="7" r="F37"/>
  <c i="1" r="BD60"/>
  <c i="9" r="F36"/>
  <c i="1" r="BC62"/>
  <c i="2" r="F36"/>
  <c i="1" r="BC55"/>
  <c i="6" r="F34"/>
  <c i="1" r="BA59"/>
  <c i="7" r="F36"/>
  <c i="1" r="BC60"/>
  <c i="10" r="J34"/>
  <c i="1" r="AW63"/>
  <c i="11" r="F34"/>
  <c i="1" r="BA64"/>
  <c i="3" r="F35"/>
  <c i="1" r="BB56"/>
  <c i="8" r="J34"/>
  <c i="1" r="AW61"/>
  <c i="9" r="J34"/>
  <c i="1" r="AW62"/>
  <c i="10" r="F35"/>
  <c i="1" r="BB63"/>
  <c i="2" l="1" r="P269"/>
  <c i="8" r="T100"/>
  <c i="2" r="R269"/>
  <c i="8" r="R100"/>
  <c i="5" r="R101"/>
  <c r="P101"/>
  <c i="11" r="R125"/>
  <c r="R97"/>
  <c r="R96"/>
  <c i="12" r="P153"/>
  <c i="10" r="T261"/>
  <c i="5" r="R409"/>
  <c r="R100"/>
  <c r="P409"/>
  <c r="P100"/>
  <c i="1" r="AU58"/>
  <c i="3" r="T107"/>
  <c i="12" r="P91"/>
  <c r="P90"/>
  <c i="1" r="AU65"/>
  <c i="3" r="P473"/>
  <c i="8" r="T211"/>
  <c r="T99"/>
  <c i="7" r="T87"/>
  <c i="6" r="T86"/>
  <c r="T85"/>
  <c i="5" r="T409"/>
  <c r="T100"/>
  <c i="3" r="P352"/>
  <c r="P107"/>
  <c r="P106"/>
  <c i="1" r="AU56"/>
  <c i="2" r="T154"/>
  <c i="10" r="R96"/>
  <c i="3" r="R352"/>
  <c i="10" r="T96"/>
  <c r="T95"/>
  <c i="9" r="R87"/>
  <c r="T87"/>
  <c i="6" r="R86"/>
  <c r="R85"/>
  <c i="12" r="T91"/>
  <c r="T90"/>
  <c i="11" r="P125"/>
  <c r="P97"/>
  <c r="P96"/>
  <c i="1" r="AU64"/>
  <c i="8" r="P211"/>
  <c r="P99"/>
  <c i="1" r="AU61"/>
  <c i="10" r="P261"/>
  <c i="3" r="R107"/>
  <c i="10" r="R341"/>
  <c i="9" r="P87"/>
  <c i="1" r="AU62"/>
  <c i="2" r="T269"/>
  <c i="10" r="P96"/>
  <c r="P95"/>
  <c i="1" r="AU63"/>
  <c i="3" r="T473"/>
  <c i="2" r="R98"/>
  <c r="R97"/>
  <c i="3" r="R473"/>
  <c i="2" r="T98"/>
  <c i="11" r="T125"/>
  <c r="T97"/>
  <c r="T96"/>
  <c i="8" r="R211"/>
  <c r="R99"/>
  <c i="6" r="P86"/>
  <c r="P85"/>
  <c i="1" r="AU59"/>
  <c i="2" r="P154"/>
  <c r="P98"/>
  <c r="P97"/>
  <c i="1" r="AU55"/>
  <c i="7" r="P106"/>
  <c r="P87"/>
  <c i="1" r="AU60"/>
  <c i="5" r="BK1207"/>
  <c r="J1207"/>
  <c r="J79"/>
  <c i="2" r="BK269"/>
  <c r="J269"/>
  <c r="J70"/>
  <c r="BK389"/>
  <c r="J389"/>
  <c r="J74"/>
  <c i="3" r="BK352"/>
  <c r="J352"/>
  <c r="J67"/>
  <c i="5" r="BK409"/>
  <c r="J409"/>
  <c r="J66"/>
  <c i="7" r="BK88"/>
  <c r="J88"/>
  <c r="J60"/>
  <c i="8" r="BK583"/>
  <c r="J583"/>
  <c r="J77"/>
  <c i="10" r="BK341"/>
  <c r="J341"/>
  <c r="J70"/>
  <c i="12" r="J92"/>
  <c r="J61"/>
  <c r="BK153"/>
  <c r="J153"/>
  <c r="J63"/>
  <c i="11" r="BK215"/>
  <c r="J215"/>
  <c r="J69"/>
  <c r="BK239"/>
  <c r="J239"/>
  <c r="J71"/>
  <c i="8" r="BK211"/>
  <c r="J211"/>
  <c r="J66"/>
  <c i="9" r="BK106"/>
  <c r="J106"/>
  <c r="J62"/>
  <c r="BK311"/>
  <c r="J311"/>
  <c r="J65"/>
  <c i="11" r="BK125"/>
  <c r="J125"/>
  <c r="J64"/>
  <c i="12" r="BK221"/>
  <c r="J221"/>
  <c r="J68"/>
  <c i="3" r="BK658"/>
  <c r="J658"/>
  <c r="J81"/>
  <c r="BK663"/>
  <c r="J663"/>
  <c r="J83"/>
  <c i="5" r="BK101"/>
  <c r="J101"/>
  <c r="J60"/>
  <c i="6" r="BK86"/>
  <c r="J86"/>
  <c r="J60"/>
  <c i="8" r="BK100"/>
  <c r="J100"/>
  <c r="J60"/>
  <c i="9" r="BK88"/>
  <c r="J88"/>
  <c r="J60"/>
  <c i="10" r="BK96"/>
  <c r="BK95"/>
  <c r="J95"/>
  <c i="7" r="J106"/>
  <c r="J62"/>
  <c i="4" r="BK84"/>
  <c r="J84"/>
  <c r="J59"/>
  <c i="2" r="BK98"/>
  <c r="J98"/>
  <c r="J60"/>
  <c i="3" r="F33"/>
  <c i="1" r="AZ56"/>
  <c i="9" r="J33"/>
  <c i="1" r="AV62"/>
  <c r="AT62"/>
  <c i="4" r="J33"/>
  <c i="1" r="AV57"/>
  <c r="AT57"/>
  <c i="9" r="F33"/>
  <c i="1" r="AZ62"/>
  <c i="12" r="F33"/>
  <c i="1" r="AZ65"/>
  <c i="3" r="J33"/>
  <c i="1" r="AV56"/>
  <c r="AT56"/>
  <c i="8" r="J33"/>
  <c i="1" r="AV61"/>
  <c r="AT61"/>
  <c r="BC54"/>
  <c r="W32"/>
  <c i="7" r="F33"/>
  <c i="1" r="AZ60"/>
  <c r="BA54"/>
  <c r="W30"/>
  <c i="2" r="J33"/>
  <c i="1" r="AV55"/>
  <c r="AT55"/>
  <c i="12" r="J33"/>
  <c i="1" r="AV65"/>
  <c r="AT65"/>
  <c i="11" r="J33"/>
  <c i="1" r="AV64"/>
  <c r="AT64"/>
  <c r="BD54"/>
  <c r="W33"/>
  <c i="6" r="J33"/>
  <c i="1" r="AV59"/>
  <c r="AT59"/>
  <c i="7" r="J33"/>
  <c i="1" r="AV60"/>
  <c r="AT60"/>
  <c i="10" r="J33"/>
  <c i="1" r="AV63"/>
  <c r="AT63"/>
  <c i="8" r="F33"/>
  <c i="1" r="AZ61"/>
  <c i="5" r="F33"/>
  <c i="1" r="AZ58"/>
  <c i="6" r="F33"/>
  <c i="1" r="AZ59"/>
  <c i="10" r="F33"/>
  <c i="1" r="AZ63"/>
  <c i="4" r="F33"/>
  <c i="1" r="AZ57"/>
  <c i="10" r="J30"/>
  <c i="1" r="AG63"/>
  <c i="11" r="F33"/>
  <c i="1" r="AZ64"/>
  <c r="BB54"/>
  <c r="AX54"/>
  <c i="2" r="F33"/>
  <c i="1" r="AZ55"/>
  <c i="5" r="J33"/>
  <c i="1" r="AV58"/>
  <c r="AT58"/>
  <c i="10" l="1" r="R95"/>
  <c i="2" r="T97"/>
  <c i="3" r="R106"/>
  <c r="T106"/>
  <c i="12" r="BK91"/>
  <c r="J91"/>
  <c r="J60"/>
  <c i="3" r="BK107"/>
  <c r="J107"/>
  <c r="J60"/>
  <c i="11" r="BK97"/>
  <c r="J97"/>
  <c r="J60"/>
  <c i="8" r="BK99"/>
  <c r="J99"/>
  <c i="9" r="BK87"/>
  <c r="J87"/>
  <c i="7" r="BK87"/>
  <c r="J87"/>
  <c r="J59"/>
  <c i="6" r="BK85"/>
  <c r="J85"/>
  <c r="J59"/>
  <c i="5" r="BK1206"/>
  <c r="J1206"/>
  <c r="J78"/>
  <c i="1" r="AN63"/>
  <c i="10" r="J59"/>
  <c r="J96"/>
  <c r="J60"/>
  <c r="J39"/>
  <c i="2" r="BK97"/>
  <c r="J97"/>
  <c r="J59"/>
  <c i="1" r="AW54"/>
  <c r="AK30"/>
  <c r="AZ54"/>
  <c r="W29"/>
  <c i="9" r="J30"/>
  <c i="1" r="AG62"/>
  <c i="4" r="J30"/>
  <c i="1" r="AG57"/>
  <c r="AN57"/>
  <c r="AY54"/>
  <c i="8" r="J30"/>
  <c i="1" r="AG61"/>
  <c r="W31"/>
  <c r="AU54"/>
  <c i="9" l="1" r="J39"/>
  <c i="8" r="J39"/>
  <c i="3" r="BK106"/>
  <c r="J106"/>
  <c r="J59"/>
  <c i="12" r="BK90"/>
  <c r="J90"/>
  <c r="J59"/>
  <c i="9" r="J59"/>
  <c i="11" r="BK96"/>
  <c r="J96"/>
  <c r="J59"/>
  <c i="8" r="J59"/>
  <c i="5" r="BK100"/>
  <c r="J100"/>
  <c r="J59"/>
  <c i="4" r="J39"/>
  <c i="1" r="AN62"/>
  <c r="AN61"/>
  <c i="6" r="J30"/>
  <c i="1" r="AG59"/>
  <c r="AN59"/>
  <c i="2" r="J30"/>
  <c i="1" r="AG55"/>
  <c i="7" r="J30"/>
  <c i="1" r="AG60"/>
  <c r="AN60"/>
  <c r="AV54"/>
  <c r="AK29"/>
  <c i="6" l="1" r="J39"/>
  <c i="7" r="J39"/>
  <c i="1" r="AN55"/>
  <c i="2" r="J39"/>
  <c i="11" r="J30"/>
  <c i="1" r="AG64"/>
  <c i="5" r="J30"/>
  <c i="1" r="AG58"/>
  <c r="AN58"/>
  <c i="3" r="J30"/>
  <c i="1" r="AG56"/>
  <c r="AN56"/>
  <c i="12" r="J30"/>
  <c i="1" r="AG65"/>
  <c r="AT54"/>
  <c i="5" l="1" r="J39"/>
  <c i="12" r="J39"/>
  <c i="11" r="J39"/>
  <c i="3" r="J39"/>
  <c i="1" r="AN65"/>
  <c r="AN6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<sst xmlns="http://schemas.openxmlformats.org/spreadsheetml/2006/main">
  <si>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</si>
  <si>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</si>
  <si>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</si>
  <si>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</si>
  <si>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</si>
  <si>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{0aa1866f-0a69-417a-9bae-f593f4b8558c}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</si>
  <si>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</si>
  <si>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</si>
  <si>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</si>
  <si>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</si>
  <si>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</si>
  <si>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</si>
  <si>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</si>
  <si>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</si>
  <si>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2023066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</si>
  <si>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</si>
  <si>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</si>
  <si>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SPgŠ, G a VOŠ K. Vary, operační program spravedlivá transformace</t>
  </si>
  <si>
    <t>KSO:</t>
  </si>
  <si>
    <t/>
  </si>
  <si>
    <t>CC-CZ:</t>
  </si>
  <si>
    <t>Místo:</t>
  </si>
  <si>
    <t>Karlovy Vary</t>
  </si>
  <si>
    <t>Datum:</t>
  </si>
  <si>
    <t>20. 10. 2023</t>
  </si>
  <si>
    <t>Zadavatel:</t>
  </si>
  <si>
    <t>IČ:</t>
  </si>
  <si>
    <t>Střední pedagogická škola, gymnázium a VOŠ K.Vary</t>
  </si>
  <si>
    <t>DIČ:</t>
  </si>
  <si>
    <t>Uchazeč:</t>
  </si>
  <si>
    <t>Vyplň údaj</t>
  </si>
  <si>
    <t>Projektant:</t>
  </si>
  <si>
    <t>13845357</t>
  </si>
  <si>
    <t>Ing. Roman Gajdoš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</si>
  <si>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</si>
  <si>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</si>
  <si>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</si>
  <si>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</si>
  <si>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</si>
  <si>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</si>
  <si>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</si>
  <si>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</si>
  <si>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</si>
  <si>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</si>
  <si>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</si>
  <si>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</si>
  <si>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</si>
  <si>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</si>
  <si>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</si>
  <si>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</si>
  <si>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</si>
  <si>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</si>
  <si>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</si>
  <si>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</si>
  <si>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</si>
  <si>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</si>
  <si>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</si>
  <si>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</si>
  <si>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</si>
  <si>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</si>
  <si>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</si>
  <si>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</si>
  <si>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</si>
  <si>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</si>
  <si>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</si>
  <si>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</si>
  <si>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</si>
  <si>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</si>
  <si>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</si>
  <si>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</si>
  <si>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</si>
  <si>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</si>
  <si>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</si>
  <si>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</si>
  <si>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</si>
  <si>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</si>
  <si>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</si>
  <si>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</si>
  <si>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</si>
  <si>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Úprava hlavního vstupu - objekt 1</t>
  </si>
  <si>
    <t>STA</t>
  </si>
  <si>
    <t>1</t>
  </si>
  <si>
    <t>{540ae24b-f1bd-447e-a56d-49203847bc88}</t>
  </si>
  <si>
    <t>2</t>
  </si>
  <si>
    <t>SO 02</t>
  </si>
  <si>
    <t>Přístavba výtahu - objekt 2</t>
  </si>
  <si>
    <t>{30984ef6-d0a9-4824-8777-61cb9c0786f9}</t>
  </si>
  <si>
    <t>SO 02.1</t>
  </si>
  <si>
    <t>Výtah - elektro</t>
  </si>
  <si>
    <t>{f9c93d57-bb2d-4ac1-81eb-8f5da7f0ea8d}</t>
  </si>
  <si>
    <t>SO 03</t>
  </si>
  <si>
    <t>Udržovací práce K1, K2 - objekt 3</t>
  </si>
  <si>
    <t>{6534732d-6e3d-4828-ba95-7eb0559ac274}</t>
  </si>
  <si>
    <t>SO 03.1</t>
  </si>
  <si>
    <t>Zřízení akustických interierových podhledů v odborných učebnách hudební výchovy a souvisejících</t>
  </si>
  <si>
    <t>{839e4307-6790-4524-975f-5058efdaee2a}</t>
  </si>
  <si>
    <t>SO 03.2</t>
  </si>
  <si>
    <t>Objekt 3 - učebny jazyků, VO a HUD - elektro</t>
  </si>
  <si>
    <t>{060a7c60-e447-447f-8c52-1293367ba347}</t>
  </si>
  <si>
    <t>SO 04</t>
  </si>
  <si>
    <t>Udržovací práce K - objekt 4</t>
  </si>
  <si>
    <t>{31fed29e-259e-4be3-810f-a222c5be646e}</t>
  </si>
  <si>
    <t>SO 04.1</t>
  </si>
  <si>
    <t>Objekt 4 - interaktivní učebny 1.NP - elektro</t>
  </si>
  <si>
    <t>{f66d68d3-7fea-472b-8658-5fce7646f151}</t>
  </si>
  <si>
    <t>SO 05</t>
  </si>
  <si>
    <t>Rampa a schodiště - objekt 5</t>
  </si>
  <si>
    <t>{a5f19b92-216c-4779-8046-279b08094373}</t>
  </si>
  <si>
    <t>SO 06</t>
  </si>
  <si>
    <t>Plocha k hlavnímu vstupu - objekt 6</t>
  </si>
  <si>
    <t>{0915fb7d-3c69-4d84-9942-7d4011d98348}</t>
  </si>
  <si>
    <t>SO 07</t>
  </si>
  <si>
    <t>Parkoviště pro imobilní - objekt 7</t>
  </si>
  <si>
    <t>{3fa12ab2-5ce4-498d-9396-fcc0f5bcb764}</t>
  </si>
  <si>
    <t>KRYCÍ LIST SOUPISU PRACÍ</t>
  </si>
  <si>
    <t>Objekt:</t>
  </si>
  <si>
    <t>SO 01 - Úprava hlavního vstupu - objekt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</si>
  <si>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</si>
  <si>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</si>
  <si>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</si>
  <si>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</si>
  <si>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</si>
  <si>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</si>
  <si>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</si>
  <si>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</si>
  <si>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</si>
  <si>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</si>
  <si>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</si>
  <si>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</si>
  <si>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</si>
  <si>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</si>
  <si>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</si>
  <si>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</si>
  <si>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</si>
  <si>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772 - Podlahy z kamene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</si>
  <si>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</si>
  <si>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</si>
  <si>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</si>
  <si>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</si>
  <si>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</si>
  <si>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</si>
  <si>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</si>
  <si>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</si>
  <si>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</si>
  <si>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</si>
  <si>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</si>
  <si>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</si>
  <si>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</si>
  <si>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</si>
  <si>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</si>
  <si>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</si>
  <si>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</si>
  <si>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</si>
  <si>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</si>
  <si>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</si>
  <si>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</si>
  <si>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</si>
  <si>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</si>
  <si>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</si>
  <si>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</si>
  <si>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CS ÚRS 2024 02</t>
  </si>
  <si>
    <t>4</t>
  </si>
  <si>
    <t>-504538113</t>
  </si>
  <si>
    <t>PP</t>
  </si>
  <si>
    <t>Odkopávky a prokopávky nezapažené strojně v hornině třídy těžitelnosti I skupiny 3 přes 20 do 50 m3</t>
  </si>
  <si>
    <t>Online PSC</t>
  </si>
  <si>
    <t>https://podminky.urs.cz/item/CS_URS_2024_02/122251102</t>
  </si>
  <si>
    <t>VV</t>
  </si>
  <si>
    <t xml:space="preserve">*pod novou plochu vstupu prohlobení pro nové skladby </t>
  </si>
  <si>
    <t>"dle výpisu projektanta" 30,09*0,2</t>
  </si>
  <si>
    <t>162751114</t>
  </si>
  <si>
    <t>Vodorovné přemístění přes 6 000 do 7000 m výkopku/sypaniny z horniny třídy těžitelnosti I skupiny 1 až 3</t>
  </si>
  <si>
    <t>-733571856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</si>
  <si>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</si>
  <si>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https://podminky.urs.cz/item/CS_URS_2024_02/162751114</t>
  </si>
  <si>
    <t>3</t>
  </si>
  <si>
    <t>171201231</t>
  </si>
  <si>
    <t>Poplatek za uložení zeminy a kamení na recyklační skládce (skládkovné) kód odpadu 17 05 04</t>
  </si>
  <si>
    <t>t</t>
  </si>
  <si>
    <t>-850445183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</si>
  <si>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</si>
  <si>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</si>
  <si>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6,018*1,8 'Přepočtené koeficientem množství</t>
  </si>
  <si>
    <t>171251201</t>
  </si>
  <si>
    <t>Uložení sypaniny na skládky nebo meziskládky</t>
  </si>
  <si>
    <t>-1387490117</t>
  </si>
  <si>
    <t>Uložení sypaniny na skládky nebo meziskládky bez hutnění s upravením uložené sypaniny do předepsaného tvaru</t>
  </si>
  <si>
    <t>https://podminky.urs.cz/item/CS_URS_2024_02/171251201</t>
  </si>
  <si>
    <t>Zakládání</t>
  </si>
  <si>
    <t>5</t>
  </si>
  <si>
    <t>271572211</t>
  </si>
  <si>
    <t>Podsyp pod základové konstrukce se zhutněním z netříděného štěrkopísku</t>
  </si>
  <si>
    <t>-1690428441</t>
  </si>
  <si>
    <t>Podsyp pod základové konstrukce se zhutněním a urovnáním povrchu ze štěrkopísku netříděného</t>
  </si>
  <si>
    <t>https://podminky.urs.cz/item/CS_URS_2024_02/271572211</t>
  </si>
  <si>
    <t>*pod novou plochu vstupu</t>
  </si>
  <si>
    <t>"dle výpisu projektanta" 30,09*0,08</t>
  </si>
  <si>
    <t>6</t>
  </si>
  <si>
    <t>273321511</t>
  </si>
  <si>
    <t>Základové desky ze ŽB bez zvýšených nároků na prostředí tř. C 25/30</t>
  </si>
  <si>
    <t>-692759237</t>
  </si>
  <si>
    <t>Základy z betonu železového (bez výztuže) desky z betonu bez zvláštních nároků na prostředí tř. C 25/30</t>
  </si>
  <si>
    <t>https://podminky.urs.cz/item/CS_URS_2024_02/273321511</t>
  </si>
  <si>
    <t>"dle výpisu projektanta" 30,09*0,125</t>
  </si>
  <si>
    <t>7</t>
  </si>
  <si>
    <t>273351121</t>
  </si>
  <si>
    <t>Zřízení bednění základových desek</t>
  </si>
  <si>
    <t>m2</t>
  </si>
  <si>
    <t>415483616</t>
  </si>
  <si>
    <t>Bednění základů desek zřízení</t>
  </si>
  <si>
    <t>https://podminky.urs.cz/item/CS_URS_2024_02/273351121</t>
  </si>
  <si>
    <t>0,125*(12,135+2*3,16+4,5)</t>
  </si>
  <si>
    <t>8</t>
  </si>
  <si>
    <t>273351122</t>
  </si>
  <si>
    <t>Odstranění bednění základových desek</t>
  </si>
  <si>
    <t>989184402</t>
  </si>
  <si>
    <t>Bednění základů desek odstranění</t>
  </si>
  <si>
    <t>https://podminky.urs.cz/item/CS_URS_2024_02/273351122</t>
  </si>
  <si>
    <t>9</t>
  </si>
  <si>
    <t>273362021</t>
  </si>
  <si>
    <t>Výztuž základových desek svařovanými sítěmi Kari</t>
  </si>
  <si>
    <t>1724539968</t>
  </si>
  <si>
    <t>Výztuž základů desek ze svařovaných sítí z drátů typu KARI</t>
  </si>
  <si>
    <t>https://podminky.urs.cz/item/CS_URS_2024_02/273362021</t>
  </si>
  <si>
    <t>* AQ 60 - 2x</t>
  </si>
  <si>
    <t>"dle výpisu projektanta" 30,09*2*2,22*1,15*0,001*2</t>
  </si>
  <si>
    <t>Vodorovné konstrukce</t>
  </si>
  <si>
    <t>10</t>
  </si>
  <si>
    <t>434191423</t>
  </si>
  <si>
    <t>Osazení schodišťových stupňů kamenných pemrlovaných na desku</t>
  </si>
  <si>
    <t>m</t>
  </si>
  <si>
    <t>-229594034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</si>
  <si>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</si>
  <si>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https://podminky.urs.cz/item/CS_URS_2024_02/434191423</t>
  </si>
  <si>
    <t>*schody pro pokládku zpět</t>
  </si>
  <si>
    <t>4,35+2,86+1,06+6,33+2*2,01</t>
  </si>
  <si>
    <t>Úpravy povrchů, podlahy a osazování výplní</t>
  </si>
  <si>
    <t>11</t>
  </si>
  <si>
    <t>629991011</t>
  </si>
  <si>
    <t>Zakrytí výplní otvorů a svislých ploch fólií přilepenou lepící páskou</t>
  </si>
  <si>
    <t>-1456431806</t>
  </si>
  <si>
    <t>Zakrytí vnějších ploch před znečištěním včetně pozdějšího odkrytí výplní otvorů a svislých ploch fólií přilepenou lepící páskou</t>
  </si>
  <si>
    <t>https://podminky.urs.cz/item/CS_URS_2024_02/629991011</t>
  </si>
  <si>
    <t>" zakrytí vtupního prosklení " (6,3+2*4,0)*3,0</t>
  </si>
  <si>
    <t>637121112</t>
  </si>
  <si>
    <t>Okapový chodník z kačírku tl 150 mm s udusáním</t>
  </si>
  <si>
    <t>-839152721</t>
  </si>
  <si>
    <t>Okapový chodník z kameniva s udusáním a urovnáním povrchu z kačírku tl. 150 mm</t>
  </si>
  <si>
    <t>https://podminky.urs.cz/item/CS_URS_2024_02/637121112</t>
  </si>
  <si>
    <t>P</t>
  </si>
  <si>
    <t>Poznámka k položce:_x000d_
bílý kačírek</t>
  </si>
  <si>
    <t>4,485*0,59</t>
  </si>
  <si>
    <t>Ostatní konstrukce a práce, bourání</t>
  </si>
  <si>
    <t>95</t>
  </si>
  <si>
    <t>Různé dokončovací konstrukce a práce pozemních staveb</t>
  </si>
  <si>
    <t>13</t>
  </si>
  <si>
    <t>916241213</t>
  </si>
  <si>
    <t>Osazení obrubníku kamenného stojatého s boční opěrou do lože z betonu prostého</t>
  </si>
  <si>
    <t>152616026</t>
  </si>
  <si>
    <t>Osazení obrubníku kamenného se zřízením lože, s vyplněním a zatřením spár cementovou maltou stojatého s boční opěrou z betonu prostého, do lože z betonu prostého</t>
  </si>
  <si>
    <t>https://podminky.urs.cz/item/CS_URS_2024_02/916241213</t>
  </si>
  <si>
    <t>*nový obrubník u rampy</t>
  </si>
  <si>
    <t>2,185+4,485+4,5</t>
  </si>
  <si>
    <t>14</t>
  </si>
  <si>
    <t>M</t>
  </si>
  <si>
    <t>5838000R</t>
  </si>
  <si>
    <t>obrubník kamenný žulový přímý 1000x200x100mm</t>
  </si>
  <si>
    <t>1579814307</t>
  </si>
  <si>
    <t>Poznámka k položce:_x000d_
dle výběru investora</t>
  </si>
  <si>
    <t>11,17*1,02 'Přepočtené koeficientem množství</t>
  </si>
  <si>
    <t>15</t>
  </si>
  <si>
    <t>916991121</t>
  </si>
  <si>
    <t>Lože pod obrubníky, krajníky nebo obruby z dlažebních kostek z betonu prostého</t>
  </si>
  <si>
    <t>1954327879</t>
  </si>
  <si>
    <t>https://podminky.urs.cz/item/CS_URS_2024_02/916991121</t>
  </si>
  <si>
    <t>*nový obrubník kamenný u rampy</t>
  </si>
  <si>
    <t>(2,185+4,485+4,5)*0,15*0,2</t>
  </si>
  <si>
    <t>16</t>
  </si>
  <si>
    <t>919732211</t>
  </si>
  <si>
    <t>Styčná spára napojení nového živičného povrchu na stávající za tepla š 15 mm hl 25 mm s prořezáním</t>
  </si>
  <si>
    <t>-500038944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</si>
  <si>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</si>
  <si>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</si>
  <si>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*nové řešení vstupu</t>
  </si>
  <si>
    <t>12,135-6,275+3,16+0,9</t>
  </si>
  <si>
    <t>17</t>
  </si>
  <si>
    <t>952901111</t>
  </si>
  <si>
    <t>Vyčištění budov bytové a občanské výstavby při výšce podlaží do 4 m</t>
  </si>
  <si>
    <t>-722843949</t>
  </si>
  <si>
    <t>Vyčištění budov nebo objektů před předáním do užívání budov bytové nebo občanské výstavby, světlé výšky podlaží do 4 m</t>
  </si>
  <si>
    <t>https://podminky.urs.cz/item/CS_URS_2024_02/952901111</t>
  </si>
  <si>
    <t>"vstupní úprava venku" 30,09</t>
  </si>
  <si>
    <t>*zádveří uvnitř</t>
  </si>
  <si>
    <t>8,8*2,3+6,0*0,92</t>
  </si>
  <si>
    <t>96</t>
  </si>
  <si>
    <t>Bourání konstrukcí</t>
  </si>
  <si>
    <t>18</t>
  </si>
  <si>
    <t>919735111</t>
  </si>
  <si>
    <t>Řezání stávajícího živičného krytu hl do 50 mm</t>
  </si>
  <si>
    <t>1518894870</t>
  </si>
  <si>
    <t>Řezání stávajícího živičného krytu nebo podkladu hloubky do 50 mm</t>
  </si>
  <si>
    <t>https://podminky.urs.cz/item/CS_URS_2024_02/919735111</t>
  </si>
  <si>
    <t>*pro nové řešení vstupu</t>
  </si>
  <si>
    <t>19</t>
  </si>
  <si>
    <t>919735124</t>
  </si>
  <si>
    <t>Řezání stávajícího betonového krytu hl přes 150 do 200 mm</t>
  </si>
  <si>
    <t>1771025288</t>
  </si>
  <si>
    <t>Řezání stávajícího betonového krytu nebo podkladu hloubky přes 150 do 200 mm</t>
  </si>
  <si>
    <t>https://podminky.urs.cz/item/CS_URS_2024_02/919735124</t>
  </si>
  <si>
    <t>*pro nové řešení vstupu - bet.deska 120mm, vyrovnávací podkl.deska 80mm</t>
  </si>
  <si>
    <t>12,135+3,16+0,9</t>
  </si>
  <si>
    <t>20</t>
  </si>
  <si>
    <t>963022819</t>
  </si>
  <si>
    <t>Bourání kamenných schodišťových stupňů zhotovených na místě</t>
  </si>
  <si>
    <t>1447135623</t>
  </si>
  <si>
    <t>Bourání kamenných schodišťových stupňů oblých, rovných nebo kosých zhotovených na místě</t>
  </si>
  <si>
    <t>https://podminky.urs.cz/item/CS_URS_2024_02/963022819</t>
  </si>
  <si>
    <t>*uložení k novému použití</t>
  </si>
  <si>
    <t>"schodiště před vchodem" 1,5*2+6,3+1,99*2+11,78</t>
  </si>
  <si>
    <t>113106123</t>
  </si>
  <si>
    <t>Rozebrání dlažeb ze zámkových dlaždic komunikací pro pěší ručně</t>
  </si>
  <si>
    <t>-603558905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</si>
  <si>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</si>
  <si>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</si>
  <si>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*v ploše budoucího kačírku - dlažba se předá investorovi</t>
  </si>
  <si>
    <t>0,5*4,0</t>
  </si>
  <si>
    <t>22</t>
  </si>
  <si>
    <t>965081213</t>
  </si>
  <si>
    <t>Bourání podlah z dlaždic keramických nebo xylolitových tl do 10 mm plochy přes 1 m2</t>
  </si>
  <si>
    <t>1611507894</t>
  </si>
  <si>
    <t>Bourání podlah z dlaždic bez podkladního lože nebo mazaniny, s jakoukoliv výplní spár keramických nebo xylolitových tl. do 10 mm, plochy přes 1 m2</t>
  </si>
  <si>
    <t>https://podminky.urs.cz/item/CS_URS_2024_02/965081213</t>
  </si>
  <si>
    <t xml:space="preserve">* dlažba přímo před vstupem </t>
  </si>
  <si>
    <t>6,3*1,5</t>
  </si>
  <si>
    <t>"odečet čistící zóny" -0,5*4,5</t>
  </si>
  <si>
    <t>23</t>
  </si>
  <si>
    <t>113107122</t>
  </si>
  <si>
    <t>Odstranění podkladu z kameniva drceného tl přes 100 do 200 mm ručně</t>
  </si>
  <si>
    <t>-529121434</t>
  </si>
  <si>
    <t>Odstranění podkladů nebo krytů ručně s přemístěním hmot na skládku na vzdálenost do 3 m nebo s naložením na dopravní prostředek z kameniva hrubého drceného, o tl. vrstvy přes 100 do 200 mm</t>
  </si>
  <si>
    <t>https://podminky.urs.cz/item/CS_URS_2024_02/113107122</t>
  </si>
  <si>
    <t>* zámková dlažba</t>
  </si>
  <si>
    <t>"v místě budoucího kačírku" 0,5*4,0</t>
  </si>
  <si>
    <t xml:space="preserve">* kamenná dlažba </t>
  </si>
  <si>
    <t>" na bocích vstupu" (4,0+1,35)*2,29</t>
  </si>
  <si>
    <t>"před schody" 0,3*6,3</t>
  </si>
  <si>
    <t>24</t>
  </si>
  <si>
    <t>965042141</t>
  </si>
  <si>
    <t>Bourání podkladů pod dlažby nebo mazanin betonových nebo z litého asfaltu tl do 100 mm pl přes 4 m2</t>
  </si>
  <si>
    <t>-2060794608</t>
  </si>
  <si>
    <t>Bourání mazanin betonových nebo z litého asfaltu tl. do 100 mm, plochy přes 4 m2</t>
  </si>
  <si>
    <t>https://podminky.urs.cz/item/CS_URS_2024_02/965042141</t>
  </si>
  <si>
    <t>*podkl. vyrovnávací deska tl.80mm</t>
  </si>
  <si>
    <t>"vstup pod keramickou dlažbou" 6,3*1,5*0,08</t>
  </si>
  <si>
    <t>" na bocích vstupu kamená dlažba " (4,0+1,35)*2,29*0,08</t>
  </si>
  <si>
    <t>* vybourání betonu uvnitř v dlažbě místo rohože pro novou rohož</t>
  </si>
  <si>
    <t>4,0*1,2*0,1</t>
  </si>
  <si>
    <t>25</t>
  </si>
  <si>
    <t>965042241</t>
  </si>
  <si>
    <t>Bourání podkladů pod dlažby nebo mazanin betonových nebo z litého asfaltu tl přes 100 mm pl přes 4 m2</t>
  </si>
  <si>
    <t>1889488405</t>
  </si>
  <si>
    <t>Bourání mazanin betonových nebo z litého asfaltu tl. přes 100 mm, plochy přes 4 m2</t>
  </si>
  <si>
    <t>https://podminky.urs.cz/item/CS_URS_2024_02/965042241</t>
  </si>
  <si>
    <t>* deska tl.120mm</t>
  </si>
  <si>
    <t>"vstup pod keramickou dlažbou" 6,3*1,5*0,12</t>
  </si>
  <si>
    <t>" na bocích vstupu kamená dlažba " (4,0+1,35)*2,29*0,12</t>
  </si>
  <si>
    <t>26</t>
  </si>
  <si>
    <t>965049112</t>
  </si>
  <si>
    <t>Příplatek k bourání betonových mazanin za bourání mazanin se svařovanou sítí tl přes 100 mm</t>
  </si>
  <si>
    <t>-73976795</t>
  </si>
  <si>
    <t>Bourání mazanin Příplatek k cenám za bourání mazanin betonových se svařovanou sítí, tl. přes 100 mm</t>
  </si>
  <si>
    <t>https://podminky.urs.cz/item/CS_URS_2024_02/965049112</t>
  </si>
  <si>
    <t>997</t>
  </si>
  <si>
    <t>Přesun sutě</t>
  </si>
  <si>
    <t>27</t>
  </si>
  <si>
    <t>997013111</t>
  </si>
  <si>
    <t>Vnitrostaveništní doprava suti a vybouraných hmot pro budovy v do 6 m</t>
  </si>
  <si>
    <t>16304215</t>
  </si>
  <si>
    <t>Vnitrostaveništní doprava suti a vybouraných hmot vodorovně do 50 m s naložením základní pro budovy a haly výšky do 6 m</t>
  </si>
  <si>
    <t>https://podminky.urs.cz/item/CS_URS_2024_02/997013111</t>
  </si>
  <si>
    <t>28</t>
  </si>
  <si>
    <t>997013501</t>
  </si>
  <si>
    <t>Odvoz suti a vybouraných hmot na skládku nebo meziskládku do 1 km se složením</t>
  </si>
  <si>
    <t>-514705984</t>
  </si>
  <si>
    <t>Odvoz suti a vybouraných hmot na skládku nebo meziskládku se složením, na vzdálenost do 1 km</t>
  </si>
  <si>
    <t>https://podminky.urs.cz/item/CS_URS_2024_02/997013501</t>
  </si>
  <si>
    <t>" všechno bourané " 24,132</t>
  </si>
  <si>
    <t xml:space="preserve"> "schod. stupně zpět" -2,807</t>
  </si>
  <si>
    <t>" kamenná dlažba " -1,616</t>
  </si>
  <si>
    <t>" zámková dl. " -0,544</t>
  </si>
  <si>
    <t>29</t>
  </si>
  <si>
    <t>997013509</t>
  </si>
  <si>
    <t>Příplatek k odvozu suti a vybouraných hmot na skládku ZKD 1 km přes 1 km</t>
  </si>
  <si>
    <t>812231059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</si>
  <si>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</si>
  <si>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</si>
  <si>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19,165*7 'Přepočtené koeficientem množství</t>
  </si>
  <si>
    <t>30</t>
  </si>
  <si>
    <t>997013631</t>
  </si>
  <si>
    <t>Poplatek za uložení na skládce (skládkovné) stavebního odpadu směsného kód odpadu 17 09 04</t>
  </si>
  <si>
    <t>-1299905824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</si>
  <si>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</si>
  <si>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</si>
  <si>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"zámková dlažba předána investorovi" -0,544</t>
  </si>
  <si>
    <t>"kamenná dlažba předána investorovi" -1,616</t>
  </si>
  <si>
    <t>" kamenivo " -4,681</t>
  </si>
  <si>
    <t>" beton "-(4,875+5,729+0,076)</t>
  </si>
  <si>
    <t>31</t>
  </si>
  <si>
    <t>997013862</t>
  </si>
  <si>
    <t>Poplatek za uložení stavebního odpadu na recyklační skládce (skládkovné) z armovaného betonu kód odpadu 17 01 01</t>
  </si>
  <si>
    <t>-612051220</t>
  </si>
  <si>
    <t>Poplatek za uložení stavebního odpadu na recyklační skládce (skládkovné) z armovaného betonu zatříděného do Katalogu odpadů pod kódem 17 01 01</t>
  </si>
  <si>
    <t>https://podminky.urs.cz/item/CS_URS_2024_02/997013862</t>
  </si>
  <si>
    <t>" beton " (4,875+5,729+0,076)</t>
  </si>
  <si>
    <t>32</t>
  </si>
  <si>
    <t>997013873</t>
  </si>
  <si>
    <t>1123564297</t>
  </si>
  <si>
    <t>https://podminky.urs.cz/item/CS_URS_2024_02/997013873</t>
  </si>
  <si>
    <t>" kamenivo " 4,681</t>
  </si>
  <si>
    <t>998</t>
  </si>
  <si>
    <t>Přesun hmot</t>
  </si>
  <si>
    <t>33</t>
  </si>
  <si>
    <t>998011001</t>
  </si>
  <si>
    <t>Přesun hmot pro budovy zděné v do 6 m</t>
  </si>
  <si>
    <t>572336809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</si>
  <si>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</si>
  <si>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https://podminky.urs.cz/item/CS_URS_2024_02/998011001</t>
  </si>
  <si>
    <t>PSV</t>
  </si>
  <si>
    <t>Práce a dodávky PSV</t>
  </si>
  <si>
    <t>766</t>
  </si>
  <si>
    <t>Konstrukce truhlářské</t>
  </si>
  <si>
    <t>34</t>
  </si>
  <si>
    <t>766663R</t>
  </si>
  <si>
    <t xml:space="preserve">Oprava  - vyregulování dveřních křídel</t>
  </si>
  <si>
    <t>kus</t>
  </si>
  <si>
    <t>2016863777</t>
  </si>
  <si>
    <t>Oprava - vyregulování dveřních křídel</t>
  </si>
  <si>
    <t>"vstup, zádveří" 10</t>
  </si>
  <si>
    <t>767</t>
  </si>
  <si>
    <t>Konstrukce zámečnické</t>
  </si>
  <si>
    <t>35</t>
  </si>
  <si>
    <t>767531811</t>
  </si>
  <si>
    <t>Demontáž vstupních kovových nebo plastových čisticích rohoží</t>
  </si>
  <si>
    <t>806971541</t>
  </si>
  <si>
    <t>Demontáž vstupních čisticích zón rohoží kovových nebo plastových</t>
  </si>
  <si>
    <t>https://podminky.urs.cz/item/CS_URS_2024_02/767531811</t>
  </si>
  <si>
    <t>"vnější" 0,6*4,0</t>
  </si>
  <si>
    <t>36</t>
  </si>
  <si>
    <t>767531821</t>
  </si>
  <si>
    <t>Demontáž rámů k čisticím rohožím</t>
  </si>
  <si>
    <t>-1632396771</t>
  </si>
  <si>
    <t>Demontáž vstupních čisticích zón rámů zapuštěných nebo náběhových</t>
  </si>
  <si>
    <t>https://podminky.urs.cz/item/CS_URS_2024_02/767531821</t>
  </si>
  <si>
    <t>"vnější" (0,6+4,0)*2</t>
  </si>
  <si>
    <t>37</t>
  </si>
  <si>
    <t>767531215</t>
  </si>
  <si>
    <t>Montáž vstupních kovových nebo plastových rohoží čisticích zón plochy přes 2 m2</t>
  </si>
  <si>
    <t>-1400063417</t>
  </si>
  <si>
    <t>Montáž vstupních čisticích zón z rohoží kovových nebo plastových plochy přes 2 m2</t>
  </si>
  <si>
    <t>https://podminky.urs.cz/item/CS_URS_2024_02/767531215</t>
  </si>
  <si>
    <t>"vnitřní" 1,2*4,0</t>
  </si>
  <si>
    <t>38</t>
  </si>
  <si>
    <t>69752030</t>
  </si>
  <si>
    <t>rohož vstupní provedení hliník nebo mosaz/gumové vlnovky/</t>
  </si>
  <si>
    <t>-1454234100</t>
  </si>
  <si>
    <t>2,4*1,1 'Přepočtené koeficientem množství</t>
  </si>
  <si>
    <t>39</t>
  </si>
  <si>
    <t>69752100</t>
  </si>
  <si>
    <t>rohož textilní provedení 100% PP, zatavený do měkčeného PVC</t>
  </si>
  <si>
    <t>-2000023341</t>
  </si>
  <si>
    <t>40</t>
  </si>
  <si>
    <t>767531121</t>
  </si>
  <si>
    <t>Osazení zapuštěného rámu z L profilů k čisticím rohožím</t>
  </si>
  <si>
    <t>173839410</t>
  </si>
  <si>
    <t>Montáž vstupních čisticích zón z rohoží osazení rámu mosazného nebo hliníkového zapuštěného z L profilů</t>
  </si>
  <si>
    <t>https://podminky.urs.cz/item/CS_URS_2024_02/767531121</t>
  </si>
  <si>
    <t>"vnitřní" (1,2+4,0)*2</t>
  </si>
  <si>
    <t>41</t>
  </si>
  <si>
    <t>69752160</t>
  </si>
  <si>
    <t>rám pro zapuštění profil L-30/30 25/25 20/30 15/30-Al</t>
  </si>
  <si>
    <t>-474765757</t>
  </si>
  <si>
    <t>19,6*1,1 'Přepočtené koeficientem množství</t>
  </si>
  <si>
    <t>42</t>
  </si>
  <si>
    <t>767165114</t>
  </si>
  <si>
    <t>Montáž madel svařováním</t>
  </si>
  <si>
    <t>516891110</t>
  </si>
  <si>
    <t>Montáž zábradlí madel svařováním</t>
  </si>
  <si>
    <t>https://podminky.urs.cz/item/CS_URS_2024_02/767165114</t>
  </si>
  <si>
    <t>*na vyrovnávací rampě v. 900mm</t>
  </si>
  <si>
    <t>3,0*2+0,6+1,98</t>
  </si>
  <si>
    <t>43</t>
  </si>
  <si>
    <t>553400R</t>
  </si>
  <si>
    <t xml:space="preserve">zábradlí nerezové pr.40mm v.885mm madlo, sloupky  vč. kotvení</t>
  </si>
  <si>
    <t>1822821508</t>
  </si>
  <si>
    <t>44</t>
  </si>
  <si>
    <t>998767101</t>
  </si>
  <si>
    <t>Přesun hmot tonážní pro zámečnické konstrukce v objektech v do 6 m</t>
  </si>
  <si>
    <t>-1855178313</t>
  </si>
  <si>
    <t>Přesun hmot pro zámečnické konstrukce stanovený z hmotnosti přesunovaného materiálu vodorovná dopravní vzdálenost do 50 m základní v objektech výšky do 6 m</t>
  </si>
  <si>
    <t>https://podminky.urs.cz/item/CS_URS_2024_02/998767101</t>
  </si>
  <si>
    <t>772</t>
  </si>
  <si>
    <t>Podlahy z kamene</t>
  </si>
  <si>
    <t>45</t>
  </si>
  <si>
    <t>772522812</t>
  </si>
  <si>
    <t>Demontáž dlažby z kamene do suti z tvrdých kamenů kladených do lepidla</t>
  </si>
  <si>
    <t>1712972546</t>
  </si>
  <si>
    <t>Demontáž dlažby z kamene do suti z tvrdých kamenů z tvrdých kamenů</t>
  </si>
  <si>
    <t>https://podminky.urs.cz/item/CS_URS_2024_02/772522812</t>
  </si>
  <si>
    <t>"vnitřní čistící zona" -0,4*6,0</t>
  </si>
  <si>
    <t>46</t>
  </si>
  <si>
    <t>772524812</t>
  </si>
  <si>
    <t>Demontáž dlažby z kamene k dalšímu použití z tvrdých kamenů kladených do lepidla</t>
  </si>
  <si>
    <t>147458380</t>
  </si>
  <si>
    <t>Demontáž dlažby z kamene k dalšímu použití z tvrdých kamenů lepených</t>
  </si>
  <si>
    <t>https://podminky.urs.cz/item/CS_URS_2024_02/772524812</t>
  </si>
  <si>
    <t>*nepoškozené kusy se předají investorovi</t>
  </si>
  <si>
    <t>" na bocích vstupu kamená dlažba " (4,0+1,35)*2,0</t>
  </si>
  <si>
    <t>47</t>
  </si>
  <si>
    <t>772991442</t>
  </si>
  <si>
    <t>Očištění vybouraných kamenných dlažeb k dalšímu použití od lepidla</t>
  </si>
  <si>
    <t>-301081905</t>
  </si>
  <si>
    <t>https://podminky.urs.cz/item/CS_URS_2024_02/772991442</t>
  </si>
  <si>
    <t>48</t>
  </si>
  <si>
    <t>772591913</t>
  </si>
  <si>
    <t>Dlažby z kamene oprava - očištění dlažby z kamene tlakovou vodou</t>
  </si>
  <si>
    <t>2068980664</t>
  </si>
  <si>
    <t>Dlažby z kamene oprava - ostatní práce očištění tlakovou vodou</t>
  </si>
  <si>
    <t>https://podminky.urs.cz/item/CS_URS_2024_02/772591913</t>
  </si>
  <si>
    <t>*schodiště pro pokládku zpět</t>
  </si>
  <si>
    <t>(4,35+2,86+1,06+6,33+2*2,01)*(0,29+0,15)</t>
  </si>
  <si>
    <t>49</t>
  </si>
  <si>
    <t>772591915</t>
  </si>
  <si>
    <t>Dlažby z kamene oprava - očištění dlažby z kamene ocelovými kartáči</t>
  </si>
  <si>
    <t>-400689012</t>
  </si>
  <si>
    <t>Dlažby z kamene oprava - ostatní práce očištění ocelovými kartáči</t>
  </si>
  <si>
    <t>https://podminky.urs.cz/item/CS_URS_2024_02/772591915</t>
  </si>
  <si>
    <t>50</t>
  </si>
  <si>
    <t>772591922</t>
  </si>
  <si>
    <t>Dlažby z kamene oprava - nátěr impregnační a zpevňující</t>
  </si>
  <si>
    <t>1311440429</t>
  </si>
  <si>
    <t>Dlažby z kamene oprava - ostatní práce nátěr impregnační a zpevňující</t>
  </si>
  <si>
    <t>https://podminky.urs.cz/item/CS_URS_2024_02/772591922</t>
  </si>
  <si>
    <t>51</t>
  </si>
  <si>
    <t>7729911R0</t>
  </si>
  <si>
    <t>Spárování kamenných dlažeb pružným tmelem</t>
  </si>
  <si>
    <t>-1910608009</t>
  </si>
  <si>
    <t>52</t>
  </si>
  <si>
    <t>771151011</t>
  </si>
  <si>
    <t>Samonivelační stěrka podlah pevnosti 20 MPa tl 3 mm</t>
  </si>
  <si>
    <t>422201543</t>
  </si>
  <si>
    <t>Příprava podkladu před provedením dlažby samonivelační stěrka min. pevnosti 20 MPa, tloušťky do 3 mm</t>
  </si>
  <si>
    <t>https://podminky.urs.cz/item/CS_URS_2024_02/771151011</t>
  </si>
  <si>
    <t>*zádveří</t>
  </si>
  <si>
    <t>"vnitřní čistící zona" -1,2*4,0</t>
  </si>
  <si>
    <t>53</t>
  </si>
  <si>
    <t>772521150</t>
  </si>
  <si>
    <t>Kladení dlažby z kamene z pravoúhlých desek a dlaždic do malty tl přes 30 do 50 mm</t>
  </si>
  <si>
    <t>-1634904646</t>
  </si>
  <si>
    <t>Kladení dlažby z kamene do malty z nejvýše dvou rozdílných druhů pravoúhlých desek nebo dlaždic ve skladbě se pravidelně opakujících, tl. přes 30 do 50 mm</t>
  </si>
  <si>
    <t>https://podminky.urs.cz/item/CS_URS_2024_02/772521150</t>
  </si>
  <si>
    <t>*nová venkovní plocha vstupu</t>
  </si>
  <si>
    <t>4,5*1,5+5,72*2,01+2,57*1,06</t>
  </si>
  <si>
    <t>" vnější čistící zóna " -4,0*0,6</t>
  </si>
  <si>
    <t>54</t>
  </si>
  <si>
    <t>58381114</t>
  </si>
  <si>
    <t>deska dlažební leštěná žula 600x300mm tl 50mm</t>
  </si>
  <si>
    <t>-1103235829</t>
  </si>
  <si>
    <t>Poznámka k položce:_x000d_
barevnost a textura jako původní_x000d_
dle výběru investora</t>
  </si>
  <si>
    <t>20,96*1,04 'Přepočtené koeficientem množství</t>
  </si>
  <si>
    <t>55</t>
  </si>
  <si>
    <t>58381139</t>
  </si>
  <si>
    <t>deska dlažební broušená žula 600x600mm tl 50mm</t>
  </si>
  <si>
    <t>-924212196</t>
  </si>
  <si>
    <t>Poznámka k položce:_x000d_
neskluzná_x000d_
dle výběru investora</t>
  </si>
  <si>
    <t>56</t>
  </si>
  <si>
    <t>772991111</t>
  </si>
  <si>
    <t>Penetrace podkladu dlažby z kamene</t>
  </si>
  <si>
    <t>743979516</t>
  </si>
  <si>
    <t>Dlažby z kamene - ostatní práce penetrace podkladu</t>
  </si>
  <si>
    <t>https://podminky.urs.cz/item/CS_URS_2024_02/772991111</t>
  </si>
  <si>
    <t>57</t>
  </si>
  <si>
    <t>772991421</t>
  </si>
  <si>
    <t>Impregnační nátěr nově položených kamenných dlažeb včetně základní čištění jednovrstvý</t>
  </si>
  <si>
    <t>454774409</t>
  </si>
  <si>
    <t>Dlažby z kamene - ostatní práce impregnační nátěr včetně základního čištění jednovrstvý</t>
  </si>
  <si>
    <t>https://podminky.urs.cz/item/CS_URS_2024_02/772991421</t>
  </si>
  <si>
    <t>58</t>
  </si>
  <si>
    <t>998772101</t>
  </si>
  <si>
    <t>Přesun hmot tonážní pro podlahy z kamene v objektech v do 6 m</t>
  </si>
  <si>
    <t>-1276959496</t>
  </si>
  <si>
    <t>Přesun hmot pro kamenné dlažby, obklady schodišťových stupňů a soklů stanovený z hmotnosti přesunovaného materiálu vodorovná dopravní vzdálenost do 50 m základní v objektech výšky do 6 m</t>
  </si>
  <si>
    <t>https://podminky.urs.cz/item/CS_URS_2024_02/998772101</t>
  </si>
  <si>
    <t>VRN</t>
  </si>
  <si>
    <t>Vedlejší rozpočtové náklady</t>
  </si>
  <si>
    <t>VRN1</t>
  </si>
  <si>
    <t>Průzkumné, geodetické a projektové práce</t>
  </si>
  <si>
    <t>59</t>
  </si>
  <si>
    <t>010001000</t>
  </si>
  <si>
    <t>Průzkumné, zeměměřičské a projektové práce</t>
  </si>
  <si>
    <t>soubor</t>
  </si>
  <si>
    <t>1024</t>
  </si>
  <si>
    <t>394111140</t>
  </si>
  <si>
    <t>https://podminky.urs.cz/item/CS_URS_2024_02/010001000</t>
  </si>
  <si>
    <t>VRN3</t>
  </si>
  <si>
    <t>Zařízení staveniště</t>
  </si>
  <si>
    <t>60</t>
  </si>
  <si>
    <t>030001000</t>
  </si>
  <si>
    <t>1339160516</t>
  </si>
  <si>
    <t>https://podminky.urs.cz/item/CS_URS_2024_02/030001000</t>
  </si>
  <si>
    <t>VRN4</t>
  </si>
  <si>
    <t>Inženýrská činnost</t>
  </si>
  <si>
    <t>61</t>
  </si>
  <si>
    <t>045002000</t>
  </si>
  <si>
    <t>Kompletační a koordinační činnost</t>
  </si>
  <si>
    <t>88465178</t>
  </si>
  <si>
    <t>https://podminky.urs.cz/item/CS_URS_2024_02/045002000</t>
  </si>
  <si>
    <t>SO 02 - Přístavba výtahu - objekt 2</t>
  </si>
  <si>
    <t xml:space="preserve">    3 - Svislé a kompletní konstrukce</t>
  </si>
  <si>
    <t xml:space="preserve">    5 - Komunikace pozemní</t>
  </si>
  <si>
    <t xml:space="preserve">      94 - Lešení a stavební výtahy</t>
  </si>
  <si>
    <t xml:space="preserve">    711 - Izolace proti vodě, vlhkosti a plynům</t>
  </si>
  <si>
    <t xml:space="preserve">    763 - Konstrukce suché výstavby</t>
  </si>
  <si>
    <t xml:space="preserve">    764 - Konstrukce klempířské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</si>
  <si>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</si>
  <si>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</si>
  <si>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</si>
  <si>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</si>
  <si>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131251100</t>
  </si>
  <si>
    <t>Hloubení jam nezapažených v hornině třídy těžitelnosti I skupiny 3 objem do 20 m3 strojně</t>
  </si>
  <si>
    <t>-845936357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</si>
  <si>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</si>
  <si>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</si>
  <si>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"prohlubeň pro keson" 2,5*2,5*1,2</t>
  </si>
  <si>
    <t>-53818327</t>
  </si>
  <si>
    <t>421752431</t>
  </si>
  <si>
    <t>7,5*1,8 'Přepočtené koeficientem množství</t>
  </si>
  <si>
    <t>1431781748</t>
  </si>
  <si>
    <t>174111101</t>
  </si>
  <si>
    <t>Zásyp jam, šachet rýh nebo kolem objektů sypaninou se zhutněním ručně</t>
  </si>
  <si>
    <t>1316077697</t>
  </si>
  <si>
    <t>Zásyp sypaninou z jakékoliv horniny ručně s uložením výkopku ve vrstvách se zhutněním jam, šachet, rýh nebo kolem objektů v těchto vykopávkách</t>
  </si>
  <si>
    <t>https://podminky.urs.cz/item/CS_URS_2024_02/174111101</t>
  </si>
  <si>
    <t>"keson vč. betonové stěny" -2,11*2,25*1,2</t>
  </si>
  <si>
    <t>58343872</t>
  </si>
  <si>
    <t>kamenivo drcené hrubé frakce 8/16</t>
  </si>
  <si>
    <t>1565189263</t>
  </si>
  <si>
    <t>1,803*2 'Přepočtené koeficientem množství</t>
  </si>
  <si>
    <t>181951112</t>
  </si>
  <si>
    <t>Úprava pláně v hornině třídy těžitelnosti I skupiny 1 až 3 se zhutněním strojně</t>
  </si>
  <si>
    <t>140266416</t>
  </si>
  <si>
    <t>Úprava pláně vyrovnáním výškových rozdílů strojně v hornině třídy těžitelnosti I, skupiny 1 až 3 se zhutněním</t>
  </si>
  <si>
    <t>https://podminky.urs.cz/item/CS_URS_2024_02/181951112</t>
  </si>
  <si>
    <t>" pod deskou kesonu" 2,5*2,5</t>
  </si>
  <si>
    <t>271532212</t>
  </si>
  <si>
    <t>Podsyp pod základové konstrukce se zhutněním z hrubého kameniva frakce 16 až 32 mm</t>
  </si>
  <si>
    <t>-989570638</t>
  </si>
  <si>
    <t>Podsyp pod základové konstrukce se zhutněním a urovnáním povrchu z kameniva hrubého, frakce 16 - 32 mm</t>
  </si>
  <si>
    <t>https://podminky.urs.cz/item/CS_URS_2024_02/271532212</t>
  </si>
  <si>
    <t>"pod deskou kesonu " 2,11*2,25*0,075</t>
  </si>
  <si>
    <t>180362139</t>
  </si>
  <si>
    <t>*tl.300mm</t>
  </si>
  <si>
    <t>"pod keson" 2,11*2,25*0,3</t>
  </si>
  <si>
    <t>-972963252</t>
  </si>
  <si>
    <t>"pod keson" (2,11+2,25)*0,3</t>
  </si>
  <si>
    <t>-510137985</t>
  </si>
  <si>
    <t>784953708</t>
  </si>
  <si>
    <t>* sítě 2 x 150x150x12</t>
  </si>
  <si>
    <t>"pod keson" 2,11*2,25*12,09*1,15*0,001*2</t>
  </si>
  <si>
    <t>Svislé a kompletní konstrukce</t>
  </si>
  <si>
    <t>311321411</t>
  </si>
  <si>
    <t>Nosná zeď ze ŽB tř. C 25/30 bez výztuže</t>
  </si>
  <si>
    <t>-1149126260</t>
  </si>
  <si>
    <t>Nadzákladové zdi z betonu železového (bez výztuže) nosné bez zvláštních nároků na vliv prostředí tř. C 25/30</t>
  </si>
  <si>
    <t>https://podminky.urs.cz/item/CS_URS_2024_02/311321411</t>
  </si>
  <si>
    <t>" stěny kesonu " (2,11+2,05)*0,2*1,1+1,76*0,135*1,1+2,05*0,15*1,1</t>
  </si>
  <si>
    <t>311351121</t>
  </si>
  <si>
    <t>Zřízení oboustranného bednění nosných nadzákladových zdí</t>
  </si>
  <si>
    <t>-1622001337</t>
  </si>
  <si>
    <t>Bednění nadzákladových zdí nosných rovné oboustranné za každou stranu zřízení</t>
  </si>
  <si>
    <t>https://podminky.urs.cz/item/CS_URS_2024_02/311351121</t>
  </si>
  <si>
    <t>" stěny kesonu v prostoru " (2,11+1,76+2,05+2,25)*1,1</t>
  </si>
  <si>
    <t>311351122</t>
  </si>
  <si>
    <t>Odstranění oboustranného bednění nosných nadzákladových zdí</t>
  </si>
  <si>
    <t>1502534379</t>
  </si>
  <si>
    <t>Bednění nadzákladových zdí nosných rovné oboustranné za každou stranu odstranění</t>
  </si>
  <si>
    <t>https://podminky.urs.cz/item/CS_URS_2024_02/311351122</t>
  </si>
  <si>
    <t>311351311</t>
  </si>
  <si>
    <t>Zřízení jednostranného bednění nosných nadzákladových zdí</t>
  </si>
  <si>
    <t>-641176489</t>
  </si>
  <si>
    <t>Bednění nadzákladových zdí nosných rovné jednostranné zřízení</t>
  </si>
  <si>
    <t>https://podminky.urs.cz/item/CS_URS_2024_02/311351311</t>
  </si>
  <si>
    <t>" stěny kesonu přibetonované ke stávajícímu základu " (1,76+2,05)*1,1</t>
  </si>
  <si>
    <t>311351312</t>
  </si>
  <si>
    <t>Odstranění jednostranného bednění nosných nadzákladových zdí</t>
  </si>
  <si>
    <t>521162687</t>
  </si>
  <si>
    <t>Bednění nadzákladových zdí nosných rovné jednostranné odstranění</t>
  </si>
  <si>
    <t>https://podminky.urs.cz/item/CS_URS_2024_02/311351312</t>
  </si>
  <si>
    <t>311272141</t>
  </si>
  <si>
    <t>Zdivo z pórobetonových tvárnic na pero a drážku přes P2 do P4 přes 450 do 600 kg/m3 na tenkovrstvou maltu tl 250 mm</t>
  </si>
  <si>
    <t>-884070776</t>
  </si>
  <si>
    <t>Zdivo z pórobetonových tvárnic na tenké maltové lože, tl. zdiva 250 mm pevnost tvárnic přes P2 do P4, objemová hmotnost přes 450 do 600 kg/m3 na pero a drážku</t>
  </si>
  <si>
    <t>https://podminky.urs.cz/item/CS_URS_2024_02/311272141</t>
  </si>
  <si>
    <t>*vstup a další podlaží</t>
  </si>
  <si>
    <t>3,25*(18,9-1,1)</t>
  </si>
  <si>
    <t>"odečet dveří" -(1,18*2,3+1,2*2,3)*5</t>
  </si>
  <si>
    <t>319201321</t>
  </si>
  <si>
    <t>Vyrovnání nerovného povrchu zdiva tl do 30 mm maltou</t>
  </si>
  <si>
    <t>-2088507923</t>
  </si>
  <si>
    <t>Vyrovnání nerovného povrchu vnitřního i vnějšího zdiva bez odsekání vadných cihel, maltou (s dodáním hmot) tl. do 30 mm</t>
  </si>
  <si>
    <t>https://podminky.urs.cz/item/CS_URS_2024_02/319201321</t>
  </si>
  <si>
    <t xml:space="preserve">* úprava ostění po vybourání vnitřních dveří ke schodišti </t>
  </si>
  <si>
    <t>(1,9+2*3,17)*(0,5+2*0,2*2)*5</t>
  </si>
  <si>
    <t>" vyrovnávka odkopané stěny pro přibetonování kesonu ke stávajícímu základu " 2,5*2*1,2</t>
  </si>
  <si>
    <t>340271041</t>
  </si>
  <si>
    <t>Zazdívka otvorů v příčkách nebo stěnách pl přes 0,25 do 1 m2 tvárnicemi pórobetonovými tl 150 mm</t>
  </si>
  <si>
    <t>-315346428</t>
  </si>
  <si>
    <t>Zazdívka otvorů v příčkách nebo stěnách pórobetonovými tvárnicemi plochy přes 0,25 m2 do 1 m2, objemová hmotnost 500 kg/m3, tloušťka příčky 150 mm</t>
  </si>
  <si>
    <t>https://podminky.urs.cz/item/CS_URS_2024_02/340271041</t>
  </si>
  <si>
    <t>*výkladec v 1.np</t>
  </si>
  <si>
    <t>"1200x3000" 1,2*3,0</t>
  </si>
  <si>
    <t>317941123</t>
  </si>
  <si>
    <t>Osazování ocelových válcovaných nosníků na zdivu I, IE, U, UE nebo L přes č. 14 do č. 22 nebo výšky do 220 mm</t>
  </si>
  <si>
    <t>-1965029651</t>
  </si>
  <si>
    <t>Osazování ocelových válcovaných nosníků na zdivu I nebo IE nebo U nebo UE nebo L č. 14 až 22 nebo výšky do 220 mm</t>
  </si>
  <si>
    <t>https://podminky.urs.cz/item/CS_URS_2024_02/317941123</t>
  </si>
  <si>
    <t>"IPE 160" 3,0*5*15,8*0,001</t>
  </si>
  <si>
    <t>13010748</t>
  </si>
  <si>
    <t>ocel profilová jakost S235JR (11 375) průřez IPE 160</t>
  </si>
  <si>
    <t>-161023612</t>
  </si>
  <si>
    <t>0,237*1,08 'Přepočtené koeficientem množství</t>
  </si>
  <si>
    <t>346244381</t>
  </si>
  <si>
    <t>Plentování jednostranné v do 200 mm válcovaných nosníků cihlami</t>
  </si>
  <si>
    <t>1700508264</t>
  </si>
  <si>
    <t>Plentování ocelových válcovaných nosníků jednostranné cihlami na maltu, výška stojiny do 200 mm</t>
  </si>
  <si>
    <t>https://podminky.urs.cz/item/CS_URS_2024_02/346244381</t>
  </si>
  <si>
    <t>"IPE 160" 3,0*2*0,16*5</t>
  </si>
  <si>
    <t>346481111</t>
  </si>
  <si>
    <t>Zaplentování rýh, potrubí, výklenků nebo nik ve stěnách rabicovým pletivem</t>
  </si>
  <si>
    <t>580791483</t>
  </si>
  <si>
    <t>Zaplentování rýh, potrubí, válcovaných nosníků, výklenků nebo nik jakéhokoliv tvaru, na maltu ve stěnách nebo před stěnami rabicovým pletivem</t>
  </si>
  <si>
    <t>https://podminky.urs.cz/item/CS_URS_2024_02/346481111</t>
  </si>
  <si>
    <t>"IPE 160" 3,0*(2*0,16+0,25)*5</t>
  </si>
  <si>
    <t>413232221</t>
  </si>
  <si>
    <t>Zazdívka zhlaví válcovaných nosníků v přes 150 do 300 mm</t>
  </si>
  <si>
    <t>-673053939</t>
  </si>
  <si>
    <t>Zazdívka zhlaví stropních trámů nebo válcovaných nosníků pálenými cihlami válcovaných nosníků, výšky přes 150 do 300 mm</t>
  </si>
  <si>
    <t>https://podminky.urs.cz/item/CS_URS_2024_02/413232221</t>
  </si>
  <si>
    <t>* IPE 160 (1 strana nosníku)</t>
  </si>
  <si>
    <t>" zazdívka konců výztuhy nad PO dveřmi mezi schodištěm a chodbou " 5*2</t>
  </si>
  <si>
    <t>Komunikace pozemní</t>
  </si>
  <si>
    <t>572141112</t>
  </si>
  <si>
    <t>Vyrovnání povrchu dosavadních krytů asfaltovým betonem ACO (AB) tl přes 40 do 60 mm</t>
  </si>
  <si>
    <t>1405407391</t>
  </si>
  <si>
    <t>Vyrovnání povrchu dosavadních krytů s rozprostřením hmot a zhutněním asfaltovým betonem ACO (AB) tl. přes 40 do 60 mm</t>
  </si>
  <si>
    <t>https://podminky.urs.cz/item/CS_URS_2024_02/572141112</t>
  </si>
  <si>
    <t>* doplnění po skončení prací po výkopu k šachtě</t>
  </si>
  <si>
    <t>2,5*2,5-1,795*1,955</t>
  </si>
  <si>
    <t>612142001</t>
  </si>
  <si>
    <t>Pletivo sklovláknité vnitřních stěn vtlačené do tmelu</t>
  </si>
  <si>
    <t>65025730</t>
  </si>
  <si>
    <t>Pletivo vnitřních ploch v ploše nebo pruzích, na plném podkladu sklovláknité vtlačené do tmelu včetně tmelu stěn</t>
  </si>
  <si>
    <t>https://podminky.urs.cz/item/CS_URS_2024_02/612142001</t>
  </si>
  <si>
    <t>3,25*3,0*5</t>
  </si>
  <si>
    <t>" ostění výtahových dveří " (1,18+2*2,3)*0,4</t>
  </si>
  <si>
    <t>*zazděný pův.výkladec v 1.np</t>
  </si>
  <si>
    <t>612321131</t>
  </si>
  <si>
    <t>Vápenocementový štuk vnitřních stěn tloušťky do 3 mm</t>
  </si>
  <si>
    <t>-466741525</t>
  </si>
  <si>
    <t>Vápenocementový štuk vnitřních ploch tloušťky do 3 mm svislých konstrukcí stěn</t>
  </si>
  <si>
    <t>https://podminky.urs.cz/item/CS_URS_2024_02/612321131</t>
  </si>
  <si>
    <t>619991011</t>
  </si>
  <si>
    <t>Obalení samostatných konstrukcí a prvků fólií</t>
  </si>
  <si>
    <t>-1306421168</t>
  </si>
  <si>
    <t>Zakrytí vnitřních ploch před znečištěním fólií včetně pozdějšího odkrytí samostatných konstrukcí a prvků</t>
  </si>
  <si>
    <t>https://podminky.urs.cz/item/CS_URS_2024_02/619991011</t>
  </si>
  <si>
    <t>1,2*2,3*5+1,9*2,3*2*5</t>
  </si>
  <si>
    <t>622142001</t>
  </si>
  <si>
    <t>Sklovláknité pletivo vnějších stěn vtlačené do tmelu</t>
  </si>
  <si>
    <t>1231556462</t>
  </si>
  <si>
    <t>Pletivo vnějších ploch v ploše nebo pruzích, na plném podkladu sklovláknité vtlačené do tmelu stěn</t>
  </si>
  <si>
    <t>https://podminky.urs.cz/item/CS_URS_2024_02/622142001</t>
  </si>
  <si>
    <t xml:space="preserve">*pod  nové zateplení</t>
  </si>
  <si>
    <t>(3,25+2,0)*18,0</t>
  </si>
  <si>
    <t xml:space="preserve">"odečet výt.dveří  a franc. oken" -(1,18*2,3+1,2*2,3)*5</t>
  </si>
  <si>
    <t>622211031</t>
  </si>
  <si>
    <t>Montáž kontaktního zateplení vnějších stěn lepením a mechanickým kotvením polystyrénových desek do betonu a zdiva tl přes 120 do 160 mm</t>
  </si>
  <si>
    <t>497697503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</si>
  <si>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</si>
  <si>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https://podminky.urs.cz/item/CS_URS_2024_02/622211031</t>
  </si>
  <si>
    <t>"sokl nad terénem" 0,3*(3,25-1,18)</t>
  </si>
  <si>
    <t>28376021</t>
  </si>
  <si>
    <t>deska perimetrická fasádní soklová 150kPa λ=0,035 tl 160mm</t>
  </si>
  <si>
    <t>-337802425</t>
  </si>
  <si>
    <t>0,621*1,05 'Přepočtené koeficientem množství</t>
  </si>
  <si>
    <t>622221031</t>
  </si>
  <si>
    <t>Montáž kontaktního zateplení vnějších stěn lepením a mechanickým kotvením TI z minerální vlny s podélnou orientací do zdiva a betonu tl přes 120 do 160 mm</t>
  </si>
  <si>
    <t>-2087183549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</si>
  <si>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</si>
  <si>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https://podminky.urs.cz/item/CS_URS_2024_02/622221031</t>
  </si>
  <si>
    <t>* nové zateplení</t>
  </si>
  <si>
    <t>3,25*18,0</t>
  </si>
  <si>
    <t>* na zazdívku výkladece v 1.np</t>
  </si>
  <si>
    <t>"odpočet soklu nad terénem" -0,3*(3,25-1,18)</t>
  </si>
  <si>
    <t>63152266</t>
  </si>
  <si>
    <t>deska tepelně izolační minerální kontaktních fasád podélné vlákno λ=0,034 tl 160mm</t>
  </si>
  <si>
    <t>1633490823</t>
  </si>
  <si>
    <t>34,109*1,05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</si>
  <si>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</si>
  <si>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</si>
  <si>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-1259487224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</si>
  <si>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</si>
  <si>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https://podminky.urs.cz/item/CS_URS_2024_02/622222001</t>
  </si>
  <si>
    <t xml:space="preserve">" výt.dveře  a franc. okna" (1,18+2*2,3+1,2+2*2,3)*5</t>
  </si>
  <si>
    <t>63142020</t>
  </si>
  <si>
    <t>deska tepelně izolační minerální kontaktních fasád podélné vlákno λ=0,035-0,036 tl 40mm</t>
  </si>
  <si>
    <t>-1407079479</t>
  </si>
  <si>
    <t xml:space="preserve">" výt.dveře  a franc. okna" 0,1*(1,18+2*2,3+1,2+2*2,3)*5</t>
  </si>
  <si>
    <t>5,79*1,05 'Přepočtené koeficientem množství</t>
  </si>
  <si>
    <t>622143001</t>
  </si>
  <si>
    <t>Montáž omítkových plastových nebo pozinkovaných soklových profilů</t>
  </si>
  <si>
    <t>378079385</t>
  </si>
  <si>
    <t>Montáž omítkových profilů plastových, pozinkovaných nebo dřevěných upevněných vtlačením do podkladní vrstvy nebo přibitím soklových</t>
  </si>
  <si>
    <t>https://podminky.urs.cz/item/CS_URS_2024_02/622143001</t>
  </si>
  <si>
    <t>3,25</t>
  </si>
  <si>
    <t>59051638</t>
  </si>
  <si>
    <t>profil zakládací Al tl 1,0mm s okapnicí pro izolant tl 160mm</t>
  </si>
  <si>
    <t>14788673</t>
  </si>
  <si>
    <t>3,25*1,05 'Přepočtené koeficientem množství</t>
  </si>
  <si>
    <t>622143003</t>
  </si>
  <si>
    <t>Montáž omítkových plastových nebo pozinkovaných rohových profilů</t>
  </si>
  <si>
    <t>1454853854</t>
  </si>
  <si>
    <t>Montáž omítkových profilů plastových, pozinkovaných nebo dřevěných upevněných vtlačením do podkladní vrstvy nebo přibitím rohových s tkaninou</t>
  </si>
  <si>
    <t>https://podminky.urs.cz/item/CS_URS_2024_02/622143003</t>
  </si>
  <si>
    <t>*rohy otvorů obvodových zdí zvenku</t>
  </si>
  <si>
    <t>2*2,3*2*5</t>
  </si>
  <si>
    <t>*nadpraží otvorů</t>
  </si>
  <si>
    <t>(1,18+1,2)*5</t>
  </si>
  <si>
    <t>59051486</t>
  </si>
  <si>
    <t>profil rohový PVC 15x15mm s výztužnou tkaninou š 100mm pro ETICS</t>
  </si>
  <si>
    <t>CS ÚRS 2024 01</t>
  </si>
  <si>
    <t>1134948273</t>
  </si>
  <si>
    <t xml:space="preserve">*nadpraží otvorů dveří výtahu </t>
  </si>
  <si>
    <t>1,18*5</t>
  </si>
  <si>
    <t>51,9*1,05 'Přepočtené koeficientem množství</t>
  </si>
  <si>
    <t>59051510</t>
  </si>
  <si>
    <t>profil napojovací nadokenní PVC s okapnicí s výztužnou tkaninou</t>
  </si>
  <si>
    <t>307390382</t>
  </si>
  <si>
    <t>1,2*5</t>
  </si>
  <si>
    <t>6*1,05 'Přepočtené koeficientem množství</t>
  </si>
  <si>
    <t>622143004</t>
  </si>
  <si>
    <t>Montáž omítkových samolepících začišťovacích profilů pro spojení s okenním rámem</t>
  </si>
  <si>
    <t>67668688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</si>
  <si>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</si>
  <si>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https://podminky.urs.cz/item/CS_URS_2024_02/622143004</t>
  </si>
  <si>
    <t>*APU lišty dveří lodžií vnitřní a venkovní a vstupních dveří</t>
  </si>
  <si>
    <t>2*(1,2+2*2,3)*5</t>
  </si>
  <si>
    <t>59051476</t>
  </si>
  <si>
    <t>profil napojovací okenní PVC s výztužnou tkaninou 9mm</t>
  </si>
  <si>
    <t>292085408</t>
  </si>
  <si>
    <t>58*1,05 'Přepočtené koeficientem množství</t>
  </si>
  <si>
    <t>622151031</t>
  </si>
  <si>
    <t>Penetrační silikonový nátěr vnějších pastovitých tenkovrstvých omítek stěn</t>
  </si>
  <si>
    <t>140986034</t>
  </si>
  <si>
    <t>Penetrační nátěr vnějších pastovitých tenkovrstvých omítek silikonový stěn</t>
  </si>
  <si>
    <t>https://podminky.urs.cz/item/CS_URS_2024_02/622151031</t>
  </si>
  <si>
    <t>*na nové zateplení</t>
  </si>
  <si>
    <t>"ostění" 0,1*(1,2+2*2,3)*5</t>
  </si>
  <si>
    <t>622531012</t>
  </si>
  <si>
    <t>Tenkovrstvá silikonová zatíraná omítka zrnitost 1,5 mm vnějších stěn</t>
  </si>
  <si>
    <t>-17822157</t>
  </si>
  <si>
    <t>Omítka tenkovrstvá silikonová vnějších ploch probarvená bez penetrace zatíraná (škrábaná), zrnitost 1,5 mm stěn</t>
  </si>
  <si>
    <t>https://podminky.urs.cz/item/CS_URS_2024_02/622531012</t>
  </si>
  <si>
    <t>Poznámka k položce:_x000d_
dle původní</t>
  </si>
  <si>
    <t>1260003162</t>
  </si>
  <si>
    <t>1,2*2,3*5</t>
  </si>
  <si>
    <t>629995101</t>
  </si>
  <si>
    <t>Očištění vnějších ploch tlakovou vodou</t>
  </si>
  <si>
    <t>1068959791</t>
  </si>
  <si>
    <t>Očištění vnějších ploch tlakovou vodou omytím tlakovou vodou</t>
  </si>
  <si>
    <t>https://podminky.urs.cz/item/CS_URS_2024_02/629995101</t>
  </si>
  <si>
    <t>" odkopané stěny pro přibetonování kesonu ke stávajícímu základu " 2,5*2*1,2</t>
  </si>
  <si>
    <t>631311116</t>
  </si>
  <si>
    <t>Mazanina tl přes 50 do 80 mm z betonu prostého bez zvýšených nároků na prostředí tř. C 25/30</t>
  </si>
  <si>
    <t>-480489454</t>
  </si>
  <si>
    <t>Mazanina z betonu prostého bez zvýšených nároků na prostředí tl. přes 50 do 80 mm tř. C 25/30</t>
  </si>
  <si>
    <t>https://podminky.urs.cz/item/CS_URS_2024_02/631311116</t>
  </si>
  <si>
    <t>"podkladní beton pod deskou kesonu " 2,11*2,25*0,075</t>
  </si>
  <si>
    <t>*skladba B - podesta u výtahu</t>
  </si>
  <si>
    <t>2,11*0,2*0,08</t>
  </si>
  <si>
    <t>631319222</t>
  </si>
  <si>
    <t>Příplatek k mazaninám za přidání polymerových makrovláken pro objemové vyztužení 3 kg/m3</t>
  </si>
  <si>
    <t>1998297079</t>
  </si>
  <si>
    <t>Příplatek k cenám betonových mazanin za vyztužení polymerovými makrovlákny objemové vyztužení 3 kg/m3</t>
  </si>
  <si>
    <t>https://podminky.urs.cz/item/CS_URS_2024_02/631319222</t>
  </si>
  <si>
    <t>632451024</t>
  </si>
  <si>
    <t>Vyrovnávací potěr tl přes 40 do 50 mm z MC 15 provedený v pásu</t>
  </si>
  <si>
    <t>-379054361</t>
  </si>
  <si>
    <t>Potěr cementový vyrovnávací z malty (MC-15) v pásu o průměrné (střední) tl. přes 40 do 50 mm</t>
  </si>
  <si>
    <t>https://podminky.urs.cz/item/CS_URS_2024_02/632451024</t>
  </si>
  <si>
    <t xml:space="preserve">* pod hlavy nosníků překladů </t>
  </si>
  <si>
    <t>5*0,3*0,25</t>
  </si>
  <si>
    <t>" zazdívka konců výztuhy nad PO dveřmi mezi schodištěm a chodbou " 5*2*0,3*0,3</t>
  </si>
  <si>
    <t>94</t>
  </si>
  <si>
    <t>Lešení a stavební výtahy</t>
  </si>
  <si>
    <t>949101111</t>
  </si>
  <si>
    <t>Lešení pomocné pro objekty pozemních staveb s lešeňovou podlahou v do 1,9 m zatížení do 150 kg/m2</t>
  </si>
  <si>
    <t>86026234</t>
  </si>
  <si>
    <t>Lešení pomocné pracovní pro objekty pozemních staveb pro zatížení do 150 kg/m2, o výšce lešeňové podlahy do 1,9 m</t>
  </si>
  <si>
    <t>https://podminky.urs.cz/item/CS_URS_2024_02/949101111</t>
  </si>
  <si>
    <t>*pro omítky a sdk příčky</t>
  </si>
  <si>
    <t>3,25*1,2*5+2,0*1,2*5</t>
  </si>
  <si>
    <t>941111122</t>
  </si>
  <si>
    <t>Montáž lešení řadového trubkového lehkého s podlahami zatížení do 200 kg/m2 š od 0,9 do 1,2 m v přes 10 do 25 m</t>
  </si>
  <si>
    <t>-544406183</t>
  </si>
  <si>
    <t>Lešení řadové trubkové lehké pracovní s podlahami s provozním zatížením tř. 3 do 200 kg/m2 šířky tř. W09 od 0,9 do 1,2 m, výšky výšky přes 10 do 25 m montáž</t>
  </si>
  <si>
    <t>https://podminky.urs.cz/item/CS_URS_2024_02/941111122</t>
  </si>
  <si>
    <t>4,0*18,0</t>
  </si>
  <si>
    <t>941111222</t>
  </si>
  <si>
    <t>Příplatek k lešení řadovému trubkovému lehkému s podlahami do 200 kg/m2 š od 0,9 do 1,2 m v přes 10 do 25 m za každý den použití</t>
  </si>
  <si>
    <t>-1134690376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</si>
  <si>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</si>
  <si>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https://podminky.urs.cz/item/CS_URS_2024_02/941111222</t>
  </si>
  <si>
    <t>"1 měsíc" 72,0*30</t>
  </si>
  <si>
    <t>941111822</t>
  </si>
  <si>
    <t>Demontáž lešení řadového trubkového lehkého s podlahami zatížení do 200 kg/m2 š od 0,9 do 1,2 m v přes 10 do 25 m</t>
  </si>
  <si>
    <t>973796337</t>
  </si>
  <si>
    <t>Lešení řadové trubkové lehké pracovní s podlahami s provozním zatížením tř. 3 do 200 kg/m2 šířky tř. W09 od 0,9 do 1,2 m, výšky výšky přes 10 do 25 m demontáž</t>
  </si>
  <si>
    <t>https://podminky.urs.cz/item/CS_URS_2024_02/941111822</t>
  </si>
  <si>
    <t>993111111</t>
  </si>
  <si>
    <t>Dovoz a odvoz lešení řadového do 10 km včetně naložení a složení</t>
  </si>
  <si>
    <t>-1302831697</t>
  </si>
  <si>
    <t>Dovoz a odvoz lešení včetně naložení a složení řadového, na vzdálenost do 10 km</t>
  </si>
  <si>
    <t>https://podminky.urs.cz/item/CS_URS_2024_02/993111111</t>
  </si>
  <si>
    <t>-767131903</t>
  </si>
  <si>
    <t>*prostor schodiště - v průběhu prací</t>
  </si>
  <si>
    <t>24,7*5</t>
  </si>
  <si>
    <t>113107142</t>
  </si>
  <si>
    <t>Odstranění podkladu živičného tl přes 50 do 100 mm ručně</t>
  </si>
  <si>
    <t>1815164953</t>
  </si>
  <si>
    <t>Odstranění podkladů nebo krytů ručně s přemístěním hmot na skládku na vzdálenost do 3 m nebo s naložením na dopravní prostředek živičných, o tl. vrstvy přes 50 do 100 mm</t>
  </si>
  <si>
    <t>https://podminky.urs.cz/item/CS_URS_2024_02/113107142</t>
  </si>
  <si>
    <t>"v rozsahu prohlubně pro keson " 2,5*2,5</t>
  </si>
  <si>
    <t>919735113</t>
  </si>
  <si>
    <t>Řezání stávajícího živičného krytu hl přes 100 do 150 mm</t>
  </si>
  <si>
    <t>1036068004</t>
  </si>
  <si>
    <t>Řezání stávajícího živičného krytu nebo podkladu hloubky přes 100 do 150 mm</t>
  </si>
  <si>
    <t>https://podminky.urs.cz/item/CS_URS_2024_02/919735113</t>
  </si>
  <si>
    <t>"v rozsahu prohlubně" 2*2,5</t>
  </si>
  <si>
    <t>-995124170</t>
  </si>
  <si>
    <t>"napojení na plochu" 2*2,50</t>
  </si>
  <si>
    <t>977211111</t>
  </si>
  <si>
    <t>Řezání stěnovou pilou betonových nebo ŽB kcí s výztuží průměru do 16 mm hl do 200 mm</t>
  </si>
  <si>
    <t>-2115944454</t>
  </si>
  <si>
    <t>Řezání konstrukcí stěnovou pilou betonových nebo železobetonových průměru řezané výztuže do 16 mm hloubka řezu do 200 mm</t>
  </si>
  <si>
    <t>https://podminky.urs.cz/item/CS_URS_2024_02/977211111</t>
  </si>
  <si>
    <t>*odříznutí části stříšky nad vchodem</t>
  </si>
  <si>
    <t>2,5+0,5</t>
  </si>
  <si>
    <t>963012510</t>
  </si>
  <si>
    <t>Bourání stropů z ŽB desek š do 300 mm tl do 140 mm</t>
  </si>
  <si>
    <t>-1478844030</t>
  </si>
  <si>
    <t>Bourání stropů z desek nebo panelů železobetonových prefabrikovaných s dutinami z desek, š. do 300 mm tl. do 140 mm</t>
  </si>
  <si>
    <t>https://podminky.urs.cz/item/CS_URS_2024_02/963012510</t>
  </si>
  <si>
    <t>*část stříšky nad vchodem</t>
  </si>
  <si>
    <t>2,5*0,5*0,14</t>
  </si>
  <si>
    <t>62</t>
  </si>
  <si>
    <t>965042231</t>
  </si>
  <si>
    <t>Bourání podkladů pod dlažby nebo mazanin betonových nebo z litého asfaltu tl přes 100 mm pl do 4 m2</t>
  </si>
  <si>
    <t>-504970770</t>
  </si>
  <si>
    <t>Bourání mazanin betonových nebo z litého asfaltu tl. přes 100 mm, plochy do 4 m2</t>
  </si>
  <si>
    <t>https://podminky.urs.cz/item/CS_URS_2024_02/965042231</t>
  </si>
  <si>
    <t>*část předloženého stupně před vchodem</t>
  </si>
  <si>
    <t>2,5*0,5*0,15</t>
  </si>
  <si>
    <t>63</t>
  </si>
  <si>
    <t>966080115</t>
  </si>
  <si>
    <t>Bourání kontaktního zateplení z desek z minerální vlny tl přes 120 do 180 mm</t>
  </si>
  <si>
    <t>470732305</t>
  </si>
  <si>
    <t>Bourání kontaktního zateplení včetně povrchové úpravy omítkou nebo nátěrem z desek z minerální vlny, tloušťky přes 120 do 180 mm</t>
  </si>
  <si>
    <t>https://podminky.urs.cz/item/CS_URS_2024_02/966080115</t>
  </si>
  <si>
    <t>* v prostoru stavebních prací</t>
  </si>
  <si>
    <t>*stáv. okna</t>
  </si>
  <si>
    <t>"2450x2450" -2,45*2,45*4</t>
  </si>
  <si>
    <t>*vstupní dveře - stěna</t>
  </si>
  <si>
    <t>-3,25*3,0</t>
  </si>
  <si>
    <t>64</t>
  </si>
  <si>
    <t>968072746</t>
  </si>
  <si>
    <t>Vybourání výkladních stěn kovových pevných nebo otevíratelných pl do 4 m2</t>
  </si>
  <si>
    <t>-1110194675</t>
  </si>
  <si>
    <t>Vybourání kovových rámů oken s křídly, dveřních zárubní, vrat, stěn, ostění nebo obkladů stěn výkladních pevných nebo otevíratelných, plochy do 4 m2</t>
  </si>
  <si>
    <t>https://podminky.urs.cz/item/CS_URS_2024_02/968072746</t>
  </si>
  <si>
    <t>65</t>
  </si>
  <si>
    <t>968082018</t>
  </si>
  <si>
    <t>Vybourání plastových rámů oken včetně křídel plochy přes 4 m2</t>
  </si>
  <si>
    <t>-1129238939</t>
  </si>
  <si>
    <t>Vybourání plastových rámů oken s křídly, dveřních zárubní, vrat rámu oken s křídly, plochy přes 4 m2</t>
  </si>
  <si>
    <t>https://podminky.urs.cz/item/CS_URS_2024_02/968082018</t>
  </si>
  <si>
    <t>"2450x2450" 2,45*2,45*4</t>
  </si>
  <si>
    <t>3,25*3,0</t>
  </si>
  <si>
    <t>66</t>
  </si>
  <si>
    <t>968082022</t>
  </si>
  <si>
    <t>Vybourání plastových zárubní dveří plochy do 4 m2</t>
  </si>
  <si>
    <t>-1444769798</t>
  </si>
  <si>
    <t>Vybourání plastových rámů oken s křídly, dveřních zárubní, vrat dveřních zárubní, plochy přes 2 do 4 m2</t>
  </si>
  <si>
    <t>https://podminky.urs.cz/item/CS_URS_2024_02/968082022</t>
  </si>
  <si>
    <t>*mezi chodbou a schodištěm</t>
  </si>
  <si>
    <t>"1900x2300" 1,9*2,3*5</t>
  </si>
  <si>
    <t>67</t>
  </si>
  <si>
    <t>971052651</t>
  </si>
  <si>
    <t>Vybourání nebo prorážení otvorů v ŽB příčkách a zdech pl do 4 m2 tl do 600 mm</t>
  </si>
  <si>
    <t>486108935</t>
  </si>
  <si>
    <t>Vybourání a prorážení otvorů v železobetonových příčkách a zdech základových nebo nadzákladových, plochy do 4 m2, tl. do 600 mm</t>
  </si>
  <si>
    <t>https://podminky.urs.cz/item/CS_URS_2024_02/971052651</t>
  </si>
  <si>
    <t>* pod parapetem vybouraných oken - pro dveře výtahu</t>
  </si>
  <si>
    <t>1,18*0,9*0,35*4</t>
  </si>
  <si>
    <t>68</t>
  </si>
  <si>
    <t>973045141</t>
  </si>
  <si>
    <t>Vysekání kapes ve zdivu z betonu pro upevňovací prvky hl přes 150 mm</t>
  </si>
  <si>
    <t>-183232102</t>
  </si>
  <si>
    <t>Vysekání výklenků nebo kapes ve zdivu betonovém kapes pro kotvení upevňovacích prvků, hl. přes 150 mm</t>
  </si>
  <si>
    <t>https://podminky.urs.cz/item/CS_URS_2024_02/973045141</t>
  </si>
  <si>
    <t>*pro IPE 160 (1 strana nosníku)</t>
  </si>
  <si>
    <t>" pro osazení konců výztuhy nad PO dveřmi mezi schodištěm a chodbou " 5*2</t>
  </si>
  <si>
    <t>69</t>
  </si>
  <si>
    <t>997013215</t>
  </si>
  <si>
    <t>Vnitrostaveništní doprava suti a vybouraných hmot pro budovy v přes 15 do 18 m ručně</t>
  </si>
  <si>
    <t>1177258993</t>
  </si>
  <si>
    <t>Vnitrostaveništní doprava suti a vybouraných hmot vodorovně do 50 m s naložením ručně pro budovy a haly výšky přes 15 do 18 m</t>
  </si>
  <si>
    <t>https://podminky.urs.cz/item/CS_URS_2024_02/997013215</t>
  </si>
  <si>
    <t>70</t>
  </si>
  <si>
    <t>-1076181458</t>
  </si>
  <si>
    <t>71</t>
  </si>
  <si>
    <t>-620181247</t>
  </si>
  <si>
    <t>9,176*6 'Přepočtené koeficientem množství</t>
  </si>
  <si>
    <t>72</t>
  </si>
  <si>
    <t>-1869044594</t>
  </si>
  <si>
    <t>" železobeton " 0,414+3,569+0,06+0,368</t>
  </si>
  <si>
    <t>73</t>
  </si>
  <si>
    <t>997013871</t>
  </si>
  <si>
    <t>Poplatek za uložení stavebního odpadu na recyklační skládce (skládkovné) směsného stavebního a demoličního kód odpadu 17 09 04</t>
  </si>
  <si>
    <t>-1627564127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</si>
  <si>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</si>
  <si>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</si>
  <si>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" všechno bourané " 9,593</t>
  </si>
  <si>
    <t>" železobeton " -(0,414+3,569+0,06+0,368)</t>
  </si>
  <si>
    <t>"živice" -1,375</t>
  </si>
  <si>
    <t>74</t>
  </si>
  <si>
    <t>997013875</t>
  </si>
  <si>
    <t>Poplatek za uložení stavebního odpadu na recyklační skládce (skládkovné) asfaltového bez obsahu dehtu zatříděného do Katalogu odpadů pod kódem 17 03 02</t>
  </si>
  <si>
    <t>2038341332</t>
  </si>
  <si>
    <t>https://podminky.urs.cz/item/CS_URS_2024_02/997013875</t>
  </si>
  <si>
    <t>"živice" 1,375</t>
  </si>
  <si>
    <t>75</t>
  </si>
  <si>
    <t>998018003</t>
  </si>
  <si>
    <t>Přesun hmot pro budovy ruční pro budovy v přes 12 do 24 m</t>
  </si>
  <si>
    <t>-425756801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</si>
  <si>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</si>
  <si>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https://podminky.urs.cz/item/CS_URS_2024_02/998018003</t>
  </si>
  <si>
    <t>711</t>
  </si>
  <si>
    <t>Izolace proti vodě, vlhkosti a plynům</t>
  </si>
  <si>
    <t>76</t>
  </si>
  <si>
    <t>711111001</t>
  </si>
  <si>
    <t>Provedení izolace proti zemní vlhkosti vodorovné za studena nátěrem penetračním</t>
  </si>
  <si>
    <t>86974267</t>
  </si>
  <si>
    <t>Provedení izolace proti zemní vlhkosti natěradly a tmely za studena na ploše vodorovné V nátěrem penetračním</t>
  </si>
  <si>
    <t>https://podminky.urs.cz/item/CS_URS_2024_02/711111001</t>
  </si>
  <si>
    <t>* pod základovou deskou kesonu</t>
  </si>
  <si>
    <t>"pod keson" 2,11*2,25</t>
  </si>
  <si>
    <t>77</t>
  </si>
  <si>
    <t>11163150</t>
  </si>
  <si>
    <t>lak penetrační asfaltový</t>
  </si>
  <si>
    <t>-1065629120</t>
  </si>
  <si>
    <t>4,748*0,0003 'Přepočtené koeficientem množství</t>
  </si>
  <si>
    <t>78</t>
  </si>
  <si>
    <t>711141559</t>
  </si>
  <si>
    <t>Provedení izolace proti zemní vlhkosti pásy přitavením vodorovné NAIP</t>
  </si>
  <si>
    <t>110834091</t>
  </si>
  <si>
    <t>Provedení izolace proti zemní vlhkosti pásy přitavením NAIP na ploše vodorovné V</t>
  </si>
  <si>
    <t>https://podminky.urs.cz/item/CS_URS_2024_02/711141559</t>
  </si>
  <si>
    <t>79</t>
  </si>
  <si>
    <t>62853004</t>
  </si>
  <si>
    <t>pás asfaltový natavitelný modifikovaný SBS s vložkou ze skleněné tkaniny a spalitelnou PE fólií nebo jemnozrnným minerálním posypem na horním povrchu tl 4,0mm</t>
  </si>
  <si>
    <t>2140286562</t>
  </si>
  <si>
    <t>4,748*1,1655 'Přepočtené koeficientem množství</t>
  </si>
  <si>
    <t>80</t>
  </si>
  <si>
    <t>711161212</t>
  </si>
  <si>
    <t>Izolace proti zemní vlhkosti nopovou fólií svislá, nopek v 8,0 mm, tl do 0,6 mm</t>
  </si>
  <si>
    <t>-1774360526</t>
  </si>
  <si>
    <t>Izolace proti zemní vlhkosti a beztlakové vodě nopovými fóliemi na ploše svislé S vrstva ochranná, odvětrávací a drenážní výška nopku 8,0 mm, tl. fólie do 0,6 mm</t>
  </si>
  <si>
    <t>https://podminky.urs.cz/item/CS_URS_2024_02/711161212</t>
  </si>
  <si>
    <t>" stěny kesonu - ochrana izolace " (2,11+2,05)*2*1,5</t>
  </si>
  <si>
    <t>81</t>
  </si>
  <si>
    <t>711161384</t>
  </si>
  <si>
    <t>Izolace proti zemní vlhkosti nopovou fólií ukončení provětrávací lištou</t>
  </si>
  <si>
    <t>-737698682</t>
  </si>
  <si>
    <t>Izolace proti zemní vlhkosti a beztlakové vodě nopovými fóliemi ostatní ukončení izolace provětrávací lištou</t>
  </si>
  <si>
    <t>https://podminky.urs.cz/item/CS_URS_2024_02/711161384</t>
  </si>
  <si>
    <t>" stěny kesonu - ochrana izolace " (2,11+2,05)*2</t>
  </si>
  <si>
    <t>82</t>
  </si>
  <si>
    <t>711493122</t>
  </si>
  <si>
    <t>Izolace proti podpovrchové a tlakové vodě svislá těsnicí stěrkou jednosložkovou na bázi cementu</t>
  </si>
  <si>
    <t>-1078552850</t>
  </si>
  <si>
    <t>Izolace proti podpovrchové a tlakové vodě - ostatní na ploše svislé S jednosložkovou na bázi cementu</t>
  </si>
  <si>
    <t>https://podminky.urs.cz/item/CS_URS_2024_02/711493122</t>
  </si>
  <si>
    <t>" stěny kesonu " (2,11+2,05)*2*1,5</t>
  </si>
  <si>
    <t>83</t>
  </si>
  <si>
    <t>998711103</t>
  </si>
  <si>
    <t>Přesun hmot tonážní pro izolace proti vodě, vlhkosti a plynům v objektech v přes 12 do 60 m</t>
  </si>
  <si>
    <t>-847877912</t>
  </si>
  <si>
    <t>Přesun hmot pro izolace proti vodě, vlhkosti a plynům stanovený z hmotnosti přesunovaného materiálu vodorovná dopravní vzdálenost do 50 m základní v objektech výšky přes 12 do 60 m</t>
  </si>
  <si>
    <t>https://podminky.urs.cz/item/CS_URS_2024_02/998711103</t>
  </si>
  <si>
    <t>763</t>
  </si>
  <si>
    <t>Konstrukce suché výstavby</t>
  </si>
  <si>
    <t>84</t>
  </si>
  <si>
    <t>763111326</t>
  </si>
  <si>
    <t>SDK příčka tl 125 mm profil CW+UW 100 desky 1xDF 12,5 s izolací EI 45 Rw do 51 dB</t>
  </si>
  <si>
    <t>-1190308649</t>
  </si>
  <si>
    <t>Příčka ze sádrokartonových desek s nosnou konstrukcí z jednoduchých ocelových profilů UW, CW jednoduše opláštěná deskou protipožární DF tl. 12,5 mm s izolací, EI 45, příčka tl. 125 mm, profil 100, Rw do 51 dB</t>
  </si>
  <si>
    <t>https://podminky.urs.cz/item/CS_URS_2024_02/763111326</t>
  </si>
  <si>
    <t>* u dveří D2 od v.2,3m do 3,17m</t>
  </si>
  <si>
    <t>2,1*(3,17-2,3)*5</t>
  </si>
  <si>
    <t>85</t>
  </si>
  <si>
    <t>763111717</t>
  </si>
  <si>
    <t>SDK příčka základní penetrační nátěr (oboustranně)</t>
  </si>
  <si>
    <t>1647942339</t>
  </si>
  <si>
    <t>Příčka ze sádrokartonových desek ostatní konstrukce a práce na příčkách ze sádrokartonových desek základní penetrační nátěr (oboustranný)</t>
  </si>
  <si>
    <t>https://podminky.urs.cz/item/CS_URS_2024_02/763111717</t>
  </si>
  <si>
    <t>86</t>
  </si>
  <si>
    <t>763111751</t>
  </si>
  <si>
    <t>Příplatek k SDK příčce za plochu do 6 m2 jednotlivě</t>
  </si>
  <si>
    <t>472455949</t>
  </si>
  <si>
    <t>Příčka ze sádrokartonových desek Příplatek k cenám za plochu do 6 m2 jednotlivě</t>
  </si>
  <si>
    <t>https://podminky.urs.cz/item/CS_URS_2024_02/763111751</t>
  </si>
  <si>
    <t>2,1*0,87*5</t>
  </si>
  <si>
    <t>87</t>
  </si>
  <si>
    <t>763111771</t>
  </si>
  <si>
    <t>Příplatek k SDK příčce za rovinnost kvality Q3</t>
  </si>
  <si>
    <t>992235230</t>
  </si>
  <si>
    <t>Příčka ze sádrokartonových desek Příplatek k cenám za rovinnost speciální tmelení kvality Q3</t>
  </si>
  <si>
    <t>https://podminky.urs.cz/item/CS_URS_2024_02/763111771</t>
  </si>
  <si>
    <t>88</t>
  </si>
  <si>
    <t>998763303</t>
  </si>
  <si>
    <t>Přesun hmot tonážní pro konstrukce montované z desek v objektech v přes 12 do 24 m</t>
  </si>
  <si>
    <t>-1081775453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</si>
  <si>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</si>
  <si>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https://podminky.urs.cz/item/CS_URS_2024_02/998763303</t>
  </si>
  <si>
    <t>764</t>
  </si>
  <si>
    <t>Konstrukce klempířské</t>
  </si>
  <si>
    <t>89</t>
  </si>
  <si>
    <t>764001821</t>
  </si>
  <si>
    <t>Demontáž krytiny ze svitků nebo tabulí do suti</t>
  </si>
  <si>
    <t>1007880861</t>
  </si>
  <si>
    <t>Demontáž klempířských konstrukcí krytiny ze svitků nebo tabulí do suti</t>
  </si>
  <si>
    <t>https://podminky.urs.cz/item/CS_URS_2024_02/764001821</t>
  </si>
  <si>
    <t>*stříška nad vchodem</t>
  </si>
  <si>
    <t>3,5*0,5</t>
  </si>
  <si>
    <t>90</t>
  </si>
  <si>
    <t>764002851</t>
  </si>
  <si>
    <t>Demontáž oplechování parapetů do suti</t>
  </si>
  <si>
    <t>-1087029680</t>
  </si>
  <si>
    <t>Demontáž klempířských konstrukcí oplechování parapetů do suti</t>
  </si>
  <si>
    <t>https://podminky.urs.cz/item/CS_URS_2024_02/764002851</t>
  </si>
  <si>
    <t>"2450x2450" 2,45*4</t>
  </si>
  <si>
    <t>91</t>
  </si>
  <si>
    <t>764002871</t>
  </si>
  <si>
    <t>Demontáž lemování zdí do suti</t>
  </si>
  <si>
    <t>-1413300607</t>
  </si>
  <si>
    <t>Demontáž klempířských konstrukcí lemování zdí do suti</t>
  </si>
  <si>
    <t>https://podminky.urs.cz/item/CS_URS_2024_02/764002871</t>
  </si>
  <si>
    <t>*stříška nad vchodem - lemování ke zdi</t>
  </si>
  <si>
    <t>3,5+0,5</t>
  </si>
  <si>
    <t>92</t>
  </si>
  <si>
    <t>764141401</t>
  </si>
  <si>
    <t>Krytina střechy rovné drážkováním ze svitků z TiZn předzvětralého plechu rš 500 mm sklonu do 30°</t>
  </si>
  <si>
    <t>-1867091935</t>
  </si>
  <si>
    <t>Krytina ze svitků nebo tabulí z titanzinkového předzvětralého plechu s úpravou u okapů, prostupů a výčnělků střechy rovné drážkováním ze svitků rš 500 mm, sklon střechy do 30°</t>
  </si>
  <si>
    <t>https://podminky.urs.cz/item/CS_URS_2024_02/764141401</t>
  </si>
  <si>
    <t>" stříška nad vstupem " 1,25*0,5</t>
  </si>
  <si>
    <t>93</t>
  </si>
  <si>
    <t>764242504</t>
  </si>
  <si>
    <t>Oplechování štítu závětrnou lištou z TiZn plechu s povrchovou úpravou rš 330 mm</t>
  </si>
  <si>
    <t>461337424</t>
  </si>
  <si>
    <t>Oplechování střešních prvků z titanzinkového plechu s povrchovou úpravou štítu závětrnou lištou rš 330 mm</t>
  </si>
  <si>
    <t>https://podminky.urs.cz/item/CS_URS_2024_02/764242504</t>
  </si>
  <si>
    <t>" stříška nad vstupem " 0,5</t>
  </si>
  <si>
    <t>764242530</t>
  </si>
  <si>
    <t>Oplechování rovné okapové hrany z TiZn plechu s povrchovou úpravou rš 120 mm</t>
  </si>
  <si>
    <t>264123084</t>
  </si>
  <si>
    <t>Oplechování střešních prvků z titanzinkového plechu s povrchovou úpravou okapu okapovým plechem střechy rovné rš 120 mm</t>
  </si>
  <si>
    <t>https://podminky.urs.cz/item/CS_URS_2024_02/764242530</t>
  </si>
  <si>
    <t>" stříška nad vstupem " 1,25</t>
  </si>
  <si>
    <t>764341515</t>
  </si>
  <si>
    <t>Lemování rovných zdí střech s krytinou skládanou z TiZn plechu s povrchovou úpravou rš 400 mm</t>
  </si>
  <si>
    <t>1323898761</t>
  </si>
  <si>
    <t>Lemování zdí z titanzinkového plechu s povrchovou úpravou boční nebo horní rovných, střech s krytinou skládanou mimo prejzovou rš 400 mm</t>
  </si>
  <si>
    <t>https://podminky.urs.cz/item/CS_URS_2024_02/764341515</t>
  </si>
  <si>
    <t>" stříška nad vstupem " 1,5+0,5</t>
  </si>
  <si>
    <t>998764103</t>
  </si>
  <si>
    <t>Přesun hmot tonážní pro konstrukce klempířské v objektech v přes 12 do 24 m</t>
  </si>
  <si>
    <t>-1816984710</t>
  </si>
  <si>
    <t>Přesun hmot pro konstrukce klempířské stanovený z hmotnosti přesunovaného materiálu vodorovná dopravní vzdálenost do 50 m základní v objektech výšky přes 12 do 24 m</t>
  </si>
  <si>
    <t>https://podminky.urs.cz/item/CS_URS_2024_02/998764103</t>
  </si>
  <si>
    <t>97</t>
  </si>
  <si>
    <t>766691811</t>
  </si>
  <si>
    <t>Demontáž parapetních desek dřevěných nebo plastových šířky do 300 mm</t>
  </si>
  <si>
    <t>2070178170</t>
  </si>
  <si>
    <t>Demontáž parapetních desek šířky do 300 mm</t>
  </si>
  <si>
    <t>https://podminky.urs.cz/item/CS_URS_2024_02/766691811</t>
  </si>
  <si>
    <t>98</t>
  </si>
  <si>
    <t>766660411</t>
  </si>
  <si>
    <t>Montáž vchodových dveří včetně rámu jednokřídlových bez nadsvětlíku do zdiva</t>
  </si>
  <si>
    <t>322857839</t>
  </si>
  <si>
    <t>Montáž vchodových dveří včetně rámu do zdiva jednokřídlových bez nadsvětlíku</t>
  </si>
  <si>
    <t>https://podminky.urs.cz/item/CS_URS_2024_02/766660411</t>
  </si>
  <si>
    <t xml:space="preserve">*dveří francouzských oken  - D1</t>
  </si>
  <si>
    <t xml:space="preserve">"1200x2300"  4</t>
  </si>
  <si>
    <t>99</t>
  </si>
  <si>
    <t>61140523R</t>
  </si>
  <si>
    <t>dveře jednokřídlé plastové prosklené s izolačním dvojsklem</t>
  </si>
  <si>
    <t>ks</t>
  </si>
  <si>
    <t>1806495327</t>
  </si>
  <si>
    <t>100</t>
  </si>
  <si>
    <t>998766103</t>
  </si>
  <si>
    <t>Přesun hmot tonážní pro kce truhlářské v objektech v přes 12 do 24 m</t>
  </si>
  <si>
    <t>-1571857136</t>
  </si>
  <si>
    <t>Přesun hmot pro konstrukce truhlářské stanovený z hmotnosti přesunovaného materiálu vodorovná dopravní vzdálenost do 50 m základní v objektech výšky přes 12 do 24 m</t>
  </si>
  <si>
    <t>https://podminky.urs.cz/item/CS_URS_2024_02/998766103</t>
  </si>
  <si>
    <t>101</t>
  </si>
  <si>
    <t>767162112</t>
  </si>
  <si>
    <t>Montáž hliníkového zábradlí balkónového nebo lodžiového rovného s výplní včetně dodávky kotevních prvků délky přes 1 do 2 m</t>
  </si>
  <si>
    <t>1026829407</t>
  </si>
  <si>
    <t>Montáž zábradlí balkónového nebo lodžiového z hliníkových profilů s výplní včetně dodávky ocelových kotevních prvků rovného délky přes 1 do 2 m</t>
  </si>
  <si>
    <t>https://podminky.urs.cz/item/CS_URS_2024_01/767162112</t>
  </si>
  <si>
    <t>*francouzské okno</t>
  </si>
  <si>
    <t>"1200x900" 4</t>
  </si>
  <si>
    <t>102</t>
  </si>
  <si>
    <t>553420R0</t>
  </si>
  <si>
    <t xml:space="preserve">zábradlí francouzského okna hliníkové 1,2x0,9m, povrchová úprava </t>
  </si>
  <si>
    <t>-1520417052</t>
  </si>
  <si>
    <t>103</t>
  </si>
  <si>
    <t>767640111</t>
  </si>
  <si>
    <t>Montáž dveří ocelových nebo hliníkových vchodových jednokřídlových bez nadsvětlíku</t>
  </si>
  <si>
    <t>280083555</t>
  </si>
  <si>
    <t>https://podminky.urs.cz/item/CS_URS_2024_02/767640111</t>
  </si>
  <si>
    <t>*vstupní - D1</t>
  </si>
  <si>
    <t>"1200x2400" 1</t>
  </si>
  <si>
    <t>104</t>
  </si>
  <si>
    <t>55341332R</t>
  </si>
  <si>
    <t>dveře jednokřídlé Al prosklené max rozměru otvoru 2,42m2 bezpečnostní třídy RC2</t>
  </si>
  <si>
    <t>-599547629</t>
  </si>
  <si>
    <t>Poznámka k položce:_x000d_
prosklené izolačním dvojsklem_x000d_
odemykání zevnitř čipem_x000d_
dle výběru investora</t>
  </si>
  <si>
    <t>"1200x2300" 1</t>
  </si>
  <si>
    <t>105</t>
  </si>
  <si>
    <t>766660745</t>
  </si>
  <si>
    <t>Montáž padací prahové lišty zafrézováním do dveřního křídla</t>
  </si>
  <si>
    <t>219893496</t>
  </si>
  <si>
    <t>Montáž dveřních doplňků padací prahové lišty zafrézováním do dveřního křídla</t>
  </si>
  <si>
    <t>https://podminky.urs.cz/item/CS_URS_2024_02/766660745</t>
  </si>
  <si>
    <t>106</t>
  </si>
  <si>
    <t>54978035</t>
  </si>
  <si>
    <t>otvírač elektromagnetický samozamykací s lištou</t>
  </si>
  <si>
    <t>2129455667</t>
  </si>
  <si>
    <t>107</t>
  </si>
  <si>
    <t>767646523</t>
  </si>
  <si>
    <t>Montáž dveří protipožárního uzávěru dvoukřídlového v přes 2200 do 2400 mm</t>
  </si>
  <si>
    <t>-954284056</t>
  </si>
  <si>
    <t>Montáž dveří ocelových nebo hliníkových protipožárních uzávěrů dvoukřídlových, výšky přes 2200 do 2400 mm</t>
  </si>
  <si>
    <t>https://podminky.urs.cz/item/CS_URS_2024_02/767646523</t>
  </si>
  <si>
    <t>" D2 1900x2300" 5</t>
  </si>
  <si>
    <t>108</t>
  </si>
  <si>
    <t>5534100R</t>
  </si>
  <si>
    <t xml:space="preserve">dveře dvoukřídlé Al prosklené protipožární 1900x2300mm vč.výztuhy nad dveřmi pod SDK protipožární příčkou </t>
  </si>
  <si>
    <t>-639091164</t>
  </si>
  <si>
    <t>109</t>
  </si>
  <si>
    <t>767649191</t>
  </si>
  <si>
    <t>Montáž dveřního hydraulického samozavírače</t>
  </si>
  <si>
    <t>2022151999</t>
  </si>
  <si>
    <t>Montáž dveří ocelových nebo hliníkových doplňků dveří samozavírače hydraulického</t>
  </si>
  <si>
    <t>https://podminky.urs.cz/item/CS_URS_2024_02/767649191</t>
  </si>
  <si>
    <t>110</t>
  </si>
  <si>
    <t>54917250</t>
  </si>
  <si>
    <t>samozavírač dveří hydraulický</t>
  </si>
  <si>
    <t>-912253882</t>
  </si>
  <si>
    <t>111</t>
  </si>
  <si>
    <t>767649198</t>
  </si>
  <si>
    <t>Montáž panikového kování dveří dvoukřídlých</t>
  </si>
  <si>
    <t>-229759363</t>
  </si>
  <si>
    <t>Montáž dveří ocelových nebo hliníkových doplňků dveří panikového kování dveří dvoukřídlých</t>
  </si>
  <si>
    <t>https://podminky.urs.cz/item/CS_URS_2024_02/767649198</t>
  </si>
  <si>
    <t>112</t>
  </si>
  <si>
    <t>54914135</t>
  </si>
  <si>
    <t>kování panikové klika/klika</t>
  </si>
  <si>
    <t>-1967076342</t>
  </si>
  <si>
    <t>3*2 'Přepočtené koeficientem množství</t>
  </si>
  <si>
    <t>113</t>
  </si>
  <si>
    <t>767995117</t>
  </si>
  <si>
    <t>Montáž atypických zámečnických konstrukcí hmotnosti přes 250 do 500 kg</t>
  </si>
  <si>
    <t>kg</t>
  </si>
  <si>
    <t>904884743</t>
  </si>
  <si>
    <t>Montáž ostatních atypických zámečnických konstrukcí hmotnosti přes 250 do 500 kg</t>
  </si>
  <si>
    <t>https://podminky.urs.cz/item/CS_URS_2024_02/767995117</t>
  </si>
  <si>
    <t>* ocelový keson výtahové šachty plech černý tl.3 mm</t>
  </si>
  <si>
    <t>" dno " 1,76*1,91*8*3</t>
  </si>
  <si>
    <t>" stěny " (1,76+1,91)*2*1,105*8*3</t>
  </si>
  <si>
    <t>114</t>
  </si>
  <si>
    <t>55396004</t>
  </si>
  <si>
    <t>Dodávka svařované konstrukce kesonu plech černý tl.3mm vč. oboustranného nátěru gumoasfaltem</t>
  </si>
  <si>
    <t>-1438019269</t>
  </si>
  <si>
    <t>115</t>
  </si>
  <si>
    <t>998767103</t>
  </si>
  <si>
    <t>Přesun hmot tonážní pro zámečnické konstrukce v objektech v přes 12 do 24 m</t>
  </si>
  <si>
    <t>643413790</t>
  </si>
  <si>
    <t>Přesun hmot pro zámečnické konstrukce stanovený z hmotnosti přesunovaného materiálu vodorovná dopravní vzdálenost do 50 m základní v objektech výšky přes 12 do 24 m</t>
  </si>
  <si>
    <t>https://podminky.urs.cz/item/CS_URS_2024_02/998767103</t>
  </si>
  <si>
    <t>783</t>
  </si>
  <si>
    <t>Dokončovací práce - nátěry</t>
  </si>
  <si>
    <t>116</t>
  </si>
  <si>
    <t>783301303</t>
  </si>
  <si>
    <t>Bezoplachové odrezivění zámečnických konstrukcí</t>
  </si>
  <si>
    <t>1277143947</t>
  </si>
  <si>
    <t>Příprava podkladu zámečnických konstrukcí před provedením nátěru odrezivění odrezovačem bezoplachovým</t>
  </si>
  <si>
    <t>https://podminky.urs.cz/item/CS_URS_2024_02/783301303</t>
  </si>
  <si>
    <t>"IPE 160" 3,0*5*0,574</t>
  </si>
  <si>
    <t>117</t>
  </si>
  <si>
    <t>783314201</t>
  </si>
  <si>
    <t>Základní antikorozní jednonásobný syntetický standardní nátěr zámečnických konstrukcí</t>
  </si>
  <si>
    <t>-1305936820</t>
  </si>
  <si>
    <t>Základní antikorozní nátěr zámečnických konstrukcí jednonásobný syntetický standardní</t>
  </si>
  <si>
    <t>https://podminky.urs.cz/item/CS_URS_2024_02/783314201</t>
  </si>
  <si>
    <t>784</t>
  </si>
  <si>
    <t>Dokončovací práce - malby a tapety</t>
  </si>
  <si>
    <t>118</t>
  </si>
  <si>
    <t>784181121</t>
  </si>
  <si>
    <t>Hloubková jednonásobná bezbarvá penetrace podkladu v místnostech v do 3,80 m</t>
  </si>
  <si>
    <t>1023502836</t>
  </si>
  <si>
    <t>Penetrace podkladu jednonásobná hloubková akrylátová bezbarvá v místnostech výšky do 3,80 m</t>
  </si>
  <si>
    <t>https://podminky.urs.cz/item/CS_URS_2024_02/784181121</t>
  </si>
  <si>
    <t>"SDK příčka " 2,1*0,87*5*2</t>
  </si>
  <si>
    <t>*zazděný výkladec v 1.np zevnitř</t>
  </si>
  <si>
    <t>119</t>
  </si>
  <si>
    <t>784221101</t>
  </si>
  <si>
    <t>Dvojnásobné bílé malby ze směsí za sucha dobře otěruvzdorných v místnostech do 3,80 m</t>
  </si>
  <si>
    <t>-849068742</t>
  </si>
  <si>
    <t>Malby z malířských směsí otěruvzdorných za sucha dvojnásobné, bílé za sucha otěruvzdorné dobře v místnostech výšky do 3,80 m</t>
  </si>
  <si>
    <t>https://podminky.urs.cz/item/CS_URS_2024_02/784221101</t>
  </si>
  <si>
    <t>120</t>
  </si>
  <si>
    <t>784221151</t>
  </si>
  <si>
    <t>Příplatek k cenám 2x maleb za sucha otěruvzdorných za barevnou malbu v odstínu světlém</t>
  </si>
  <si>
    <t>-168828537</t>
  </si>
  <si>
    <t>Malby z malířských směsí otěruvzdorných za sucha Příplatek k cenám dvojnásobných maleb na tónovacích automatech, v odstínu světlém</t>
  </si>
  <si>
    <t>https://podminky.urs.cz/item/CS_URS_2024_02/784221151</t>
  </si>
  <si>
    <t>Práce a dodávky M</t>
  </si>
  <si>
    <t>33-M</t>
  </si>
  <si>
    <t>Montáže dopr.zaříz.,sklad. zař. a váh</t>
  </si>
  <si>
    <t>121</t>
  </si>
  <si>
    <t>33000</t>
  </si>
  <si>
    <t>Dodávka a montáž výtahu 1200x1400x2200mm vč.OK opláštění, zasklení,zastřešení, odvětrání šachty a přechodů mezi prahem dveří výtahu a stavební podlahou nástupiště</t>
  </si>
  <si>
    <t>kpl</t>
  </si>
  <si>
    <t>-1647801417</t>
  </si>
  <si>
    <t xml:space="preserve">Poznámka k položce:_x000d_
typ výtahu _x000d_
osobní výtah s tažnými pásy, bez strojovny_x000d_
nosnost 675kg_x000d_
počet stanic: 5_x000d_
zdvih: 14,40m_x000d_
počet osob: 9_x000d_
_x000d_
</t>
  </si>
  <si>
    <t>122</t>
  </si>
  <si>
    <t>Průzkumné a zeměměřičské práce</t>
  </si>
  <si>
    <t>-1302810967</t>
  </si>
  <si>
    <t>123</t>
  </si>
  <si>
    <t>013203000</t>
  </si>
  <si>
    <t>Dokumentace stavby - výrobní dokumentace dodavatele</t>
  </si>
  <si>
    <t>-1408954974</t>
  </si>
  <si>
    <t>https://podminky.urs.cz/item/CS_URS_2024_02/013203000</t>
  </si>
  <si>
    <t>Poznámka k položce:_x000d_
dílenská projektová dokumentace, detaily</t>
  </si>
  <si>
    <t>124</t>
  </si>
  <si>
    <t>013254000</t>
  </si>
  <si>
    <t>Dokumentace skutečného provedení stavby</t>
  </si>
  <si>
    <t>-1195086979</t>
  </si>
  <si>
    <t>https://podminky.urs.cz/item/CS_URS_2024_02/013254000</t>
  </si>
  <si>
    <t>125</t>
  </si>
  <si>
    <t>1236524284</t>
  </si>
  <si>
    <t>126</t>
  </si>
  <si>
    <t>-927757370</t>
  </si>
  <si>
    <t>SO 02.1 - Výtah - elektro</t>
  </si>
  <si>
    <t>Lidická 455/40, Karlovy Vary</t>
  </si>
  <si>
    <t>Bc. Martin Frous</t>
  </si>
  <si>
    <t xml:space="preserve">    741 - Elektroinstalace - silnoproud</t>
  </si>
  <si>
    <t xml:space="preserve">    46-M - Zemní práce při extr.mont.pracích</t>
  </si>
  <si>
    <t>HZS - Hodinové zúčtovací sazby</t>
  </si>
  <si>
    <t>741</t>
  </si>
  <si>
    <t>Elektroinstalace - silnoproud</t>
  </si>
  <si>
    <t>741112061</t>
  </si>
  <si>
    <t>Montáž krabice přístrojová zapuštěná plastová kruhová</t>
  </si>
  <si>
    <t>-858471685</t>
  </si>
  <si>
    <t>Montáž krabic elektroinstalačních bez napojení na trubky a lišty, demontáže a montáže víčka a přístroje přístrojových zapuštěných plastových kruhových do zdiva</t>
  </si>
  <si>
    <t>https://podminky.urs.cz/item/CS_URS_2024_01/741112061</t>
  </si>
  <si>
    <t>34571451R</t>
  </si>
  <si>
    <t>krabice pod omítku přístrojová kruhová D 70mm hluboká se svorkami ohniodolná</t>
  </si>
  <si>
    <t>R-položka</t>
  </si>
  <si>
    <t>468236510</t>
  </si>
  <si>
    <t>741120001</t>
  </si>
  <si>
    <t>Montáž vodič Cu izolovaný plný a laněný žíla 0,35-6 mm2 pod omítku (např. CY)</t>
  </si>
  <si>
    <t>-1139258342</t>
  </si>
  <si>
    <t>Montáž vodičů izolovaných měděných bez ukončení uložených pod omítku plných a laněných (např. CY), průřezu žíly 0,35 až 6 mm2</t>
  </si>
  <si>
    <t>https://podminky.urs.cz/item/CS_URS_2024_01/741120001</t>
  </si>
  <si>
    <t>1148309R</t>
  </si>
  <si>
    <t>kabel 1-CHAH-R 1X6 ZŽ</t>
  </si>
  <si>
    <t>-1199586002</t>
  </si>
  <si>
    <t>28*1,15 'Přepočtené koeficientem množství</t>
  </si>
  <si>
    <t>741122015</t>
  </si>
  <si>
    <t>Montáž kabel Cu bez ukončení uložený pod omítku plný kulatý 3x1,5 mm2 (např. CYKY)</t>
  </si>
  <si>
    <t>-123619009</t>
  </si>
  <si>
    <t>Montáž kabelů měděných bez ukončení uložených pod omítku plných kulatých (např. CYKY), počtu a průřezu žil 3x1,5 mm2</t>
  </si>
  <si>
    <t>https://podminky.urs.cz/item/CS_URS_2024_01/741122015</t>
  </si>
  <si>
    <t>34111327</t>
  </si>
  <si>
    <t>kabel silový oheň retardující bezhalogenový s funkční schopností při požáru 180min a P60-R třída reakce na oheň B2cas1d0 jádro Cu 0,6/1kV (1-CXKH-V) 3x1,5mm2</t>
  </si>
  <si>
    <t>2074086196</t>
  </si>
  <si>
    <t>100*1,15 'Přepočtené koeficientem množství</t>
  </si>
  <si>
    <t>741122032</t>
  </si>
  <si>
    <t>Montáž kabel Cu bez ukončení uložený pod omítku plný kulatý 5x4 až 6 mm2 (např. CYKY)</t>
  </si>
  <si>
    <t>513132366</t>
  </si>
  <si>
    <t>Montáž kabelů měděných bez ukončení uložených pod omítku plných kulatých (např. CYKY), počtu a průřezu žil 5x4 až 6 mm2</t>
  </si>
  <si>
    <t>https://podminky.urs.cz/item/CS_URS_2024_01/741122032</t>
  </si>
  <si>
    <t>34111369</t>
  </si>
  <si>
    <t>kabel silový oheň retardující bezhalogenový s funkční schopností při požáru 180min a P60-R třída reakce na oheň B2cas1d0 jádro Cu 0,6/1kV (1-CXKH-V) 5x6mm2</t>
  </si>
  <si>
    <t>1389566032</t>
  </si>
  <si>
    <t>74113635R</t>
  </si>
  <si>
    <t>Montáž kotevního zařízení pro kabely</t>
  </si>
  <si>
    <t>1352526487</t>
  </si>
  <si>
    <t>10665388R</t>
  </si>
  <si>
    <t>kabelový úchyt na strop nad podhled dvouramenný</t>
  </si>
  <si>
    <t>512794145</t>
  </si>
  <si>
    <t>741310112</t>
  </si>
  <si>
    <t>Montáž ovladač (polo)zapuštěný bezšroubové připojení 1/0-tlačítkový zapínací se zapojením vodičů</t>
  </si>
  <si>
    <t>-306004646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</si>
  <si>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</si>
  <si>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https://podminky.urs.cz/item/CS_URS_2024_01/741310112</t>
  </si>
  <si>
    <t>34539021</t>
  </si>
  <si>
    <t>přístroj ovládače zapínacího, řazení 1/0, 1/0S, 1/0So bezšroubové svorky</t>
  </si>
  <si>
    <t>-1730445483</t>
  </si>
  <si>
    <t>34539049</t>
  </si>
  <si>
    <t>kryt spínače jednoduchý</t>
  </si>
  <si>
    <t>1076604759</t>
  </si>
  <si>
    <t>34539059</t>
  </si>
  <si>
    <t>rámeček jednonásobný</t>
  </si>
  <si>
    <t>-1116087475</t>
  </si>
  <si>
    <t>741372022</t>
  </si>
  <si>
    <t>Montáž svítidlo LED interiérové přisazené nástěnné hranaté nebo kruhové přes 0,09 do 0,36 m2 se zapojením vodičů</t>
  </si>
  <si>
    <t>1511014272</t>
  </si>
  <si>
    <t>Montáž svítidel s integrovaným zdrojem LED se zapojením vodičů interiérových přisazených nástěnných hranatých nebo kruhových, plochy přes 0,09 do 0,36 m2</t>
  </si>
  <si>
    <t>https://podminky.urs.cz/item/CS_URS_2024_01/741372022</t>
  </si>
  <si>
    <t>34825003R</t>
  </si>
  <si>
    <t>svítidlo interiérové nástěnné přisazené LED, opálový kryt 27W, 230V, IP30</t>
  </si>
  <si>
    <t>-278338865</t>
  </si>
  <si>
    <t>74185491R</t>
  </si>
  <si>
    <t>Vyhledání připojení přívodu v rozvaděči R20</t>
  </si>
  <si>
    <t>349190051</t>
  </si>
  <si>
    <t>74192030R</t>
  </si>
  <si>
    <t>Kompletní protipožární kapotáž š 200mm, v 50mm</t>
  </si>
  <si>
    <t>-1336734100</t>
  </si>
  <si>
    <t>998741103</t>
  </si>
  <si>
    <t>Přesun hmot tonážní pro silnoproud v objektech v přes 12 do 24 m</t>
  </si>
  <si>
    <t>1018051745</t>
  </si>
  <si>
    <t>Přesun hmot pro silnoproud stanovený z hmotnosti přesunovaného materiálu vodorovná dopravní vzdálenost do 50 m základní v objektech výšky přes 12 do 24 m</t>
  </si>
  <si>
    <t>https://podminky.urs.cz/item/CS_URS_2024_01/998741103</t>
  </si>
  <si>
    <t>998741181R</t>
  </si>
  <si>
    <t>Příplatek k přesunu hmot tonážní 741 prováděný bez použití mechanizace</t>
  </si>
  <si>
    <t>-789257618</t>
  </si>
  <si>
    <t>Přesun hmot pro silnoproud stanovený z hmotnosti přesunovaného materiálu Příplatek k ceně za přesun prováděný bez použití mechanizace pro jakoukoliv výšku objektu</t>
  </si>
  <si>
    <t>46-M</t>
  </si>
  <si>
    <t>Zemní práce při extr.mont.pracích</t>
  </si>
  <si>
    <t>460941211</t>
  </si>
  <si>
    <t>Vyplnění a omítnutí rýh při elektroinstalacích ve stěnách hl do 3 cm a š do 3 cm</t>
  </si>
  <si>
    <t>-336056558</t>
  </si>
  <si>
    <t>Vyplnění rýh vyplnění a omítnutí rýh ve stěnách hloubky do 3 cm a šířky do 3 cm</t>
  </si>
  <si>
    <t>https://podminky.urs.cz/item/CS_URS_2024_01/460941211</t>
  </si>
  <si>
    <t>468081312</t>
  </si>
  <si>
    <t>Vybourání otvorů pro elektroinstalace ve zdivu cihelném pl do 0,0225 m2 tl přes 15 do 30 cm</t>
  </si>
  <si>
    <t>-1280659849</t>
  </si>
  <si>
    <t>Vybourání otvorů ve zdivu cihelném plochy do 0,0225 m2 a tloušťky přes 15 do 30 cm</t>
  </si>
  <si>
    <t>https://podminky.urs.cz/item/CS_URS_2024_01/468081312</t>
  </si>
  <si>
    <t>468094112</t>
  </si>
  <si>
    <t>Vyvrtání otvorů pro elektroinstalační krabice ve stěnách z cihel hloubky přes 6 do 9 cm</t>
  </si>
  <si>
    <t>-1402097630</t>
  </si>
  <si>
    <t>Vyvrtání otvorů pro elektroinstalační krabice ve stěnách z cihel, hloubky přes 6 do 9 cm</t>
  </si>
  <si>
    <t>https://podminky.urs.cz/item/CS_URS_2024_01/468094112</t>
  </si>
  <si>
    <t>468101411</t>
  </si>
  <si>
    <t>Vysekání rýh pro montáž trubek a kabelů v cihelných zdech hl do 3 cm a š do 3 cm</t>
  </si>
  <si>
    <t>-1451037401</t>
  </si>
  <si>
    <t>Vysekání rýh pro montáž trubek a kabelů v cihelných zdech hloubky do 3 cm a šířky do 3 cm</t>
  </si>
  <si>
    <t>https://podminky.urs.cz/item/CS_URS_2024_01/468101411</t>
  </si>
  <si>
    <t>469971111</t>
  </si>
  <si>
    <t>Svislá doprava suti a vybouraných hmot při elektromontážích za první podlaží</t>
  </si>
  <si>
    <t>-1567826804</t>
  </si>
  <si>
    <t>Odvoz suti a vybouraných hmot svislá doprava suti a vybouraných hmot za první podlaží</t>
  </si>
  <si>
    <t>https://podminky.urs.cz/item/CS_URS_2024_01/469971111</t>
  </si>
  <si>
    <t>469971121</t>
  </si>
  <si>
    <t>Příplatek ke svislé dopravě suti a vybouraných hmot při elektromontážích za každé další podlaží</t>
  </si>
  <si>
    <t>404097183</t>
  </si>
  <si>
    <t>Odvoz suti a vybouraných hmot svislá doprava suti a vybouraných hmot Příplatek k ceně za každé další podlaží</t>
  </si>
  <si>
    <t>https://podminky.urs.cz/item/CS_URS_2024_01/469971121</t>
  </si>
  <si>
    <t>0,07*4</t>
  </si>
  <si>
    <t>469972111</t>
  </si>
  <si>
    <t>Odvoz suti a vybouraných hmot při elektromontážích do 1 km</t>
  </si>
  <si>
    <t>-1945335151</t>
  </si>
  <si>
    <t>Odvoz suti a vybouraných hmot odvoz suti a vybouraných hmot do 1 km</t>
  </si>
  <si>
    <t>https://podminky.urs.cz/item/CS_URS_2024_01/469972111</t>
  </si>
  <si>
    <t>469972121</t>
  </si>
  <si>
    <t>Příplatek k odvozu suti a vybouraných hmot při elektromontážích za každý další 1 km</t>
  </si>
  <si>
    <t>612520744</t>
  </si>
  <si>
    <t>Odvoz suti a vybouraných hmot odvoz suti a vybouraných hmot Příplatek k ceně za každý další i započatý 1 km</t>
  </si>
  <si>
    <t>https://podminky.urs.cz/item/CS_URS_2024_01/469972121</t>
  </si>
  <si>
    <t>0,07*29</t>
  </si>
  <si>
    <t>469973116</t>
  </si>
  <si>
    <t>-1715206218</t>
  </si>
  <si>
    <t>Poplatek za uložení stavebního odpadu (skládkovné) na skládce směsného stavebního a demoličního zatříděného do Katalogu odpadů pod kódem 17 09 04</t>
  </si>
  <si>
    <t>https://podminky.urs.cz/item/CS_URS_2024_01/469973116</t>
  </si>
  <si>
    <t>469981111</t>
  </si>
  <si>
    <t>Přesun hmot pro pomocné stavební práce při elektromotážích</t>
  </si>
  <si>
    <t>530710558</t>
  </si>
  <si>
    <t>Přesun hmot pro pomocné stavební práce při elektromontážích dopravní vzdálenost do 1 000 m</t>
  </si>
  <si>
    <t>https://podminky.urs.cz/item/CS_URS_2024_01/469981111</t>
  </si>
  <si>
    <t>HZS</t>
  </si>
  <si>
    <t>Hodinové zúčtovací sazby</t>
  </si>
  <si>
    <t>HZS2232</t>
  </si>
  <si>
    <t>Hodinová zúčtovací sazba elektrikář odborný</t>
  </si>
  <si>
    <t>hod</t>
  </si>
  <si>
    <t>512</t>
  </si>
  <si>
    <t>-1264961881</t>
  </si>
  <si>
    <t>Hodinové zúčtovací sazby profesí PSV provádění stavebních instalací elektrikář odborný</t>
  </si>
  <si>
    <t>https://podminky.urs.cz/item/CS_URS_2024_01/HZS2232</t>
  </si>
  <si>
    <t>koordinace s investorem</t>
  </si>
  <si>
    <t>koordinace se stavebním dodavatelem</t>
  </si>
  <si>
    <t>Součet</t>
  </si>
  <si>
    <t>HZS4211</t>
  </si>
  <si>
    <t>Hodinová zúčtovací sazba revizní technik</t>
  </si>
  <si>
    <t>491850538</t>
  </si>
  <si>
    <t>Hodinové zúčtovací sazby ostatních profesí revizní a kontrolní činnost revizní technik</t>
  </si>
  <si>
    <t>https://podminky.urs.cz/item/CS_URS_2024_01/HZS4211</t>
  </si>
  <si>
    <t>revize a revizní zpráva</t>
  </si>
  <si>
    <t>SO 03 - Udržovací práce K1, K2 - objekt 3</t>
  </si>
  <si>
    <t xml:space="preserve">    722 - Zdravotechnika - vnitřní vodovod</t>
  </si>
  <si>
    <t xml:space="preserve">    725 - Zdravotechnika - zařizovací předměty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</si>
  <si>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</si>
  <si>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</si>
  <si>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</si>
  <si>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786 - Dokončovací práce - čalounické úpravy</t>
  </si>
  <si>
    <t>OST - Ostatní</t>
  </si>
  <si>
    <t xml:space="preserve">      VRN4 - Inženýrská činnost</t>
  </si>
  <si>
    <t>870582867</t>
  </si>
  <si>
    <t>*po otlučení obkladů</t>
  </si>
  <si>
    <t>*3.np</t>
  </si>
  <si>
    <t>"204" 1,2*1,5</t>
  </si>
  <si>
    <t>"205" (1,0+0,25)*1,5</t>
  </si>
  <si>
    <t>*5.np</t>
  </si>
  <si>
    <t>"403" (1,0+0,5)*1,5</t>
  </si>
  <si>
    <t xml:space="preserve">"404a"  (1,0+0,5)*1,5</t>
  </si>
  <si>
    <t xml:space="preserve">"406"  (1,0+0,5)*1,5</t>
  </si>
  <si>
    <t xml:space="preserve">"407"  (1,0+0,25)*1,5+(1,0+0,5)*1,5</t>
  </si>
  <si>
    <t xml:space="preserve">"408"  (1,0+0,25)*1,5</t>
  </si>
  <si>
    <t xml:space="preserve">"410"  (1,0+0,25)*1,5</t>
  </si>
  <si>
    <t xml:space="preserve">"413"  (1,0+0,25)*1,5</t>
  </si>
  <si>
    <t>"415" 1,0*1,5</t>
  </si>
  <si>
    <t xml:space="preserve">"416"  (1,0+0,25)*1,5</t>
  </si>
  <si>
    <t>"426" 1,0*1,5*2</t>
  </si>
  <si>
    <t>"429" 1,0*1,5</t>
  </si>
  <si>
    <t>611321131</t>
  </si>
  <si>
    <t>Vápenocementový štuk vnitřních rovných stropů tloušťky do 3 mm</t>
  </si>
  <si>
    <t>-1276699303</t>
  </si>
  <si>
    <t>Vápenocementový štuk vnitřních ploch tloušťky do 3 mm vodorovných konstrukcí stropů rovných</t>
  </si>
  <si>
    <t>https://podminky.urs.cz/item/CS_URS_2024_02/611321131</t>
  </si>
  <si>
    <t>*po oškrábání - bez podhledů</t>
  </si>
  <si>
    <t>"204" 35,45</t>
  </si>
  <si>
    <t>"205" 35,38</t>
  </si>
  <si>
    <t>"403" 0</t>
  </si>
  <si>
    <t>"404a" 5,792</t>
  </si>
  <si>
    <t>"404b" 11,265</t>
  </si>
  <si>
    <t>"406" 35,45</t>
  </si>
  <si>
    <t>"407" 0</t>
  </si>
  <si>
    <t>"408" 0</t>
  </si>
  <si>
    <t>"410" 0</t>
  </si>
  <si>
    <t>"412" 0</t>
  </si>
  <si>
    <t>"413" 0</t>
  </si>
  <si>
    <t>"414" 0</t>
  </si>
  <si>
    <t>"415" 0</t>
  </si>
  <si>
    <t>"416" 0</t>
  </si>
  <si>
    <t>"417" 0</t>
  </si>
  <si>
    <t>"426" 42,675</t>
  </si>
  <si>
    <t>"429" 42,594</t>
  </si>
  <si>
    <t>"5.01 chodba" 231,658</t>
  </si>
  <si>
    <t>612135101</t>
  </si>
  <si>
    <t>Hrubá výplň rýh ve stěnách maltou jakékoli šířky rýhy</t>
  </si>
  <si>
    <t>-1595009222</t>
  </si>
  <si>
    <t>Hrubá výplň rýh maltou jakékoli šířky rýhy ve stěnách</t>
  </si>
  <si>
    <t>https://podminky.urs.cz/item/CS_URS_2024_02/612135101</t>
  </si>
  <si>
    <t>* úprava po elektrikářích - odhad 40m/ místnost</t>
  </si>
  <si>
    <t>" ve 3.np " 2*40,0*0,1</t>
  </si>
  <si>
    <t>" v 5.np " 15*40,0*0,1</t>
  </si>
  <si>
    <t>" chodba v 5.np " 300,0*0,1</t>
  </si>
  <si>
    <t xml:space="preserve">* úprava po zrušení nástěnných baterií u umyvadel </t>
  </si>
  <si>
    <t>" 15 ks baterií " 15*1,0*0,1</t>
  </si>
  <si>
    <t>-868650654</t>
  </si>
  <si>
    <t>* výměry dle tabulek na výkresech</t>
  </si>
  <si>
    <t xml:space="preserve">*bez odpočtu stěnových obkladů </t>
  </si>
  <si>
    <t>"204" 67,607</t>
  </si>
  <si>
    <t>"205" 67,575</t>
  </si>
  <si>
    <t>" odpočet otvorů oken a dveří " -(2,45*2,45*2*2+0,9*2,0*2)</t>
  </si>
  <si>
    <t xml:space="preserve">" přípočet ostění otvorů oken  " 2,45*3*4*0,15</t>
  </si>
  <si>
    <t>* odpočet nových obkladů</t>
  </si>
  <si>
    <t>"204" -1,2*1,5</t>
  </si>
  <si>
    <t>"205" -(1,0+0,25)*1,5</t>
  </si>
  <si>
    <t>"403" 81,497</t>
  </si>
  <si>
    <t>"404a" 28,496</t>
  </si>
  <si>
    <t>"404b" 37,994</t>
  </si>
  <si>
    <t>"406" 64,455</t>
  </si>
  <si>
    <t>"407" 101,659</t>
  </si>
  <si>
    <t>"408" 68,972</t>
  </si>
  <si>
    <t>"410" 83,689</t>
  </si>
  <si>
    <t>"412" 50,314</t>
  </si>
  <si>
    <t>"413" 50,122</t>
  </si>
  <si>
    <t>"414" 49,546</t>
  </si>
  <si>
    <t>"415" 66,391</t>
  </si>
  <si>
    <t>"416" 66,711</t>
  </si>
  <si>
    <t>"417" 67,351</t>
  </si>
  <si>
    <t>"426" 99,768</t>
  </si>
  <si>
    <t>"429" 99,624</t>
  </si>
  <si>
    <t>"5.01 chodba" 599,174</t>
  </si>
  <si>
    <t>" odpočet otvorů oken a dveří " -(2,45*2,45*34+0,8*2,0*14*2+0,9*2,0*8*2)</t>
  </si>
  <si>
    <t>" přípočet ostění otvorů oken " 2,45*3*0,15*34</t>
  </si>
  <si>
    <t>"403" -(1,0+0,5)*1,5</t>
  </si>
  <si>
    <t xml:space="preserve">"404a"  -(1,0+0,5)*1,5</t>
  </si>
  <si>
    <t xml:space="preserve">"406"  -(1,0+0,5)*1,5</t>
  </si>
  <si>
    <t xml:space="preserve">"407"  -((1,0+0,25)*1,5+(1,0+0,5)*1,5)</t>
  </si>
  <si>
    <t xml:space="preserve">"408"  -(1,0+0,25)*1,5</t>
  </si>
  <si>
    <t xml:space="preserve">"410"  -(1,0+0,25)*1,5</t>
  </si>
  <si>
    <t xml:space="preserve">"413"  -(1,0+0,25)*1,5</t>
  </si>
  <si>
    <t>"415" -1,0*1,5</t>
  </si>
  <si>
    <t xml:space="preserve">"416"  -(1,0+0,25)*1,5</t>
  </si>
  <si>
    <t>"426" -1,0*1,5</t>
  </si>
  <si>
    <t>"429" -1,0*1,5</t>
  </si>
  <si>
    <t>2079584661</t>
  </si>
  <si>
    <t>nevíme rozměry oken vypadají na googlu, že to je čtverec</t>
  </si>
  <si>
    <t xml:space="preserve">"204"  2,45*2,45*2</t>
  </si>
  <si>
    <t xml:space="preserve">"205"  2,45*2,45*2</t>
  </si>
  <si>
    <t xml:space="preserve">"403"  2,45*2,45*3</t>
  </si>
  <si>
    <t xml:space="preserve">"404b"  2,45*2,45</t>
  </si>
  <si>
    <t xml:space="preserve">"406"  2,45*2,45*2</t>
  </si>
  <si>
    <t xml:space="preserve">"407"  2,45*2,45*4</t>
  </si>
  <si>
    <t xml:space="preserve">"408"  2,45*2,45*4</t>
  </si>
  <si>
    <t xml:space="preserve">"410"  2,45*2,45*3</t>
  </si>
  <si>
    <t xml:space="preserve">"412" 2,45*2,45 </t>
  </si>
  <si>
    <t xml:space="preserve">"413"  2,45*2,45</t>
  </si>
  <si>
    <t xml:space="preserve">"414"  2,45*2,45</t>
  </si>
  <si>
    <t xml:space="preserve">"415"  2,45*2,45*2</t>
  </si>
  <si>
    <t xml:space="preserve">"416"  2,45*2,45*2</t>
  </si>
  <si>
    <t xml:space="preserve">"417"  2,45*2,45*2</t>
  </si>
  <si>
    <t xml:space="preserve">"426"  2,45*2,45*4</t>
  </si>
  <si>
    <t xml:space="preserve">"429"  2,45*2,45*4</t>
  </si>
  <si>
    <t>642945111</t>
  </si>
  <si>
    <t>Osazování protipožárních nebo protiplynových zárubní dveří jednokřídlových do 2,5 m2</t>
  </si>
  <si>
    <t>-1696060688</t>
  </si>
  <si>
    <t>Osazování ocelových zárubní protipožárních nebo protiplynových dveří do vynechaného otvoru, s obetonováním, dveří jednokřídlových do 2,5 m2</t>
  </si>
  <si>
    <t>https://podminky.urs.cz/item/CS_URS_2024_02/642945111</t>
  </si>
  <si>
    <t>vymění přece i ty dveře v tý 404!!! přece to tam nenechá hnusný! ale v tabulce je nemá započítaný-to se ho zeptej</t>
  </si>
  <si>
    <t>"204 900x1970" 1</t>
  </si>
  <si>
    <t>"205 900x1970" 1</t>
  </si>
  <si>
    <t>"403 800x1970" 1</t>
  </si>
  <si>
    <t>"403 900x1970" 1</t>
  </si>
  <si>
    <t>"404a 800x1970" 2 bez výměny zárubní i dveří</t>
  </si>
  <si>
    <t>"404b 800x1970" 1 bez výměny zárubní i dveří</t>
  </si>
  <si>
    <t>"406 900x1970" 1</t>
  </si>
  <si>
    <t>"407 900x1970" 1</t>
  </si>
  <si>
    <t>"408 900x1970" 1</t>
  </si>
  <si>
    <t>"410 900x1970" 1</t>
  </si>
  <si>
    <t>"412 800x1970" 1</t>
  </si>
  <si>
    <t>"413 800x1970" 1</t>
  </si>
  <si>
    <t>"414 800x1970" 1</t>
  </si>
  <si>
    <t>"415 900x1970" 1</t>
  </si>
  <si>
    <t>"416 900x1970" 1</t>
  </si>
  <si>
    <t>"417 900x1970" 1</t>
  </si>
  <si>
    <t>"426 800x1970" 2</t>
  </si>
  <si>
    <t>"429 800x1970" 2</t>
  </si>
  <si>
    <t>"5.01 chodba 800x1970" 7</t>
  </si>
  <si>
    <t>55331562</t>
  </si>
  <si>
    <t>zárubeň jednokřídlá ocelová pro zdění s protipožární úpravou tl stěny 110-150mm rozměru 800/1970, 2100mm</t>
  </si>
  <si>
    <t>2042854571</t>
  </si>
  <si>
    <t>55331563</t>
  </si>
  <si>
    <t>zárubeň jednokřídlá ocelová pro zdění s protipožární úpravou tl stěny 110-150mm rozměru 900/1970, 2100mm</t>
  </si>
  <si>
    <t>1319872954</t>
  </si>
  <si>
    <t>-1275186520</t>
  </si>
  <si>
    <t xml:space="preserve">"403" 53,598 </t>
  </si>
  <si>
    <t>"404b" 11,365</t>
  </si>
  <si>
    <t>"407" 71,525</t>
  </si>
  <si>
    <t>"410" 52,742</t>
  </si>
  <si>
    <t>"412" 16,79</t>
  </si>
  <si>
    <t>"413" 16,614</t>
  </si>
  <si>
    <t>"414" 16,088</t>
  </si>
  <si>
    <t>"415" 34,298</t>
  </si>
  <si>
    <t>"416" 34,59</t>
  </si>
  <si>
    <t>"417" 35,175</t>
  </si>
  <si>
    <t>"426" 42,975</t>
  </si>
  <si>
    <t>"429" 42,894</t>
  </si>
  <si>
    <t>"5.01 chodba" 233,504</t>
  </si>
  <si>
    <t>717113471</t>
  </si>
  <si>
    <t>962031133</t>
  </si>
  <si>
    <t>Bourání příček nebo přizdívek z cihel pálených tl přes 100 do 150 mm</t>
  </si>
  <si>
    <t>-96765056</t>
  </si>
  <si>
    <t>Bourání příček nebo přizdívek z cihel pálených plných nebo dutých, tl. přes 100 do 150 mm</t>
  </si>
  <si>
    <t>https://podminky.urs.cz/item/CS_URS_2024_02/962031133</t>
  </si>
  <si>
    <t>"426" 3,625*2,8-0,8*1,97</t>
  </si>
  <si>
    <t xml:space="preserve">"429"  3,625*2,8-0,8*1,97</t>
  </si>
  <si>
    <t>968072455</t>
  </si>
  <si>
    <t>Vybourání kovových dveřních zárubní pl do 2 m2</t>
  </si>
  <si>
    <t>-2128878832</t>
  </si>
  <si>
    <t>Vybourání kovových rámů oken s křídly, dveřních zárubní, vrat, stěn, ostění nebo obkladů dveřních zárubní, plochy do 2 m2</t>
  </si>
  <si>
    <t>https://podminky.urs.cz/item/CS_URS_2024_02/968072455</t>
  </si>
  <si>
    <t>*po přeměření stáv. zárubní - budˇosazení nových nebo oprava stáv.</t>
  </si>
  <si>
    <t>"204" 0,9*1,97</t>
  </si>
  <si>
    <t>"205" 0,9*1,97</t>
  </si>
  <si>
    <t>"403" 0,8*1,97+0,9*1,97</t>
  </si>
  <si>
    <t>"406" 0,9*1,97</t>
  </si>
  <si>
    <t>"407" 0,9*1,97</t>
  </si>
  <si>
    <t>"408" 0,9*1,97</t>
  </si>
  <si>
    <t>"410" 0,9*1,97</t>
  </si>
  <si>
    <t>"412" 0,8*1,97</t>
  </si>
  <si>
    <t>"413" 0,8*1,97</t>
  </si>
  <si>
    <t>"414" 0,8*1,97</t>
  </si>
  <si>
    <t>"415" 0,9*1,97</t>
  </si>
  <si>
    <t>"416" 0,9*1,97</t>
  </si>
  <si>
    <t>"417" 0,9*1,97</t>
  </si>
  <si>
    <t>"426" 0,8*1,97*3</t>
  </si>
  <si>
    <t>"429" 0,8*1,97*3</t>
  </si>
  <si>
    <t>"5.01 chodba" 0,8*1,97*7</t>
  </si>
  <si>
    <t>977342122</t>
  </si>
  <si>
    <t>Frézování drážek ve stěnách z betonu včetně omítky do 50x50 mm</t>
  </si>
  <si>
    <t>1967775812</t>
  </si>
  <si>
    <t>Frézování drážek pro vodiče ve stěnách z betonu včetně omítky, rozměru do 50x50 mm</t>
  </si>
  <si>
    <t>https://podminky.urs.cz/item/CS_URS_2024_02/977342122</t>
  </si>
  <si>
    <t>* pro elektrikáře - odhad 40m/ místnost</t>
  </si>
  <si>
    <t>" ve 3.np " 2*40,0</t>
  </si>
  <si>
    <t>" v 5.np " 15*40,0</t>
  </si>
  <si>
    <t>" chodba v 5.np " 300,0</t>
  </si>
  <si>
    <t>978059541</t>
  </si>
  <si>
    <t>Odsekání a odebrání obkladů stěn z vnitřních obkládaček plochy přes 1 m2</t>
  </si>
  <si>
    <t>-1914960516</t>
  </si>
  <si>
    <t>Odsekání obkladů stěn včetně otlučení podkladní omítky až na zdivo z obkládaček vnitřních, z jakýchkoliv materiálů, plochy přes 1 m2</t>
  </si>
  <si>
    <t>https://podminky.urs.cz/item/CS_URS_2024_02/978059541</t>
  </si>
  <si>
    <t>-1496796207</t>
  </si>
  <si>
    <t>1617596121</t>
  </si>
  <si>
    <t>-1015285570</t>
  </si>
  <si>
    <t>" skládka Sadov " 17,896*6</t>
  </si>
  <si>
    <t>* odvoz k uložení nábytku k likvidaci na skládce 16 x 15 lavic a 30 židlí - dřevo skládka Činov</t>
  </si>
  <si>
    <t>" 3.np učebny č. 204,205,403,404 - 429 " 16*1,5*16</t>
  </si>
  <si>
    <t xml:space="preserve">* odvoz k uložení nábytku k likvidaci na skládce 16 x 15 lavic a 30 židlí - kovové části do sběrných surovin </t>
  </si>
  <si>
    <t>" 3.np učebny č. 204,205,403,404 - 429 " 16*0,8*3</t>
  </si>
  <si>
    <t>997013869</t>
  </si>
  <si>
    <t>Poplatek za uložení stavebního odpadu na recyklační skládce (skládkovné) ze směsí betonu, cihel a keramických výrobků kód odpadu 17 01 07</t>
  </si>
  <si>
    <t>-33570305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</si>
  <si>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</si>
  <si>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https://podminky.urs.cz/item/CS_URS_2024_02/997013869</t>
  </si>
  <si>
    <t>" cihly, beton, obklady " 4,476+3,92+1,907</t>
  </si>
  <si>
    <t>-1543834420</t>
  </si>
  <si>
    <t>" všechno bourané " 17,376</t>
  </si>
  <si>
    <t>" cihly, beton, obklady " -(4,476+3,92+1,907)</t>
  </si>
  <si>
    <t>997013811</t>
  </si>
  <si>
    <t>Poplatek za uložení na skládce (skládkovné) stavebního odpadu dřevěného kód odpadu 03 01 05</t>
  </si>
  <si>
    <t>964679573</t>
  </si>
  <si>
    <t>https://podminky.urs.cz/item/CS_URS_2024_02/997013811</t>
  </si>
  <si>
    <t>* poplatek za uložení nábytku k likvidaci na skládce 16 x 15 lavic a 30 židlí - dřevo skládka Činov</t>
  </si>
  <si>
    <t>" 3.np učebny č. 204,205,403,404 - 429 " 16*1,5</t>
  </si>
  <si>
    <t>99796001</t>
  </si>
  <si>
    <t>1078083776</t>
  </si>
  <si>
    <t>Kovový materiál - uložení do sběrných surivin</t>
  </si>
  <si>
    <t xml:space="preserve">* poplatek za uložení nábytku k likvidaci na skládce 16 x 15 lavic a 30 židlí - kovové části do sběrných surovin </t>
  </si>
  <si>
    <t>" 3.np učebny č. 204,205,403,404 - 429 " 16*0,8</t>
  </si>
  <si>
    <t>1625678889</t>
  </si>
  <si>
    <t>722</t>
  </si>
  <si>
    <t>Zdravotechnika - vnitřní vodovod</t>
  </si>
  <si>
    <t>722170942</t>
  </si>
  <si>
    <t>Oprava potrubí PE spojka Gebo BI nátrubkové G 1/2</t>
  </si>
  <si>
    <t>-1167867131</t>
  </si>
  <si>
    <t>Oprava vodovodního potrubí z plastových trub spojky pro trubky nátrubkové G 1/2</t>
  </si>
  <si>
    <t>https://podminky.urs.cz/item/CS_URS_2024_02/722170942</t>
  </si>
  <si>
    <t>722171911</t>
  </si>
  <si>
    <t>Potrubí plastové odříznutí trubky D do 16 mm</t>
  </si>
  <si>
    <t>-1866757960</t>
  </si>
  <si>
    <t>Odříznutí trubky nebo tvarovky u rozvodů vody z plastů D do 16 mm</t>
  </si>
  <si>
    <t>https://podminky.urs.cz/item/CS_URS_2024_02/722171911</t>
  </si>
  <si>
    <t>722171931</t>
  </si>
  <si>
    <t>Potrubí plastové výměna trub nebo tvarovek D do 16 mm</t>
  </si>
  <si>
    <t>-363904855</t>
  </si>
  <si>
    <t>Výměna trubky, tvarovky, vsazení odbočky na rozvodech vody z plastů D do 16 mm</t>
  </si>
  <si>
    <t>https://podminky.urs.cz/item/CS_URS_2024_02/722171931</t>
  </si>
  <si>
    <t>28615130</t>
  </si>
  <si>
    <t>trubka vodovodní tlaková PPR řada PN 16 D 16mm</t>
  </si>
  <si>
    <t>1792994795</t>
  </si>
  <si>
    <t>29,126213592233*1,03 'Přepočtené koeficientem množství</t>
  </si>
  <si>
    <t>998722103</t>
  </si>
  <si>
    <t>Přesun hmot tonážní pro vnitřní vodovod v objektech v přes 12 do 24 m</t>
  </si>
  <si>
    <t>-240768588</t>
  </si>
  <si>
    <t>Přesun hmot pro vnitřní vodovod stanovený z hmotnosti přesunovaného materiálu vodorovná dopravní vzdálenost do 50 m základní v objektech výšky přes 12 do 24 m</t>
  </si>
  <si>
    <t>https://podminky.urs.cz/item/CS_URS_2024_02/998722103</t>
  </si>
  <si>
    <t>725</t>
  </si>
  <si>
    <t>Zdravotechnika - zařizovací předměty</t>
  </si>
  <si>
    <t>725210821</t>
  </si>
  <si>
    <t>Demontáž umyvadel bez výtokových armatur</t>
  </si>
  <si>
    <t>-1392992900</t>
  </si>
  <si>
    <t>Demontáž umyvadel bez výtokových armatur umyvadel</t>
  </si>
  <si>
    <t>https://podminky.urs.cz/item/CS_URS_2024_02/725210821</t>
  </si>
  <si>
    <t>"204" 1</t>
  </si>
  <si>
    <t>"205" 1</t>
  </si>
  <si>
    <t>"403" 1</t>
  </si>
  <si>
    <t>"404a" 1</t>
  </si>
  <si>
    <t>"406" 1</t>
  </si>
  <si>
    <t>"407" 2</t>
  </si>
  <si>
    <t>"408" 1</t>
  </si>
  <si>
    <t>"410" 1</t>
  </si>
  <si>
    <t>"413" 1</t>
  </si>
  <si>
    <t>"415" 1</t>
  </si>
  <si>
    <t>"416" 1</t>
  </si>
  <si>
    <t>"426" 2</t>
  </si>
  <si>
    <t>"429" 1</t>
  </si>
  <si>
    <t>725820801</t>
  </si>
  <si>
    <t>Demontáž baterie nástěnné do G 3 / 4</t>
  </si>
  <si>
    <t>898256096</t>
  </si>
  <si>
    <t>Demontáž baterií nástěnných do G 3/4</t>
  </si>
  <si>
    <t>https://podminky.urs.cz/item/CS_URS_2024_02/725820801</t>
  </si>
  <si>
    <t>725210944</t>
  </si>
  <si>
    <t>Opravy umyvadel výměna odpadní trubky plastové</t>
  </si>
  <si>
    <t>-1146762302</t>
  </si>
  <si>
    <t>Opravy umyvadel ostatní práce výměna odpadní trubky plastové</t>
  </si>
  <si>
    <t>https://podminky.urs.cz/item/CS_URS_2024_02/725210944</t>
  </si>
  <si>
    <t>725210982</t>
  </si>
  <si>
    <t>Opravy umyvadel odmontování zápachové uzávěrky</t>
  </si>
  <si>
    <t>-1735338292</t>
  </si>
  <si>
    <t>Opravy umyvadel ostatní práce odmontování zápachové uzávěrky</t>
  </si>
  <si>
    <t>https://podminky.urs.cz/item/CS_URS_2024_02/725210982</t>
  </si>
  <si>
    <t>725210983</t>
  </si>
  <si>
    <t>Opravy umyvadel zpětná montáž zápachové uzávěrky</t>
  </si>
  <si>
    <t>-987667618</t>
  </si>
  <si>
    <t>Opravy umyvadel ostatní práce zpětná montáž zápachové uzávěrky</t>
  </si>
  <si>
    <t>https://podminky.urs.cz/item/CS_URS_2024_02/725210983</t>
  </si>
  <si>
    <t>725210984</t>
  </si>
  <si>
    <t>Opravy umyvadel odmontování rohového ventilu G 1/2</t>
  </si>
  <si>
    <t>-574443201</t>
  </si>
  <si>
    <t>Opravy umyvadel ostatní práce odmontování rohového ventilu G 1/2</t>
  </si>
  <si>
    <t>https://podminky.urs.cz/item/CS_URS_2024_02/725210984</t>
  </si>
  <si>
    <t>725210985</t>
  </si>
  <si>
    <t>Opravy umyvadel zpětná montáž rohového ventilu G 1/2 s růžicí</t>
  </si>
  <si>
    <t>-482436145</t>
  </si>
  <si>
    <t>Opravy umyvadel ostatní práce zpětná montáž rohového ventilu G 1/2 s růžicí</t>
  </si>
  <si>
    <t>https://podminky.urs.cz/item/CS_URS_2024_02/725210985</t>
  </si>
  <si>
    <t>725219102</t>
  </si>
  <si>
    <t>Montáž umyvadla připevněného na šrouby do zdiva</t>
  </si>
  <si>
    <t>-381922389</t>
  </si>
  <si>
    <t>Umyvadla montáž umyvadel ostatních typů na šrouby</t>
  </si>
  <si>
    <t>https://podminky.urs.cz/item/CS_URS_2024_02/725219102</t>
  </si>
  <si>
    <t>"426" 1</t>
  </si>
  <si>
    <t>64211032</t>
  </si>
  <si>
    <t>umyvadlo keramické závěsné bílé 600x450mm</t>
  </si>
  <si>
    <t>139982110</t>
  </si>
  <si>
    <t xml:space="preserve">Poznámka k položce:_x000d_
dle výběru investora_x000d_
</t>
  </si>
  <si>
    <t>725829131</t>
  </si>
  <si>
    <t>Montáž baterie umyvadlové stojánkové G 1/2" ostatní typ</t>
  </si>
  <si>
    <t>-1886485859</t>
  </si>
  <si>
    <t>Baterie umyvadlové montáž ostatních typů stojánkových G 1/2"</t>
  </si>
  <si>
    <t>https://podminky.urs.cz/item/CS_URS_2024_02/725829131</t>
  </si>
  <si>
    <t>55144006</t>
  </si>
  <si>
    <t>baterie umyvadlová stojánková páková nízkotlaká otáčivé ústí</t>
  </si>
  <si>
    <t>1943999929</t>
  </si>
  <si>
    <t>998725103</t>
  </si>
  <si>
    <t>Přesun hmot tonážní pro zařizovací předměty v objektech v přes 12 do 24 m</t>
  </si>
  <si>
    <t>-1646783099</t>
  </si>
  <si>
    <t>Přesun hmot pro zařizovací předměty stanovený z hmotnosti přesunovaného materiálu vodorovná dopravní vzdálenost do 50 m základní v objektech výšky přes 12 do 24 m</t>
  </si>
  <si>
    <t>https://podminky.urs.cz/item/CS_URS_2024_02/998725103</t>
  </si>
  <si>
    <t>766660021</t>
  </si>
  <si>
    <t>Montáž dveřních křídel otvíravých jednokřídlových š do 0,8 m požárních do ocelové zárubně</t>
  </si>
  <si>
    <t>283694884</t>
  </si>
  <si>
    <t>Montáž dveřních křídel dřevěných nebo plastových otevíravých do ocelové zárubně protipožárních jednokřídlových, šířky do 800 mm</t>
  </si>
  <si>
    <t>https://podminky.urs.cz/item/CS_URS_2024_02/766660021</t>
  </si>
  <si>
    <t>"403 800x1970"1</t>
  </si>
  <si>
    <t>61165339</t>
  </si>
  <si>
    <t>dveře jednokřídlé dřevotřískové protipožární EI (EW) 30 D3 povrch lakovaný plné 800x1970-2100mm</t>
  </si>
  <si>
    <t>1332672227</t>
  </si>
  <si>
    <t>Poznámka k položce:_x000d_
EI30DP30C_x000d_
dle výběru investora</t>
  </si>
  <si>
    <t>766660022</t>
  </si>
  <si>
    <t>Montáž dveřních křídel otvíravých jednokřídlových š přes 0,8 m požárních do ocelové zárubně</t>
  </si>
  <si>
    <t>-1718466587</t>
  </si>
  <si>
    <t>Montáž dveřních křídel dřevěných nebo plastových otevíravých do ocelové zárubně protipožárních jednokřídlových, šířky přes 800 mm</t>
  </si>
  <si>
    <t>https://podminky.urs.cz/item/CS_URS_2024_02/766660022</t>
  </si>
  <si>
    <t>61165340</t>
  </si>
  <si>
    <t>dveře jednokřídlé dřevotřískové protipožární EI (EW) 30 D3 povrch lakovaný plné 900x1970-2100mm</t>
  </si>
  <si>
    <t>-209957220</t>
  </si>
  <si>
    <t>766660717</t>
  </si>
  <si>
    <t>Montáž samozavírače na ocelovou zárubeň a dveřní křídlo</t>
  </si>
  <si>
    <t>1358010442</t>
  </si>
  <si>
    <t>Montáž dveřních doplňků samozavírače na zárubeň ocelovou</t>
  </si>
  <si>
    <t>https://podminky.urs.cz/item/CS_URS_2024_02/766660717</t>
  </si>
  <si>
    <t>-176796340</t>
  </si>
  <si>
    <t>766660728</t>
  </si>
  <si>
    <t>Montáž dveřního interiérového kování - zámku</t>
  </si>
  <si>
    <t>-164626912</t>
  </si>
  <si>
    <t>Montáž dveřních doplňků dveřního kování interiérového zámku</t>
  </si>
  <si>
    <t>https://podminky.urs.cz/item/CS_URS_2024_02/766660728</t>
  </si>
  <si>
    <t>"403 900x1970" 2</t>
  </si>
  <si>
    <t>54964134</t>
  </si>
  <si>
    <t>vložka cylindrická 40+60</t>
  </si>
  <si>
    <t>-764741748</t>
  </si>
  <si>
    <t>"kabinety" 7</t>
  </si>
  <si>
    <t>54964138</t>
  </si>
  <si>
    <t>vložka cylindrická 40+80</t>
  </si>
  <si>
    <t>-760319969</t>
  </si>
  <si>
    <t>Poznámka k položce:_x000d_
generální klíč_x000d_
dle výběru investora</t>
  </si>
  <si>
    <t>766960001</t>
  </si>
  <si>
    <t>Příplatek k zámkům všech dveří učeben ve 3. a 5. np na centrální klíč</t>
  </si>
  <si>
    <t>-1762562628</t>
  </si>
  <si>
    <t>" stávající dveře " 18</t>
  </si>
  <si>
    <t>" nové dveře " 25</t>
  </si>
  <si>
    <t>766660729</t>
  </si>
  <si>
    <t>Montáž dveřního interiérového kování - štítku s klikou</t>
  </si>
  <si>
    <t>2082682537</t>
  </si>
  <si>
    <t>Montáž dveřních doplňků dveřního kování interiérového štítku s klikou</t>
  </si>
  <si>
    <t>https://podminky.urs.cz/item/CS_URS_2024_02/766660729</t>
  </si>
  <si>
    <t>54914123</t>
  </si>
  <si>
    <t>kování rozetové klika/klika</t>
  </si>
  <si>
    <t>243409760</t>
  </si>
  <si>
    <t>766491851</t>
  </si>
  <si>
    <t>Demontáž prahů dveří jednokřídlových</t>
  </si>
  <si>
    <t>-776201189</t>
  </si>
  <si>
    <t>Demontáž ostatních truhlářských konstrukcí prahů dveří jednokřídlových</t>
  </si>
  <si>
    <t>https://podminky.urs.cz/item/CS_URS_2024_02/766491851</t>
  </si>
  <si>
    <t>766695212</t>
  </si>
  <si>
    <t>Montáž truhlářských prahů dveří jednokřídlových š do 10 cm</t>
  </si>
  <si>
    <t>-355718529</t>
  </si>
  <si>
    <t>Montáž ostatních truhlářských konstrukcí prahů dveří jednokřídlových, šířky do 100 mm</t>
  </si>
  <si>
    <t>https://podminky.urs.cz/item/CS_URS_2024_02/766695212</t>
  </si>
  <si>
    <t>neměl by se vyměnit aspoň práh u těch 404? a s těma křídlama nic dělat nebudou-oprava? zárubně jsem natřela aspoň-třeba Ti řekne</t>
  </si>
  <si>
    <t>61187156</t>
  </si>
  <si>
    <t>práh dveřní dřevěný dubový tl 20mm dl 820mm š 100mm</t>
  </si>
  <si>
    <t>-846225519</t>
  </si>
  <si>
    <t>61187176</t>
  </si>
  <si>
    <t>práh dveřní dřevěný dubový tl 20mm dl 920mm š 100mm</t>
  </si>
  <si>
    <t>-189871474</t>
  </si>
  <si>
    <t>766691914</t>
  </si>
  <si>
    <t>Vyvěšení nebo zavěšení dřevěných křídel dveří pl do 2 m2</t>
  </si>
  <si>
    <t>-1948846140</t>
  </si>
  <si>
    <t>Ostatní práce vyvěšení nebo zavěšení křídel dřevěných dveřních, plochy do 2 m2</t>
  </si>
  <si>
    <t>https://podminky.urs.cz/item/CS_URS_2024_02/766691914</t>
  </si>
  <si>
    <t>*5.np bez výměny zárubní i dveří</t>
  </si>
  <si>
    <t xml:space="preserve">"404a 800x1970" 2*2 </t>
  </si>
  <si>
    <t xml:space="preserve">"404b 800x1970" 1*2 </t>
  </si>
  <si>
    <t>-1944689668</t>
  </si>
  <si>
    <t>771</t>
  </si>
  <si>
    <t>Podlahy z dlaždic</t>
  </si>
  <si>
    <t>771571810</t>
  </si>
  <si>
    <t>Demontáž podlah z dlaždic keramických kladených do malty</t>
  </si>
  <si>
    <t>-421894616</t>
  </si>
  <si>
    <t>https://podminky.urs.cz/item/CS_URS_2024_02/771571810</t>
  </si>
  <si>
    <t xml:space="preserve">" oprava dlažby chodeb při výměně dveří 25 ks " 1,0*0,3*25 </t>
  </si>
  <si>
    <t>771111011</t>
  </si>
  <si>
    <t>Vysátí podkladu před pokládkou dlažby</t>
  </si>
  <si>
    <t>-843738845</t>
  </si>
  <si>
    <t>Příprava podkladu před provedením dlažby vysátí podlah</t>
  </si>
  <si>
    <t>https://podminky.urs.cz/item/CS_URS_2024_02/771111011</t>
  </si>
  <si>
    <t>771121011</t>
  </si>
  <si>
    <t>Nátěr penetrační na podlahu</t>
  </si>
  <si>
    <t>-515186934</t>
  </si>
  <si>
    <t>Příprava podkladu před provedením dlažby nátěr penetrační na podlahu</t>
  </si>
  <si>
    <t>https://podminky.urs.cz/item/CS_URS_2024_02/771121011</t>
  </si>
  <si>
    <t>771121026</t>
  </si>
  <si>
    <t>Odstranění zbytků lepidla z podkladu před pokládkou dlažby broušením</t>
  </si>
  <si>
    <t>1406776202</t>
  </si>
  <si>
    <t>Příprava podkladu před provedením dlažby broušení podlah stávajícího podkladu pro odstranění lepidla (po starých krytinách)</t>
  </si>
  <si>
    <t>https://podminky.urs.cz/item/CS_URS_2024_02/771121026</t>
  </si>
  <si>
    <t>771574416</t>
  </si>
  <si>
    <t>Montáž podlah keramických hladkých lepených cementovým flexibilním lepidlem přes 9 do 12 ks/m2</t>
  </si>
  <si>
    <t>-1845186140</t>
  </si>
  <si>
    <t>Montáž podlah z dlaždic keramických lepených cementovým flexibilním lepidlem hladkých, tloušťky do 10 mm přes 9 do 12 ks/m2</t>
  </si>
  <si>
    <t>https://podminky.urs.cz/item/CS_URS_2024_02/771574416</t>
  </si>
  <si>
    <t>59761160R</t>
  </si>
  <si>
    <t>dlažba keramická povrch matný tl. do 10mm přes 9 do 12ks/m2 dle původní dlažby chodeb</t>
  </si>
  <si>
    <t>440338531</t>
  </si>
  <si>
    <t>7,5*1,1 'Přepočtené koeficientem množství</t>
  </si>
  <si>
    <t>998771103</t>
  </si>
  <si>
    <t>Přesun hmot tonážní pro podlahy z dlaždic v objektech v přes 12 do 24 m</t>
  </si>
  <si>
    <t>-1409843652</t>
  </si>
  <si>
    <t>Přesun hmot pro podlahy z dlaždic stanovený z hmotnosti přesunovaného materiálu vodorovná dopravní vzdálenost do 50 m základní v objektech výšky přes 12 do 24 m</t>
  </si>
  <si>
    <t>https://podminky.urs.cz/item/CS_URS_2024_02/998771103</t>
  </si>
  <si>
    <t>776</t>
  </si>
  <si>
    <t>Podlahy povlakové</t>
  </si>
  <si>
    <t>776201811</t>
  </si>
  <si>
    <t>Demontáž lepených povlakových podlah bez podložky ručně</t>
  </si>
  <si>
    <t>1219460139</t>
  </si>
  <si>
    <t>Demontáž povlakových podlahovin lepených ručně bez podložky</t>
  </si>
  <si>
    <t>https://podminky.urs.cz/item/CS_URS_2024_02/776201811</t>
  </si>
  <si>
    <t>776410811</t>
  </si>
  <si>
    <t>Odstranění soklíků a lišt pryžových nebo plastových</t>
  </si>
  <si>
    <t>619674616</t>
  </si>
  <si>
    <t>Demontáž soklíků nebo lišt pryžových nebo plastových</t>
  </si>
  <si>
    <t>https://podminky.urs.cz/item/CS_URS_2024_02/776410811</t>
  </si>
  <si>
    <t>"204" 23,23</t>
  </si>
  <si>
    <t>"205" 23,22</t>
  </si>
  <si>
    <t>"403" 28,18</t>
  </si>
  <si>
    <t>"404a" 8,29</t>
  </si>
  <si>
    <t>"404b" 12,79</t>
  </si>
  <si>
    <t>"406" 21,63</t>
  </si>
  <si>
    <t>"407" 36,32</t>
  </si>
  <si>
    <t>"408" 34,38</t>
  </si>
  <si>
    <t>"410" 29,48</t>
  </si>
  <si>
    <t>"412" 16,64</t>
  </si>
  <si>
    <t>"413" 16,58</t>
  </si>
  <si>
    <t>"414" 16,40</t>
  </si>
  <si>
    <t>"415" 22,85</t>
  </si>
  <si>
    <t>"416" 22,95</t>
  </si>
  <si>
    <t>"417" 23,15</t>
  </si>
  <si>
    <t>"426" 2*(5,9+3,625)+2*(5,875+3,625)-0,8*2</t>
  </si>
  <si>
    <t xml:space="preserve">"429"  2*(5,9+3,625)+2*(5,85+3,625)-0,8*2</t>
  </si>
  <si>
    <t>"5.01 chodba" 178,835</t>
  </si>
  <si>
    <t>776111115</t>
  </si>
  <si>
    <t>Broušení podkladu povlakových podlah před litím stěrky</t>
  </si>
  <si>
    <t>417896377</t>
  </si>
  <si>
    <t>Příprava podkladu povlakových podlah a stěn broušení podlah stávajícího podkladu před litím stěrky</t>
  </si>
  <si>
    <t>https://podminky.urs.cz/item/CS_URS_2024_02/776111115</t>
  </si>
  <si>
    <t>776111311</t>
  </si>
  <si>
    <t>Vysátí podkladu povlakových podlah</t>
  </si>
  <si>
    <t>-2135078727</t>
  </si>
  <si>
    <t>Příprava podkladu povlakových podlah a stěn vysátí podlah</t>
  </si>
  <si>
    <t>https://podminky.urs.cz/item/CS_URS_2024_02/776111311</t>
  </si>
  <si>
    <t>776121112</t>
  </si>
  <si>
    <t>Vodou ředitelná penetrace savého podkladu povlakových podlah</t>
  </si>
  <si>
    <t>2035806439</t>
  </si>
  <si>
    <t>Příprava podkladu povlakových podlah a stěn penetrace vodou ředitelná podlah</t>
  </si>
  <si>
    <t>https://podminky.urs.cz/item/CS_URS_2024_02/776121112</t>
  </si>
  <si>
    <t>776141121</t>
  </si>
  <si>
    <t>Stěrka podlahová nivelační pro vyrovnání podkladu povlakových podlah pevnosti 30 MPa tl do 3 mm</t>
  </si>
  <si>
    <t>-1190846377</t>
  </si>
  <si>
    <t>Příprava podkladu povlakových podlah a stěn vyrovnání samonivelační stěrkou podlah min.pevnosti 30 MPa, tloušťky do 3 mm</t>
  </si>
  <si>
    <t>https://podminky.urs.cz/item/CS_URS_2024_02/776141121</t>
  </si>
  <si>
    <t>776231111</t>
  </si>
  <si>
    <t>Lepení lamel a čtverců z vinylu standardním lepidlem</t>
  </si>
  <si>
    <t>-1150256109</t>
  </si>
  <si>
    <t>Montáž podlahovin z vinylu lepením lamel nebo čtverců standardním lepidlem</t>
  </si>
  <si>
    <t>https://podminky.urs.cz/item/CS_URS_2024_02/776231111</t>
  </si>
  <si>
    <t>28411052</t>
  </si>
  <si>
    <t>dílce vinylové tl 3,0mm, nášlapná vrstva 0,70mm, úprava PUR, třída zátěže 23/34/43, otlak 0,05mm, R10, třída otěru T, hořlavost Bfl S1, bez ftalátů</t>
  </si>
  <si>
    <t>-1841244066</t>
  </si>
  <si>
    <t>496,408*1,1 'Přepočtené koeficientem množství</t>
  </si>
  <si>
    <t>776211131</t>
  </si>
  <si>
    <t>Lepení textilních pásů tkaných</t>
  </si>
  <si>
    <t>-584625119</t>
  </si>
  <si>
    <t>Montáž textilních podlahovin lepením pásů tkaných</t>
  </si>
  <si>
    <t>https://podminky.urs.cz/item/CS_URS_2024_02/776211131</t>
  </si>
  <si>
    <t>*5.np akustický koberec</t>
  </si>
  <si>
    <t>69751063</t>
  </si>
  <si>
    <t>koberec zátěžový vpichovaný role š 2m, vlákno 100% PA, hm 800g/m2, R &lt;= 100MΩ, zátěž 33, útlum 25dB, hořlavost Bfl S1</t>
  </si>
  <si>
    <t>-48768526</t>
  </si>
  <si>
    <t>346,794*1,1 'Přepočtené koeficientem množství</t>
  </si>
  <si>
    <t>776411112</t>
  </si>
  <si>
    <t>Montáž obvodových soklíků výšky do 100 mm</t>
  </si>
  <si>
    <t>-965329651</t>
  </si>
  <si>
    <t>Montáž soklíků lepením obvodových, výšky přes 80 do 100 mm</t>
  </si>
  <si>
    <t>https://podminky.urs.cz/item/CS_URS_2024_02/776411112</t>
  </si>
  <si>
    <t>"426" 34,845</t>
  </si>
  <si>
    <t>"429" 34,8</t>
  </si>
  <si>
    <t>28411010</t>
  </si>
  <si>
    <t>lišta soklová PVC 20x100mm</t>
  </si>
  <si>
    <t>-424985160</t>
  </si>
  <si>
    <t>584,57*1,02 'Přepočtené koeficientem množství</t>
  </si>
  <si>
    <t>998776103</t>
  </si>
  <si>
    <t>Přesun hmot tonážní pro podlahy povlakové v objektech v přes 12 do 24 m</t>
  </si>
  <si>
    <t>1928167341</t>
  </si>
  <si>
    <t>Přesun hmot pro podlahy povlakové stanovený z hmotnosti přesunovaného materiálu vodorovná dopravní vzdálenost do 50 m základní v objektech výšky přes 12 do 24 m</t>
  </si>
  <si>
    <t>https://podminky.urs.cz/item/CS_URS_2024_02/998776103</t>
  </si>
  <si>
    <t>781</t>
  </si>
  <si>
    <t>Dokončovací práce - obklady</t>
  </si>
  <si>
    <t>781111011</t>
  </si>
  <si>
    <t>Ometení (oprášení) stěny při přípravě podkladu</t>
  </si>
  <si>
    <t>140632296</t>
  </si>
  <si>
    <t>Příprava podkladu před provedením obkladu oprášení (ometení) stěny</t>
  </si>
  <si>
    <t>https://podminky.urs.cz/item/CS_URS_2024_02/781111011</t>
  </si>
  <si>
    <t>"426" 1,0*1,5</t>
  </si>
  <si>
    <t>781121011</t>
  </si>
  <si>
    <t>Nátěr penetrační na stěnu</t>
  </si>
  <si>
    <t>316688384</t>
  </si>
  <si>
    <t>Příprava podkladu před provedením obkladu nátěr penetrační na stěnu</t>
  </si>
  <si>
    <t>https://podminky.urs.cz/item/CS_URS_2024_02/781121011</t>
  </si>
  <si>
    <t>781474112</t>
  </si>
  <si>
    <t>Montáž obkladů keramických hladkých lepených cementovým flexibilním lepidlem přes 9 do 12 ks/m2</t>
  </si>
  <si>
    <t>899013333</t>
  </si>
  <si>
    <t>Montáž keramických obkladů stěn lepených cementovým flexibilním lepidlem hladkých přes 9 do 12 ks/m2</t>
  </si>
  <si>
    <t>https://podminky.urs.cz/item/CS_URS_2024_02/781474112</t>
  </si>
  <si>
    <t>59761026R</t>
  </si>
  <si>
    <t>obklad keramický hladký do 12ks/m2</t>
  </si>
  <si>
    <t>1302134869</t>
  </si>
  <si>
    <t>26,55*1,1 'Přepočtené koeficientem množství</t>
  </si>
  <si>
    <t>781472291</t>
  </si>
  <si>
    <t>Příplatek k montáži obkladů keramických lepených cementovým flexibilním lepidlem za plochu do 10 m2</t>
  </si>
  <si>
    <t>1838160785</t>
  </si>
  <si>
    <t>Montáž keramických obkladů stěn lepených cementovým flexibilním lepidlem Příplatek k cenám za plochu do 10 m2 jednotlivě</t>
  </si>
  <si>
    <t>https://podminky.urs.cz/item/CS_URS_2024_02/781472291</t>
  </si>
  <si>
    <t>781477114R</t>
  </si>
  <si>
    <t>Příplatek k montáži obkladů vnitřních keramických hladkých za spárování tmelem dvousložkovým</t>
  </si>
  <si>
    <t>1800971362</t>
  </si>
  <si>
    <t>Montáž obkladů vnitřních stěn z dlaždic keramických Příplatek k cenám za dvousložkový spárovací tmel</t>
  </si>
  <si>
    <t>781492311</t>
  </si>
  <si>
    <t>Montáž profilů rohových lepených flexibilním cementovým rychletuhnoucím lepidlem</t>
  </si>
  <si>
    <t>-1069458449</t>
  </si>
  <si>
    <t>Obklad - dokončující práce montáž profilu lepeného flexibilním cementovým rychletuhnoucím lepidlem rohového</t>
  </si>
  <si>
    <t>https://podminky.urs.cz/item/CS_URS_2024_02/781492311</t>
  </si>
  <si>
    <t>"205" 1,5</t>
  </si>
  <si>
    <t>"407" 1,5</t>
  </si>
  <si>
    <t>781492351</t>
  </si>
  <si>
    <t>Montáž profilů ukončovacích lepených flexibilním cementovým rychletuhnoucím lepidlem</t>
  </si>
  <si>
    <t>-1152988951</t>
  </si>
  <si>
    <t>Obklad - dokončující práce montáž profilu lepeného flexibilním cementovým rychletuhnoucím lepidlem ukončovacího</t>
  </si>
  <si>
    <t>https://podminky.urs.cz/item/CS_URS_2024_02/781492351</t>
  </si>
  <si>
    <t>"204" 1,2+2*1,5</t>
  </si>
  <si>
    <t>"205" (1,0+0,25)+2*1,5</t>
  </si>
  <si>
    <t>"403" (1,0+0,5)+2*1,5</t>
  </si>
  <si>
    <t xml:space="preserve">"404a"  (1,0+0,5)+2*1,5</t>
  </si>
  <si>
    <t xml:space="preserve">"406"  (1,0+0,5)+2*1,5</t>
  </si>
  <si>
    <t xml:space="preserve">"407"  (1,0+0,25)+1,5+(1,0+0,5)+2*1,5</t>
  </si>
  <si>
    <t xml:space="preserve">"408"  (1,0+0,25)+2*1,5</t>
  </si>
  <si>
    <t xml:space="preserve">"410"  (1,0+0,25)+2*1,5</t>
  </si>
  <si>
    <t xml:space="preserve">"413"  (1,0+0,25)+2*1,5</t>
  </si>
  <si>
    <t>"415" 1,0+2*1,5</t>
  </si>
  <si>
    <t xml:space="preserve">"416"  (1,0+0,25)+2*1,5</t>
  </si>
  <si>
    <t>"426" 1,0+2*1,5</t>
  </si>
  <si>
    <t>"429" 1,0+2*1,5</t>
  </si>
  <si>
    <t>28342003</t>
  </si>
  <si>
    <t>lišta ukončovací z PVC 10mm</t>
  </si>
  <si>
    <t>494772918</t>
  </si>
  <si>
    <t>*3.np - rohový</t>
  </si>
  <si>
    <t>*3.np - ukončovací</t>
  </si>
  <si>
    <t>61,2*1,05 'Přepočtené koeficientem množství</t>
  </si>
  <si>
    <t>998781103</t>
  </si>
  <si>
    <t>Přesun hmot tonážní pro obklady keramické v objektech v přes 12 do 24 m</t>
  </si>
  <si>
    <t>-1071272137</t>
  </si>
  <si>
    <t>Přesun hmot pro obklady keramické stanovený z hmotnosti přesunovaného materiálu vodorovná dopravní vzdálenost do 50 m základní v objektech výšky přes 12 do 24 m</t>
  </si>
  <si>
    <t>https://podminky.urs.cz/item/CS_URS_2024_02/998781103</t>
  </si>
  <si>
    <t>783101403</t>
  </si>
  <si>
    <t>Oprášení podkladu truhlářských konstrukcí před provedením nátěru</t>
  </si>
  <si>
    <t>-2110499245</t>
  </si>
  <si>
    <t>Příprava podkladu truhlářských konstrukcí před provedením nátěru oprášení</t>
  </si>
  <si>
    <t>https://podminky.urs.cz/item/CS_URS_2024_02/783101403</t>
  </si>
  <si>
    <t>" nátěr stávajících dveří 18 ks " 0,9*2,0*2*18</t>
  </si>
  <si>
    <t>783114101</t>
  </si>
  <si>
    <t>Základní jednonásobný syntetický nátěr truhlářských konstrukcí</t>
  </si>
  <si>
    <t>1648216416</t>
  </si>
  <si>
    <t>Základní nátěr truhlářských konstrukcí jednonásobný syntetický</t>
  </si>
  <si>
    <t>https://podminky.urs.cz/item/CS_URS_2024_02/783114101</t>
  </si>
  <si>
    <t>783117101</t>
  </si>
  <si>
    <t>Krycí jednonásobný syntetický nátěr truhlářských konstrukcí</t>
  </si>
  <si>
    <t>25286228</t>
  </si>
  <si>
    <t>Krycí nátěr truhlářských konstrukcí jednonásobný syntetický</t>
  </si>
  <si>
    <t>https://podminky.urs.cz/item/CS_URS_2024_02/783117101</t>
  </si>
  <si>
    <t>783306807</t>
  </si>
  <si>
    <t>Odstranění nátěru ze zámečnických konstrukcí odstraňovačem nátěrů</t>
  </si>
  <si>
    <t>-932979812</t>
  </si>
  <si>
    <t>Odstranění nátěrů ze zámečnických konstrukcí odstraňovačem nátěrů s obroušením</t>
  </si>
  <si>
    <t>https://podminky.urs.cz/item/CS_URS_2024_02/783306807</t>
  </si>
  <si>
    <t>*5.np - stáv. ponechané zárubně</t>
  </si>
  <si>
    <t xml:space="preserve">"404a 800x1970" 0,2*(1,0+2*1,97)*2 </t>
  </si>
  <si>
    <t>"404b 800x1970" 0,2*(1,0+2*1,97)</t>
  </si>
  <si>
    <t>" ostatní stávající zárubně " 0,2*(1,1+2*1,97)*15</t>
  </si>
  <si>
    <t>783301311</t>
  </si>
  <si>
    <t>Odmaštění zámečnických konstrukcí vodou ředitelným odmašťovačem</t>
  </si>
  <si>
    <t>658583659</t>
  </si>
  <si>
    <t>Příprava podkladu zámečnických konstrukcí před provedením nátěru odmaštění odmašťovačem vodou ředitelným</t>
  </si>
  <si>
    <t>https://podminky.urs.cz/item/CS_URS_2024_02/783301311</t>
  </si>
  <si>
    <t>*3.np nové zárubně</t>
  </si>
  <si>
    <t xml:space="preserve">"204 900x1970"  0,2*(1,2+2*1,97)*1</t>
  </si>
  <si>
    <t xml:space="preserve">"205 900x1970"  0,2*(1,2+2*1,97)*1</t>
  </si>
  <si>
    <t xml:space="preserve">"403 800x1970"  0,2*(1,0+2*1,97)*1</t>
  </si>
  <si>
    <t xml:space="preserve">"412 800x1970"  0,2*(1,0+2*1,97)*1</t>
  </si>
  <si>
    <t xml:space="preserve">"413 800x1970"  0,2*(1,0+2*1,97)*1</t>
  </si>
  <si>
    <t xml:space="preserve">"414 800x1970"  0,2*(1,0+2*1,97)*1</t>
  </si>
  <si>
    <t xml:space="preserve">"426 800x1970"  0,2*(1,0+2*1,97)*2</t>
  </si>
  <si>
    <t xml:space="preserve">"429 800x1970"  0,2*(1,0+2*1,97)*2</t>
  </si>
  <si>
    <t xml:space="preserve">"5.01 chodba 800x1970"  0,2*(1,0+2*1,97)*7</t>
  </si>
  <si>
    <t xml:space="preserve">"403 900x1970"  0,2*(1,2+2*1,97)*1</t>
  </si>
  <si>
    <t xml:space="preserve">"406 900x1970"  0,2*(1,2+2*1,97)*1</t>
  </si>
  <si>
    <t xml:space="preserve">"407 900x1970"  0,2*(1,2+2*1,97)*1</t>
  </si>
  <si>
    <t xml:space="preserve">"408 900x1970"  0,2*(1,2+2*1,97)*1</t>
  </si>
  <si>
    <t xml:space="preserve">"410 900x1970"  0,2*(1,2+2*1,97)*1</t>
  </si>
  <si>
    <t xml:space="preserve">"415 900x1970"  0,2*(1,2+2*1,97)*1</t>
  </si>
  <si>
    <t xml:space="preserve">"416 900x1970"  0,2*(1,2+2*1,97)*1</t>
  </si>
  <si>
    <t xml:space="preserve">"417 900x1970"  0,2*(1,2+2*1,97)*1</t>
  </si>
  <si>
    <t>783315101</t>
  </si>
  <si>
    <t>Mezinátěr jednonásobný syntetický standardní zámečnických konstrukcí</t>
  </si>
  <si>
    <t>-146214230</t>
  </si>
  <si>
    <t>Mezinátěr zámečnických konstrukcí jednonásobný syntetický standardní</t>
  </si>
  <si>
    <t>https://podminky.urs.cz/item/CS_URS_2024_02/783315101</t>
  </si>
  <si>
    <t>783337101</t>
  </si>
  <si>
    <t>Krycí jednonásobný epoxidový nátěr zámečnických konstrukcí</t>
  </si>
  <si>
    <t>-1869342955</t>
  </si>
  <si>
    <t>Krycí nátěr (email) zámečnických konstrukcí jednonásobný epoxidový</t>
  </si>
  <si>
    <t>https://podminky.urs.cz/item/CS_URS_2024_02/783337101</t>
  </si>
  <si>
    <t>784121001</t>
  </si>
  <si>
    <t>Oškrabání malby v místnostech v do 3,80 m</t>
  </si>
  <si>
    <t>-403483832</t>
  </si>
  <si>
    <t>Oškrabání malby v místnostech výšky do 3,80 m</t>
  </si>
  <si>
    <t>https://podminky.urs.cz/item/CS_URS_2024_02/784121001</t>
  </si>
  <si>
    <t>*stropy</t>
  </si>
  <si>
    <t>*stěny</t>
  </si>
  <si>
    <t>*odečet obkladů</t>
  </si>
  <si>
    <t>-28,05</t>
  </si>
  <si>
    <t>784121011</t>
  </si>
  <si>
    <t>Rozmývání podkladu po oškrabání malby v místnostech v do 3,80 m</t>
  </si>
  <si>
    <t>-416452719</t>
  </si>
  <si>
    <t>Rozmývání podkladu po oškrabání malby v místnostech výšky do 3,80 m</t>
  </si>
  <si>
    <t>https://podminky.urs.cz/item/CS_URS_2024_02/784121011</t>
  </si>
  <si>
    <t>-1523639870</t>
  </si>
  <si>
    <t xml:space="preserve">* stropy  bez podhledů</t>
  </si>
  <si>
    <t xml:space="preserve">*bez stěnových obkladů </t>
  </si>
  <si>
    <t>2036397953</t>
  </si>
  <si>
    <t>784221133</t>
  </si>
  <si>
    <t>Příplatek k cenám 2x maleb za sucha otěruvzdorných za provádění styku 2 barev</t>
  </si>
  <si>
    <t>-1911781139</t>
  </si>
  <si>
    <t>Malby z malířských směsí otěruvzdorných za sucha Příplatek k cenám dvojnásobných maleb za zvýšenou pracnost při provádění styku 2 barev</t>
  </si>
  <si>
    <t>https://podminky.urs.cz/item/CS_URS_2024_02/784221133</t>
  </si>
  <si>
    <t>-1077478843</t>
  </si>
  <si>
    <t>786</t>
  </si>
  <si>
    <t>Dokončovací práce - čalounické úpravy</t>
  </si>
  <si>
    <t>78696001R</t>
  </si>
  <si>
    <t>Průchodka pro kabel pohonu žaluzií zdivem vč. začištění</t>
  </si>
  <si>
    <t>1520097305</t>
  </si>
  <si>
    <t>786623005</t>
  </si>
  <si>
    <t>Montáž venkovní žaluzie do okenního nebo dveřního otvoru na rám ovládané manuálně pl přes 6 m2</t>
  </si>
  <si>
    <t>-1917452214</t>
  </si>
  <si>
    <t>Montáž venkovních žaluzií do okenního nebo dveřního otvoru ovládaných manuálně, upevněných na rám, plochy přes 6 m2</t>
  </si>
  <si>
    <t>https://podminky.urs.cz/item/CS_URS_2024_02/786623005</t>
  </si>
  <si>
    <t xml:space="preserve">"404b"  1</t>
  </si>
  <si>
    <t xml:space="preserve">"406"  2</t>
  </si>
  <si>
    <t>55342511</t>
  </si>
  <si>
    <t>žaluzie Z-90 ovládaná klikou včetně příslušenství plochy do 8,0m2</t>
  </si>
  <si>
    <t>654478606</t>
  </si>
  <si>
    <t xml:space="preserve">"404b"  2,5*2,5</t>
  </si>
  <si>
    <t xml:space="preserve">"406"  2,5*2,5*2</t>
  </si>
  <si>
    <t>786623015</t>
  </si>
  <si>
    <t>Montáž venkovní žaluzie do okenního nebo dveřního otvoru na rám nebo do žaluziové schránky ovládané motorem pl přes 6 do 8 m2</t>
  </si>
  <si>
    <t>2043109580</t>
  </si>
  <si>
    <t>Montáž venkovních žaluzií do okenního nebo dveřního otvoru ovládaných motorem, upevněných na rám nebo do žaluziově schránky, plochy přes 6 do 8 m2</t>
  </si>
  <si>
    <t>https://podminky.urs.cz/item/CS_URS_2024_02/786623015</t>
  </si>
  <si>
    <t xml:space="preserve">"204"  2</t>
  </si>
  <si>
    <t xml:space="preserve">"205"  2</t>
  </si>
  <si>
    <t xml:space="preserve">"403"  3</t>
  </si>
  <si>
    <t>"407" 4</t>
  </si>
  <si>
    <t xml:space="preserve">"408"  4</t>
  </si>
  <si>
    <t>"410" 3</t>
  </si>
  <si>
    <t xml:space="preserve">"412" 1 </t>
  </si>
  <si>
    <t xml:space="preserve">"413"  1</t>
  </si>
  <si>
    <t xml:space="preserve">"414"  1</t>
  </si>
  <si>
    <t xml:space="preserve">"415"  2</t>
  </si>
  <si>
    <t xml:space="preserve">"416"  2</t>
  </si>
  <si>
    <t xml:space="preserve">"417"  2</t>
  </si>
  <si>
    <t>55342532</t>
  </si>
  <si>
    <t>žaluzie Z-90 ovládaná základním motorem včetně příslušenství plochy do 7,0m2</t>
  </si>
  <si>
    <t>-1810762777</t>
  </si>
  <si>
    <t xml:space="preserve">"204"  2,5*2,5*2</t>
  </si>
  <si>
    <t xml:space="preserve">"205"  2,5*2,5*2</t>
  </si>
  <si>
    <t xml:space="preserve">"403"  2,5*2,5*3</t>
  </si>
  <si>
    <t xml:space="preserve">"407"  2,5*2,5*4</t>
  </si>
  <si>
    <t xml:space="preserve">"408"  2,5*2,5*4</t>
  </si>
  <si>
    <t xml:space="preserve">"410"  2,5*2,5*3</t>
  </si>
  <si>
    <t xml:space="preserve">"412" 2,5*2,5 </t>
  </si>
  <si>
    <t xml:space="preserve">"413"  2,5*2,5</t>
  </si>
  <si>
    <t xml:space="preserve">"414"  2,5*2,5</t>
  </si>
  <si>
    <t xml:space="preserve">"415"  2,5*2,5*2</t>
  </si>
  <si>
    <t xml:space="preserve">"416"  2,5*2,5*2</t>
  </si>
  <si>
    <t xml:space="preserve">"417"  2,5*2,5*2</t>
  </si>
  <si>
    <t>786623031</t>
  </si>
  <si>
    <t>Montáž krycího plechu venkovní žaluzie osazené do okenního nebo dveřního otvoru jakékoli šířky</t>
  </si>
  <si>
    <t>1569644207</t>
  </si>
  <si>
    <t>Montáž venkovních žaluzií do okenního nebo dveřního otvoru krycího plechu jakékoli délky</t>
  </si>
  <si>
    <t>https://podminky.urs.cz/item/CS_URS_2024_02/786623031</t>
  </si>
  <si>
    <t>55342598</t>
  </si>
  <si>
    <t>plech krycí Al pro žaluzie Z-90 tl 1,5mm lakovaný včetně bočnic a držáků plochy do 8,0m2 šířky do 3m</t>
  </si>
  <si>
    <t>1584539136</t>
  </si>
  <si>
    <t>786623043</t>
  </si>
  <si>
    <t>Montáž žaluziové schránky venkovní žaluzie osazené do okenního nebo dveřního otvoru dl přes 2400 do 4000 mm</t>
  </si>
  <si>
    <t>323711977</t>
  </si>
  <si>
    <t>Montáž venkovních žaluzií do okenního nebo dveřního otvoru žaluziové schránky, délky přes 2400 do 4000 mm</t>
  </si>
  <si>
    <t>https://podminky.urs.cz/item/CS_URS_2024_02/786623043</t>
  </si>
  <si>
    <t>28376736</t>
  </si>
  <si>
    <t>kryt podomítkový PUR s izolací XPS 30 mm včetně kotvení pro žaluzii plochy do 8,0m2 š do 3,0m</t>
  </si>
  <si>
    <t>412608977</t>
  </si>
  <si>
    <t>998786103</t>
  </si>
  <si>
    <t>Přesun hmot tonážní pro stínění a čalounické úpravy v objektech v přes 12 do 24 m</t>
  </si>
  <si>
    <t>-682483259</t>
  </si>
  <si>
    <t>Přesun hmot pro stínění a čalounické úpravy stanovený z hmotnosti přesunovaného materiálu vodorovná dopravní vzdálenost do 50 m základní v objektech výšky (hloubky) přes 12 do 24 m</t>
  </si>
  <si>
    <t>https://podminky.urs.cz/item/CS_URS_2024_02/998786103</t>
  </si>
  <si>
    <t>HZS1291</t>
  </si>
  <si>
    <t>Hodinová zúčtovací sazba pomocný stavební dělník</t>
  </si>
  <si>
    <t>-1735712095</t>
  </si>
  <si>
    <t>Hodinové zúčtovací sazby profesí HSV zemní a pomocné práce pomocný stavební dělník</t>
  </si>
  <si>
    <t>https://podminky.urs.cz/item/CS_URS_2024_02/HZS1291</t>
  </si>
  <si>
    <t xml:space="preserve">* přemístění nábytku k likvidaci vč.rozebrání a třídění na dřevo a kovové 16 x 15 lavic a 30 židlí </t>
  </si>
  <si>
    <t>" 3.np učebny č. 204,205,403,404 - 429 " 16*2*3</t>
  </si>
  <si>
    <t>OST</t>
  </si>
  <si>
    <t>Ostatní</t>
  </si>
  <si>
    <t>900960001</t>
  </si>
  <si>
    <t>Ostatní náklady</t>
  </si>
  <si>
    <t>-1984481472</t>
  </si>
  <si>
    <t>https://podminky.urs.cz/item/CS_URS_2024_02/900960001</t>
  </si>
  <si>
    <t>" vyklizení znovu použitelného nábytku s uložením v prostorách školy " 1</t>
  </si>
  <si>
    <t>-1927768847</t>
  </si>
  <si>
    <t>-715526946</t>
  </si>
  <si>
    <t>SO 03.1 - Zřízení akustických interierových podhledů v odborných učebnách hudební výchovy a souvisejících</t>
  </si>
  <si>
    <t>763135102R</t>
  </si>
  <si>
    <t>Montáž SDK kazetového podhledu z kazet 600x600 mm na zavěšenou polozapuštěnou nosnou konstrukci</t>
  </si>
  <si>
    <t>-1642536362</t>
  </si>
  <si>
    <t>Montáž sádrokartonového podhledu kazetového demontovatelného, velikosti kazet 600x600 mm včetně zavěšené nosné konstrukce polozapuštěné</t>
  </si>
  <si>
    <t xml:space="preserve">* učebny </t>
  </si>
  <si>
    <t>" Focus Lp T24 ND " 297,0+244,0</t>
  </si>
  <si>
    <t>" Ecofon Extra Bass " 237,00</t>
  </si>
  <si>
    <t xml:space="preserve">* chodba </t>
  </si>
  <si>
    <t>175*1,8*0,2</t>
  </si>
  <si>
    <t>59030586R.2</t>
  </si>
  <si>
    <t>podhled kazetový Ecofon Extra Bass polozapuštěný rastr tl 50mm 600x1200mm</t>
  </si>
  <si>
    <t>113742120</t>
  </si>
  <si>
    <t xml:space="preserve">podhled kazetový Ecofon Extra Bass polozapuštěný rastr tl 50mm 600x1200mm </t>
  </si>
  <si>
    <t>59030586R</t>
  </si>
  <si>
    <t xml:space="preserve">podhled kazetový Focus Lp T24 ND polozapuštěný rastr tl 20mm 600x1200mm alfa širokopásmová kazeta </t>
  </si>
  <si>
    <t>1562708463</t>
  </si>
  <si>
    <t>59030586R.1</t>
  </si>
  <si>
    <t>podhled kazetový Focus Lp T24 ND polozapuštěný rastr tl 20mm 600x1200mm GAMMA</t>
  </si>
  <si>
    <t>-461432404</t>
  </si>
  <si>
    <t>59696001</t>
  </si>
  <si>
    <t>Nastavení výroby Gamma kazet</t>
  </si>
  <si>
    <t>-1119763370</t>
  </si>
  <si>
    <t>5965447570</t>
  </si>
  <si>
    <t xml:space="preserve">Solo Baffle s kotvou - Bílá Frost 200x1800x40mm </t>
  </si>
  <si>
    <t>-2037163635</t>
  </si>
  <si>
    <t>176</t>
  </si>
  <si>
    <t>-171034165</t>
  </si>
  <si>
    <t>766416243</t>
  </si>
  <si>
    <t>Montáž obložení stěn pl přes 5 m2 panely z aglomerovaných desek přes 1,50 m2</t>
  </si>
  <si>
    <t>583278936</t>
  </si>
  <si>
    <t>Montáž obložení stěn panely obkladovými plochy přes 5 m2 z aglomerovaných desek, plochy přes 1,50 m2</t>
  </si>
  <si>
    <t>https://podminky.urs.cz/item/CS_URS_2024_02/766416243</t>
  </si>
  <si>
    <t>" stěnové obklady učeben panely Akusto Wall A/Super G(NV) " 55,0</t>
  </si>
  <si>
    <t>590960001R</t>
  </si>
  <si>
    <t>stěnové obklady učeben panely Akusto Wall A/Super G(NV) 1200 x 2700 x 40mm</t>
  </si>
  <si>
    <t>1936697984</t>
  </si>
  <si>
    <t>766417211</t>
  </si>
  <si>
    <t>Montáž podkladového roštu pro obložení stěn</t>
  </si>
  <si>
    <t>2101429804</t>
  </si>
  <si>
    <t>Montáž obložení stěn rošt podkladový</t>
  </si>
  <si>
    <t>https://podminky.urs.cz/item/CS_URS_2024_02/766417211</t>
  </si>
  <si>
    <t>* podkladový rošt pro</t>
  </si>
  <si>
    <t>" stěnové obklady učeben panely Akusto Wall A/Super G(NV) " 134,0</t>
  </si>
  <si>
    <t>590960002R</t>
  </si>
  <si>
    <t>Connect Thinline profil1176 dl.2644mm</t>
  </si>
  <si>
    <t>-1321568397</t>
  </si>
  <si>
    <t>141,009523809524*1,05 'Přepočtené koeficientem množství</t>
  </si>
  <si>
    <t>590960003R</t>
  </si>
  <si>
    <t>Connect Thinline roh 1177</t>
  </si>
  <si>
    <t>-1697141868</t>
  </si>
  <si>
    <t>-1284721199</t>
  </si>
  <si>
    <t>778093260</t>
  </si>
  <si>
    <t>-1231502086</t>
  </si>
  <si>
    <t>SO 03.2 - Objekt 3 - učebny jazyků, VO a HUD - elektro</t>
  </si>
  <si>
    <t xml:space="preserve">    742 - Elektroinstalace - slaboproud</t>
  </si>
  <si>
    <t>997013214</t>
  </si>
  <si>
    <t>Vnitrostaveništní doprava suti a vybouraných hmot pro budovy v přes 12 do 15 m ručně</t>
  </si>
  <si>
    <t>310633076</t>
  </si>
  <si>
    <t>Vnitrostaveništní doprava suti a vybouraných hmot vodorovně do 50 m s naložením ručně pro budovy a haly výšky přes 12 do 15 m</t>
  </si>
  <si>
    <t>https://podminky.urs.cz/item/CS_URS_2024_02/997013214</t>
  </si>
  <si>
    <t>-119478364</t>
  </si>
  <si>
    <t>-630227051</t>
  </si>
  <si>
    <t>0,59*29</t>
  </si>
  <si>
    <t>997013635</t>
  </si>
  <si>
    <t>Poplatek za uložení na skládce (skládkovné) komunálního odpadu kód odpadu 20 03 01</t>
  </si>
  <si>
    <t>1785676681</t>
  </si>
  <si>
    <t>Poplatek za uložení stavebního odpadu na skládce (skládkovné) komunálního zatříděného do Katalogu odpadů pod kódem 20 03 01</t>
  </si>
  <si>
    <t>https://podminky.urs.cz/item/CS_URS_2024_02/997013635</t>
  </si>
  <si>
    <t>997221612</t>
  </si>
  <si>
    <t>Nakládání vybouraných hmot na dopravní prostředky pro vodorovnou dopravu</t>
  </si>
  <si>
    <t>134725191</t>
  </si>
  <si>
    <t>Nakládání na dopravní prostředky pro vodorovnou dopravu vybouraných hmot</t>
  </si>
  <si>
    <t>https://podminky.urs.cz/item/CS_URS_2024_02/997221612</t>
  </si>
  <si>
    <t>741110061</t>
  </si>
  <si>
    <t>Montáž trubka plastová ohebná D přes 11 do 23 mm uložená pod omítku</t>
  </si>
  <si>
    <t>1163787158</t>
  </si>
  <si>
    <t>Montáž trubek elektroinstalačních s nasunutím nebo našroubováním do krabic plastových ohebných, uložených pod omítku, vnější Ø přes 11 do 23 mm</t>
  </si>
  <si>
    <t>https://podminky.urs.cz/item/CS_URS_2024_02/741110061</t>
  </si>
  <si>
    <t>34571062</t>
  </si>
  <si>
    <t>trubka elektroinstalační ohebná z PVC bílá d 16mm</t>
  </si>
  <si>
    <t>-1703359388</t>
  </si>
  <si>
    <t>120*1,05 'Přepočtené koeficientem množství</t>
  </si>
  <si>
    <t>741110062</t>
  </si>
  <si>
    <t>Montáž trubka plastová ohebná D přes 23 do 35 mm uložená pod omítku</t>
  </si>
  <si>
    <t>796452090</t>
  </si>
  <si>
    <t>Montáž trubek elektroinstalačních s nasunutím nebo našroubováním do krabic plastových ohebných, uložených pod omítku, vnější Ø přes 23 do 35 mm</t>
  </si>
  <si>
    <t>https://podminky.urs.cz/item/CS_URS_2024_02/741110062</t>
  </si>
  <si>
    <t>120+180</t>
  </si>
  <si>
    <t>34571063</t>
  </si>
  <si>
    <t>trubka elektroinstalační ohebná z PVC bílá d 23mm</t>
  </si>
  <si>
    <t>24555570</t>
  </si>
  <si>
    <t>34571074</t>
  </si>
  <si>
    <t>trubka elektroinstalační ohebná z PVC oranžová d 32mm</t>
  </si>
  <si>
    <t>-679855822</t>
  </si>
  <si>
    <t>180</t>
  </si>
  <si>
    <t>180*1,05 'Přepočtené koeficientem množství</t>
  </si>
  <si>
    <t>741112001</t>
  </si>
  <si>
    <t>Montáž krabice zapuštěná plastová kruhová</t>
  </si>
  <si>
    <t>-1672382723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</si>
  <si>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</si>
  <si>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</si>
  <si>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34571521</t>
  </si>
  <si>
    <t>krabice pod omítku PVC odbočná kruhová D 70mm s víčkem a svorkovnicí</t>
  </si>
  <si>
    <t>541432269</t>
  </si>
  <si>
    <t>741112003</t>
  </si>
  <si>
    <t>Montáž krabice zapuštěná plastová čtyřhranná</t>
  </si>
  <si>
    <t>2113138237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</si>
  <si>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</si>
  <si>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https://podminky.urs.cz/item/CS_URS_2024_02/741112003</t>
  </si>
  <si>
    <t>34571524</t>
  </si>
  <si>
    <t>krabice pod omítku PVC odbočná čtvercová 125x125mm s víčkem</t>
  </si>
  <si>
    <t>-923102339</t>
  </si>
  <si>
    <t>143517807</t>
  </si>
  <si>
    <t>https://podminky.urs.cz/item/CS_URS_2024_02/741112061</t>
  </si>
  <si>
    <t>34571451</t>
  </si>
  <si>
    <t>krabice pod omítku PVC přístrojová kruhová D 70mm hluboká</t>
  </si>
  <si>
    <t>1646787864</t>
  </si>
  <si>
    <t>741112801</t>
  </si>
  <si>
    <t>Demontáž elektroinstalačních lišt nástěnných vkládacích uložených pevně</t>
  </si>
  <si>
    <t>-16074001</t>
  </si>
  <si>
    <t>Demotáž elektroinstalačních lišt a kanálů nástěnných uložených pevně vkládacích</t>
  </si>
  <si>
    <t>https://podminky.urs.cz/item/CS_URS_2024_02/741112801</t>
  </si>
  <si>
    <t>1741519047</t>
  </si>
  <si>
    <t>https://podminky.urs.cz/item/CS_URS_2024_02/741120001</t>
  </si>
  <si>
    <t>34140826</t>
  </si>
  <si>
    <t>vodič propojovací jádro Cu plné izolace PVC 450/750V (H07V-U) 1x6mm2</t>
  </si>
  <si>
    <t>533478033</t>
  </si>
  <si>
    <t>80*1,15 'Přepočtené koeficientem množství</t>
  </si>
  <si>
    <t>741120003</t>
  </si>
  <si>
    <t>Montáž vodič Cu izolovaný plný a laněný žíla 10-16 mm2 pod omítku (např. CY)</t>
  </si>
  <si>
    <t>-1040801985</t>
  </si>
  <si>
    <t>Montáž vodičů izolovaných měděných bez ukončení uložených pod omítku plných a laněných (např. CY), průřezu žíly 10 až 16 mm2</t>
  </si>
  <si>
    <t>https://podminky.urs.cz/item/CS_URS_2024_02/741120003</t>
  </si>
  <si>
    <t>34141029</t>
  </si>
  <si>
    <t>vodič propojovací flexibilní jádro Cu lanované izolace PVC 450/750V (H07V-K) 1x16mm2</t>
  </si>
  <si>
    <t>107768081</t>
  </si>
  <si>
    <t>30*1,15 'Přepočtené koeficientem množství</t>
  </si>
  <si>
    <t>741122005</t>
  </si>
  <si>
    <t>Montáž kabel Cu bez ukončení uložený pod omítku plný plochý 3x1 až 2,5 mm2 (např. CYKYLo)</t>
  </si>
  <si>
    <t>-1238494902</t>
  </si>
  <si>
    <t>Montáž kabelů měděných bez ukončení uložených pod omítku plných plochých nebo bezhalogenových (např. CYKYLo) počtu a průřezu žil 3x1 až 2,5 mm2</t>
  </si>
  <si>
    <t>https://podminky.urs.cz/item/CS_URS_2024_02/741122005</t>
  </si>
  <si>
    <t>34109513</t>
  </si>
  <si>
    <t>kabel instalační plochý jádro Cu plné izolace PVC plášť PVC 450/750V (CYKYLo) 3x1,5mm2</t>
  </si>
  <si>
    <t>-1868614153</t>
  </si>
  <si>
    <t>270</t>
  </si>
  <si>
    <t>270*1,15 'Přepočtené koeficientem množství</t>
  </si>
  <si>
    <t>-1509576285</t>
  </si>
  <si>
    <t>https://podminky.urs.cz/item/CS_URS_2024_02/741122015</t>
  </si>
  <si>
    <t>930+160+240</t>
  </si>
  <si>
    <t>34111030</t>
  </si>
  <si>
    <t>kabel instalační jádro Cu plné izolace PVC plášť PVC 450/750V (CYKY) 3x1,5mm2</t>
  </si>
  <si>
    <t>-1736346242</t>
  </si>
  <si>
    <t>930</t>
  </si>
  <si>
    <t>930*1,15 'Přepočtené koeficientem množství</t>
  </si>
  <si>
    <t>-1605181623</t>
  </si>
  <si>
    <t>160+240</t>
  </si>
  <si>
    <t>400*1,2 'Přepočtené koeficientem množství</t>
  </si>
  <si>
    <t>741122016</t>
  </si>
  <si>
    <t>Montáž kabel Cu bez ukončení uložený pod omítku plný kulatý 3x2,5 až 6 mm2 (např. CYKY)</t>
  </si>
  <si>
    <t>-1063399936</t>
  </si>
  <si>
    <t>Montáž kabelů měděných bez ukončení uložených pod omítku plných kulatých (např. CYKY), počtu a průřezu žil 3x2,5 až 6 mm2</t>
  </si>
  <si>
    <t>https://podminky.urs.cz/item/CS_URS_2024_02/741122016</t>
  </si>
  <si>
    <t>34111036</t>
  </si>
  <si>
    <t>kabel instalační jádro Cu plné izolace PVC plášť PVC 450/750V (CYKY) 3x2,5mm2</t>
  </si>
  <si>
    <t>-1363035938</t>
  </si>
  <si>
    <t>1250</t>
  </si>
  <si>
    <t>1250*1,15 'Přepočtené koeficientem množství</t>
  </si>
  <si>
    <t>741122021</t>
  </si>
  <si>
    <t>Montáž kabel Cu bez ukončení uložený pod omítku plný kulatý 4x1,5 mm2 (např. CYKY)</t>
  </si>
  <si>
    <t>491771097</t>
  </si>
  <si>
    <t>Montáž kabelů měděných bez ukončení uložených pod omítku plných kulatých (např. CYKY), počtu a průřezu žil 4x1,5 mm2</t>
  </si>
  <si>
    <t>https://podminky.urs.cz/item/CS_URS_2024_02/741122021</t>
  </si>
  <si>
    <t>34111060</t>
  </si>
  <si>
    <t>kabel instalační jádro Cu plné izolace PVC plášť PVC 450/750V (CYKY) 4x1,5mm2</t>
  </si>
  <si>
    <t>822332971</t>
  </si>
  <si>
    <t>75*1,15 'Přepočtené koeficientem množství</t>
  </si>
  <si>
    <t>741122031</t>
  </si>
  <si>
    <t>Montáž kabel Cu bez ukončení uložený pod omítku plný kulatý 5x1,5 až 2,5 mm2 (např. CYKY)</t>
  </si>
  <si>
    <t>233298695</t>
  </si>
  <si>
    <t>Montáž kabelů měděných bez ukončení uložených pod omítku plných kulatých (např. CYKY), počtu a průřezu žil 5x1,5 až 2,5 mm2</t>
  </si>
  <si>
    <t>https://podminky.urs.cz/item/CS_URS_2024_02/741122031</t>
  </si>
  <si>
    <t>34111090</t>
  </si>
  <si>
    <t>kabel instalační jádro Cu plné izolace PVC plášť PVC 450/750V (CYKY) 5x1,5mm2</t>
  </si>
  <si>
    <t>709534862</t>
  </si>
  <si>
    <t>170</t>
  </si>
  <si>
    <t>170*1,15 'Přepočtené koeficientem množství</t>
  </si>
  <si>
    <t>741123811</t>
  </si>
  <si>
    <t>Demontáž kabel Cu plný kulatý žíla 2x1,5 až 6 mm2, 3x1,5 až 10 mm2, 4x1,5 až 10 mm2, 5x1,5 až 6 mm2, 7x1,5 až 4 mm2, 12x1,5 mm2 uložený pevně</t>
  </si>
  <si>
    <t>1283191915</t>
  </si>
  <si>
    <t>Demontáž kabelů měděných uložených pevně plných kulatých počtu a průřezu žil 2x1,5 až 6 mm2, 3x1,5 až 10 mm2, 4x1,5 až 10 mm2, 5x1,5 až 6 mm2, 7x1,5 až 4 mm2, 12x1,5 mm2</t>
  </si>
  <si>
    <t>https://podminky.urs.cz/item/CS_URS_2024_02/741123811</t>
  </si>
  <si>
    <t>1046133959</t>
  </si>
  <si>
    <t>60+45</t>
  </si>
  <si>
    <t>kabelový úchyt na strop nad podhled jednoramenný</t>
  </si>
  <si>
    <t>465619752</t>
  </si>
  <si>
    <t>10665389R</t>
  </si>
  <si>
    <t>-395046568</t>
  </si>
  <si>
    <t>741210101</t>
  </si>
  <si>
    <t>Montáž rozváděčů litinových, hliníkových nebo plastových sestava do 50 kg</t>
  </si>
  <si>
    <t>1633264090</t>
  </si>
  <si>
    <t>Montáž rozváděčů litinových, hliníkových nebo plastových bez zapojení vodičů sestavy hmotnosti do 50 kg</t>
  </si>
  <si>
    <t>https://podminky.urs.cz/item/CS_URS_2024_02/741210101</t>
  </si>
  <si>
    <t>1484067R1</t>
  </si>
  <si>
    <t>rozvaděč R18, BF-U-2S-2/48-C pod omítku, kompletní, krytí IP20, včetně požárního uzávěru EIS30 - viz PBŘ</t>
  </si>
  <si>
    <t>1365683885</t>
  </si>
  <si>
    <t>1484068R1</t>
  </si>
  <si>
    <t>rozvaděč R12, BF-U-2S-3/72-C pod omítku, kompletní, krytí IP20, včetně požárního uzávěru EIS30 - viz PBŘ</t>
  </si>
  <si>
    <t>-339153184</t>
  </si>
  <si>
    <t>1484068R2</t>
  </si>
  <si>
    <t>rozvaděč R19, BF-U-2S-3/72-C pod omítku, kompletní, krytí IP20, včetně požárního uzávěru EIS30 - viz PBŘ</t>
  </si>
  <si>
    <t>-362300995</t>
  </si>
  <si>
    <t>1484069R1</t>
  </si>
  <si>
    <t>rozvaděč R20, BF-U-2S-4/96-C pod omítku, kompletní, krytí IP20, včetně požárního uzávěru EIS30 - viz PBŘ</t>
  </si>
  <si>
    <t>-1588813228</t>
  </si>
  <si>
    <t>741211827</t>
  </si>
  <si>
    <t>Demontáž rozvodnic kovových pod omítkou s krytím přes IPx4 plochou přes 0,8 m2</t>
  </si>
  <si>
    <t>-1701733420</t>
  </si>
  <si>
    <t>Demontáž rozvodnic kovových, uložených pod omítkou, krytí přes IPx 4, plochy přes 0,8 m2</t>
  </si>
  <si>
    <t>https://podminky.urs.cz/item/CS_URS_2024_02/741211827</t>
  </si>
  <si>
    <t>741213811</t>
  </si>
  <si>
    <t>Demontáž kabelu silového z rozvodnice průřezu žil do 4 mm2 bez zachování funkčnosti</t>
  </si>
  <si>
    <t>401062256</t>
  </si>
  <si>
    <t>Demontáž kabelu z rozvodnice bez zachování funkčnosti (do suti) silových, průřezu do 4 mm2</t>
  </si>
  <si>
    <t>https://podminky.urs.cz/item/CS_URS_2024_02/741213811</t>
  </si>
  <si>
    <t>741213813</t>
  </si>
  <si>
    <t>Demontáž kabelu silového z rozvodnice průřezu žil přes 4 do 10 mm2 bez zachování funkčnosti</t>
  </si>
  <si>
    <t>1879685846</t>
  </si>
  <si>
    <t>Demontáž kabelu z rozvodnice bez zachování funkčnosti (do suti) silových, průřezu přes 4 do 10 mm2</t>
  </si>
  <si>
    <t>https://podminky.urs.cz/item/CS_URS_2024_02/741213813</t>
  </si>
  <si>
    <t>741310101</t>
  </si>
  <si>
    <t>Montáž spínač (polo)zapuštěný bezšroubové připojení 1-jednopólový se zapojením vodičů</t>
  </si>
  <si>
    <t>-1442657262</t>
  </si>
  <si>
    <t>Montáž spínačů jedno nebo dvoupólových polozapuštěných nebo zapuštěných se zapojením vodičů bezšroubové připojení spínačů, řazení 1-jednopólových</t>
  </si>
  <si>
    <t>https://podminky.urs.cz/item/CS_URS_2024_02/741310101</t>
  </si>
  <si>
    <t>34539010</t>
  </si>
  <si>
    <t>přístroj spínače jednopólového, řazení 1, 1So bezšroubové svorky</t>
  </si>
  <si>
    <t>895101015</t>
  </si>
  <si>
    <t>1748058683</t>
  </si>
  <si>
    <t>41172457</t>
  </si>
  <si>
    <t>-1475890962</t>
  </si>
  <si>
    <t>https://podminky.urs.cz/item/CS_URS_2024_02/741310112</t>
  </si>
  <si>
    <t>-939525813</t>
  </si>
  <si>
    <t>34539056R</t>
  </si>
  <si>
    <t>kryt žaluziového spínače na FAB klíč</t>
  </si>
  <si>
    <t>-2033766523</t>
  </si>
  <si>
    <t>-852942740</t>
  </si>
  <si>
    <t>741310121</t>
  </si>
  <si>
    <t>Montáž přepínač (polo)zapuštěný bezšroubové připojení 5-sériový se zapojením vodičů</t>
  </si>
  <si>
    <t>926331828</t>
  </si>
  <si>
    <t>Montáž spínačů jedno nebo dvoupólových polozapuštěných nebo zapuštěných se zapojením vodičů bezšroubové připojení přepínačů, řazení 5-sériových</t>
  </si>
  <si>
    <t>https://podminky.urs.cz/item/CS_URS_2024_02/741310121</t>
  </si>
  <si>
    <t>34539012</t>
  </si>
  <si>
    <t>přístroj přepínače sériového, řazení 5 bezšroubové svorky</t>
  </si>
  <si>
    <t>127091360</t>
  </si>
  <si>
    <t>34539050</t>
  </si>
  <si>
    <t>kryt spínače dělený</t>
  </si>
  <si>
    <t>-632018557</t>
  </si>
  <si>
    <t>-1098481422</t>
  </si>
  <si>
    <t>741310122</t>
  </si>
  <si>
    <t>Montáž přepínač (polo)zapuštěný bezšroubové připojení 6-střídavý se zapojením vodičů</t>
  </si>
  <si>
    <t>2081331596</t>
  </si>
  <si>
    <t>Montáž spínačů jedno nebo dvoupólových polozapuštěných nebo zapuštěných se zapojením vodičů bezšroubové připojení přepínačů, řazení 6-střídavých</t>
  </si>
  <si>
    <t>https://podminky.urs.cz/item/CS_URS_2024_02/741310122</t>
  </si>
  <si>
    <t>34539013</t>
  </si>
  <si>
    <t>přístroj přepínače střídavého, řazení 6, 6So bezšroubové svorky</t>
  </si>
  <si>
    <t>-307158464</t>
  </si>
  <si>
    <t>1043419026</t>
  </si>
  <si>
    <t>1118998143</t>
  </si>
  <si>
    <t>741310125</t>
  </si>
  <si>
    <t>Montáž přepínač (polo)zapuštěný bezšroubové připojení 6+6-dvojitý střídavý se zapojením vodičů</t>
  </si>
  <si>
    <t>1887888576</t>
  </si>
  <si>
    <t>Montáž spínačů jedno nebo dvoupólových polozapuštěných nebo zapuštěných se zapojením vodičů bezšroubové připojení přepínačů, řazení 6+6-dvojitých střídavých</t>
  </si>
  <si>
    <t>https://podminky.urs.cz/item/CS_URS_2024_02/741310125</t>
  </si>
  <si>
    <t>34539017</t>
  </si>
  <si>
    <t>přístroj přepínače střídavého dvojitého, řazení 6+6(6+1) bezšroubové svorky</t>
  </si>
  <si>
    <t>535884404</t>
  </si>
  <si>
    <t>1951930491</t>
  </si>
  <si>
    <t>1213118608</t>
  </si>
  <si>
    <t>741311815</t>
  </si>
  <si>
    <t>Demontáž spínačů nástěnných normálních do 10 A šroubových bez zachování funkčnosti přes 2 do 4 svorek</t>
  </si>
  <si>
    <t>-950728807</t>
  </si>
  <si>
    <t>Demontáž spínačů bez zachování funkčnosti (do suti) nástěnných, pro prostředí normální do 10 A, připojení šroubové přes 2 svorky do 4 svorek</t>
  </si>
  <si>
    <t>https://podminky.urs.cz/item/CS_URS_2024_02/741311815</t>
  </si>
  <si>
    <t>741313001</t>
  </si>
  <si>
    <t>Montáž zásuvka (polo)zapuštěná bezšroubové připojení 2P+PE se zapojením vodičů</t>
  </si>
  <si>
    <t>-1114635315</t>
  </si>
  <si>
    <t>Montáž zásuvek domovních se zapojením vodičů bezšroubové připojení polozapuštěných nebo zapuštěných 10/16 A, provedení 2P + PE</t>
  </si>
  <si>
    <t>https://podminky.urs.cz/item/CS_URS_2024_02/741313001</t>
  </si>
  <si>
    <t>34555241</t>
  </si>
  <si>
    <t>přístroj zásuvky zápustné jednonásobné, krytka s clonkami, bezšroubové svorky</t>
  </si>
  <si>
    <t>-1978373551</t>
  </si>
  <si>
    <t>-1505294131</t>
  </si>
  <si>
    <t>741313003</t>
  </si>
  <si>
    <t>Montáž zásuvka (polo)zapuštěná bezšroubové připojení 2x(2P+PE) dvojnásobná se zapojením vodičů</t>
  </si>
  <si>
    <t>886363641</t>
  </si>
  <si>
    <t>Montáž zásuvek domovních se zapojením vodičů bezšroubové připojení polozapuštěných nebo zapuštěných 10/16 A, provedení 2x (2P + PE) dvojnásobná</t>
  </si>
  <si>
    <t>https://podminky.urs.cz/item/CS_URS_2024_02/741313003</t>
  </si>
  <si>
    <t>34555242</t>
  </si>
  <si>
    <t>zásuvka zápustná dvojnásobná, šikmá, s clonkami, bezšroubové svorky</t>
  </si>
  <si>
    <t>-637223438</t>
  </si>
  <si>
    <t>741313005</t>
  </si>
  <si>
    <t>Montáž zásuvka (polo)zapuštěná bezšroubové připojení 2P + PE s přepěťovou ochranou se zapojením vodičů</t>
  </si>
  <si>
    <t>667876513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</si>
  <si>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</si>
  <si>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https://podminky.urs.cz/item/CS_URS_2024_02/741313005</t>
  </si>
  <si>
    <t>34555244</t>
  </si>
  <si>
    <t>přístroj zásuvky zápustné jednonásobné s optickou přepěťovou ochranou, krytka s clonkami, bezšroubové svorky</t>
  </si>
  <si>
    <t>-1100858613</t>
  </si>
  <si>
    <t>1646819134</t>
  </si>
  <si>
    <t>741315823</t>
  </si>
  <si>
    <t>Demontáž zásuvek domovních normální prostředí do 16A zapuštěných šroubových bez zachování funkčnosti 2P+PE</t>
  </si>
  <si>
    <t>-1757489270</t>
  </si>
  <si>
    <t>Demontáž zásuvek bez zachování funkčnosti (do suti) domovních polozapuštěných nebo zapuštěných, pro prostředí normální do 16 A, připojení šroubové 2P+PE</t>
  </si>
  <si>
    <t>https://podminky.urs.cz/item/CS_URS_2024_02/741315823</t>
  </si>
  <si>
    <t>74137184R</t>
  </si>
  <si>
    <t>Demontáž svítidel ve 3. a 5.NP v dotčených místnostech</t>
  </si>
  <si>
    <t>1722760484</t>
  </si>
  <si>
    <t>741372021</t>
  </si>
  <si>
    <t>Montáž svítidlo LED interiérové přisazené nástěnné hranaté nebo kruhové do 0,09 m2 se zapojením vodičů</t>
  </si>
  <si>
    <t>-1976507495</t>
  </si>
  <si>
    <t>Montáž svítidel s integrovaným zdrojem LED se zapojením vodičů interiérových přisazených nástěnných hranatých nebo kruhových, plochy do 0,09 m2</t>
  </si>
  <si>
    <t>https://podminky.urs.cz/item/CS_URS_2024_02/741372021</t>
  </si>
  <si>
    <t>"NO" 8</t>
  </si>
  <si>
    <t>34835013R</t>
  </si>
  <si>
    <t>svítidlo LED nouzové nástěnné s autonomním zdrojem, 4W, 230V</t>
  </si>
  <si>
    <t>-135917619</t>
  </si>
  <si>
    <t>741372062</t>
  </si>
  <si>
    <t>Montáž svítidlo LED interiérové přisazené stropní hranaté nebo kruhové přes 0,09 do 0,36 m2 se zapojením vodičů</t>
  </si>
  <si>
    <t>-593716583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</si>
  <si>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</si>
  <si>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</si>
  <si>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"A1" 18</t>
  </si>
  <si>
    <t>"F" 12</t>
  </si>
  <si>
    <t>"I" 12</t>
  </si>
  <si>
    <t>"G" 23</t>
  </si>
  <si>
    <t>"M" 2</t>
  </si>
  <si>
    <t>34825006R</t>
  </si>
  <si>
    <t>svítidlo interiérové přisazené obdélníkové/čtvercové přes 0,09 do 0,36m2 3600lm, opálový kryt, 50W, IP20, Ra80</t>
  </si>
  <si>
    <t>1062754163</t>
  </si>
  <si>
    <t>1509294R1</t>
  </si>
  <si>
    <t>svítidlo stropní přisazené 2x LED 830, 1510mm, 6135 lm, lesklá mřížka, opálový kryt, 58W, IP20, Ra90</t>
  </si>
  <si>
    <t>1881203736</t>
  </si>
  <si>
    <t>1717099R1</t>
  </si>
  <si>
    <t>svítidlo stropní přisazené 2x LED 830, 1510mm, 4490 lm, lesklá mřížka, opálový kryt, 41W, IP20, Ra90</t>
  </si>
  <si>
    <t>7659252</t>
  </si>
  <si>
    <t>1717099R2</t>
  </si>
  <si>
    <t>svítidlo stropní přisazené 2x LED 830, 1510mm, 5975 lm, lesklá mřížka, opálový kryt, 41W, IP20, Ra90</t>
  </si>
  <si>
    <t>-1766302178</t>
  </si>
  <si>
    <t>74137211R</t>
  </si>
  <si>
    <t>Montáž svítidlo LED interiérové vestavné panelové hranaté nebo kruhové přes 0,36 m2 se zapojením vodičů</t>
  </si>
  <si>
    <t>881595091</t>
  </si>
  <si>
    <t>Montáž svítidel s integrovaným zdrojem LED se zapojením vodičů interiérových vestavných stropních panelových hranatých nebo kruhových, plochy přes 0,36 m2</t>
  </si>
  <si>
    <t>Al rámeček, 600/1200 mm, 68W, 230V, prysmatický kryt, Ra80</t>
  </si>
  <si>
    <t>"J" 8+24</t>
  </si>
  <si>
    <t>34825012</t>
  </si>
  <si>
    <t>svítidlo vestavné stropní panelové čtvercové/obdélníkové přes 0,36m2 přes 5000lm</t>
  </si>
  <si>
    <t>-331295192</t>
  </si>
  <si>
    <t>623089140</t>
  </si>
  <si>
    <t>2075200269</t>
  </si>
  <si>
    <t>https://podminky.urs.cz/item/CS_URS_2024_02/998741103</t>
  </si>
  <si>
    <t>998741181</t>
  </si>
  <si>
    <t>CS ÚRS 2023 02</t>
  </si>
  <si>
    <t>-492779143</t>
  </si>
  <si>
    <t>https://podminky.urs.cz/item/CS_URS_2023_02/998741181</t>
  </si>
  <si>
    <t>742</t>
  </si>
  <si>
    <t>Elektroinstalace - slaboproud</t>
  </si>
  <si>
    <t>74212100R</t>
  </si>
  <si>
    <t>Montáž protahovacího vodiče pro HDMI kabel</t>
  </si>
  <si>
    <t>-314600912</t>
  </si>
  <si>
    <t>10301471R</t>
  </si>
  <si>
    <t>protahovací vodič pro HDMI kabel AY2.5</t>
  </si>
  <si>
    <t>-963920801</t>
  </si>
  <si>
    <t>100*1,2 'Přepočtené koeficientem množství</t>
  </si>
  <si>
    <t>742124002</t>
  </si>
  <si>
    <t>Montáž kabelů datových FTP, UTP, STP pro vnitřní rozvody do trubky</t>
  </si>
  <si>
    <t>1758108352</t>
  </si>
  <si>
    <t>https://podminky.urs.cz/item/CS_URS_2024_02/742124002</t>
  </si>
  <si>
    <t>34121340R</t>
  </si>
  <si>
    <t>kabel datový S/FTP Cat.6 2x(4x2xAWG23) LSOH pro data</t>
  </si>
  <si>
    <t>1237534357</t>
  </si>
  <si>
    <t>450</t>
  </si>
  <si>
    <t>450*1,2 'Přepočtené koeficientem množství</t>
  </si>
  <si>
    <t>742330044</t>
  </si>
  <si>
    <t>Montáž datové zásuvky 1 až 6 pozic</t>
  </si>
  <si>
    <t>374200023</t>
  </si>
  <si>
    <t>Montáž strukturované kabeláže zásuvek datových pod omítku, do nábytku, do parapetního žlabu nebo podlahové krabice 1 až 6 pozic</t>
  </si>
  <si>
    <t>https://podminky.urs.cz/item/CS_URS_2024_02/742330044</t>
  </si>
  <si>
    <t>12+6</t>
  </si>
  <si>
    <t>37451175</t>
  </si>
  <si>
    <t>modul zásuvkový se záclonkou úhlový (neosazený) pro keystone 2xRJ45 45x45mm</t>
  </si>
  <si>
    <t>-1470879984</t>
  </si>
  <si>
    <t>37451190</t>
  </si>
  <si>
    <t>krabička nástěnná zásuvková pro keystone moduly plast bílá 2 porty (neosazený)</t>
  </si>
  <si>
    <t>-1401828605</t>
  </si>
  <si>
    <t>34539100</t>
  </si>
  <si>
    <t>rámeček datové zásuvky pro 2 moduly 22,5x45mm</t>
  </si>
  <si>
    <t>-1902956813</t>
  </si>
  <si>
    <t>11135283R</t>
  </si>
  <si>
    <t>zásuvka datová LAN, 2xRJ-45, funkce Wi-Fi, 1000Mbit/s, 230V, do krabice pod omítku</t>
  </si>
  <si>
    <t>1111505429</t>
  </si>
  <si>
    <t>742330051</t>
  </si>
  <si>
    <t>Popis portu datové zásuvky</t>
  </si>
  <si>
    <t>-1154298666</t>
  </si>
  <si>
    <t>Montáž strukturované kabeláže zásuvek datových popis portu zásuvky</t>
  </si>
  <si>
    <t>https://podminky.urs.cz/item/CS_URS_2024_02/742330051</t>
  </si>
  <si>
    <t>998742103</t>
  </si>
  <si>
    <t>Přesun hmot tonážní pro slaboproud v objektech v do 24 m</t>
  </si>
  <si>
    <t>-1189364237</t>
  </si>
  <si>
    <t>Přesun hmot pro slaboproud stanovený z hmotnosti přesunovaného materiálu vodorovná dopravní vzdálenost do 50 m základní v objektech výšky přes 12 do 24 m</t>
  </si>
  <si>
    <t>https://podminky.urs.cz/item/CS_URS_2024_02/998742103</t>
  </si>
  <si>
    <t>998742181R</t>
  </si>
  <si>
    <t>Příplatek k přesunu hmot tonážní 742 prováděný bez použití mechanizace</t>
  </si>
  <si>
    <t>2064245451</t>
  </si>
  <si>
    <t>Přesun hmot pro slaboproud stanovený z hmotnosti přesunovaného materiálu Příplatek k ceně za přesun prováděný bez použití mechanizace pro jakoukoliv výšku objektu</t>
  </si>
  <si>
    <t>460941313</t>
  </si>
  <si>
    <t>Vyplnění a začištění rýh při elektroinstalacích v betonových podlahách a mazaninách hl do 5 cm a š přes 7 do 10 cm</t>
  </si>
  <si>
    <t>-1514995094</t>
  </si>
  <si>
    <t>Vyplnění rýh vyplnění a omítnutí rýh v betonových podlahách a mazaninách hloubky do 5 cm a šířky přes 7 do 10 cm</t>
  </si>
  <si>
    <t>https://podminky.urs.cz/item/CS_URS_2024_02/460941313</t>
  </si>
  <si>
    <t>460941314</t>
  </si>
  <si>
    <t>Vyplnění a začištění rýh při elektroinstalacích v betonových podlahách a mazaninách hl do 5 cm a š přes 10 do 15 cm</t>
  </si>
  <si>
    <t>-1702157815</t>
  </si>
  <si>
    <t>Vyplnění rýh vyplnění a omítnutí rýh v betonových podlahách a mazaninách hloubky do 5 cm a šířky přes 10 do 15 cm</t>
  </si>
  <si>
    <t>https://podminky.urs.cz/item/CS_URS_2024_02/460941314</t>
  </si>
  <si>
    <t>-202685046</t>
  </si>
  <si>
    <t>https://podminky.urs.cz/item/CS_URS_2024_02/468081312</t>
  </si>
  <si>
    <t>468091313</t>
  </si>
  <si>
    <t>Vysekání kapes a výklenků ve zdivu cihelném pro krabice 15x15x10 cm</t>
  </si>
  <si>
    <t>-1848391858</t>
  </si>
  <si>
    <t>Vysekání kapes nebo výklenků ve zdivu pro osazení kotevních prvků nebo elektroinstalačního zařízení cihelném, velikosti 15x15x10 cm</t>
  </si>
  <si>
    <t>https://podminky.urs.cz/item/CS_URS_2024_02/468091313</t>
  </si>
  <si>
    <t>-459479924</t>
  </si>
  <si>
    <t>https://podminky.urs.cz/item/CS_URS_2024_02/468094112</t>
  </si>
  <si>
    <t>218+23</t>
  </si>
  <si>
    <t>468101313</t>
  </si>
  <si>
    <t>Vysekání rýh pro montáž trubek a kabelů v betonových podlahách a mazaninách hl do 5 cm a š přes 7 do 10 cm</t>
  </si>
  <si>
    <t>2060398768</t>
  </si>
  <si>
    <t>Vysekání rýh pro montáž trubek a kabelů v betonových podlahách a mazaninách hloubky do 5 cm a šířky přes 7 do 10 cm</t>
  </si>
  <si>
    <t>https://podminky.urs.cz/item/CS_URS_2024_02/468101313</t>
  </si>
  <si>
    <t>468101314</t>
  </si>
  <si>
    <t>Vysekání rýh pro montáž trubek a kabelů v betonových podlahách a mazaninách hl do 5 cm a š přes 10 do 15 cm</t>
  </si>
  <si>
    <t>-1777594380</t>
  </si>
  <si>
    <t>Vysekání rýh pro montáž trubek a kabelů v betonových podlahách a mazaninách hloubky do 5 cm a šířky přes 10 do 15 cm</t>
  </si>
  <si>
    <t>https://podminky.urs.cz/item/CS_URS_2024_02/468101314</t>
  </si>
  <si>
    <t>2040379664</t>
  </si>
  <si>
    <t>https://podminky.urs.cz/item/CS_URS_2024_02/469971111</t>
  </si>
  <si>
    <t>1822444637</t>
  </si>
  <si>
    <t>https://podminky.urs.cz/item/CS_URS_2024_02/469971121</t>
  </si>
  <si>
    <t>1,533*4</t>
  </si>
  <si>
    <t>-1112015749</t>
  </si>
  <si>
    <t>https://podminky.urs.cz/item/CS_URS_2024_02/469972111</t>
  </si>
  <si>
    <t>1388013505</t>
  </si>
  <si>
    <t>https://podminky.urs.cz/item/CS_URS_2024_02/469972121</t>
  </si>
  <si>
    <t>1,533*29</t>
  </si>
  <si>
    <t>1807822884</t>
  </si>
  <si>
    <t>https://podminky.urs.cz/item/CS_URS_2024_02/469973116</t>
  </si>
  <si>
    <t>908417463</t>
  </si>
  <si>
    <t>https://podminky.urs.cz/item/CS_URS_2024_02/469981111</t>
  </si>
  <si>
    <t>1533617972</t>
  </si>
  <si>
    <t>https://podminky.urs.cz/item/CS_URS_2024_02/HZS2232</t>
  </si>
  <si>
    <t>koordinace s investorem a specialistou IT</t>
  </si>
  <si>
    <t>vyhledání označení stávajících silnoproudých a slaboproudých vedení</t>
  </si>
  <si>
    <t>583654889</t>
  </si>
  <si>
    <t>https://podminky.urs.cz/item/CS_URS_2024_02/HZS4211</t>
  </si>
  <si>
    <t>SO 04 - Udržovací práce K - objekt 4</t>
  </si>
  <si>
    <t>976720949</t>
  </si>
  <si>
    <t>"K109" 1,2*1,5</t>
  </si>
  <si>
    <t>"K113" 1,05*1,5</t>
  </si>
  <si>
    <t>"K114" (1,0+0,25)*1,5</t>
  </si>
  <si>
    <t>340271035</t>
  </si>
  <si>
    <t>Zazdívka otvorů v příčkách nebo stěnách pl přes 1 do 4 m2 tvárnicemi pórobetonovými tl 125 mm</t>
  </si>
  <si>
    <t>-99130212</t>
  </si>
  <si>
    <t>Zazdívka otvorů v příčkách nebo stěnách pórobetonovými tvárnicemi plochy přes 1 m2 do 4 m2, objemová hmotnost 500 kg/m3, tloušťka příčky 125 mm</t>
  </si>
  <si>
    <t>https://podminky.urs.cz/item/CS_URS_2024_02/340271035</t>
  </si>
  <si>
    <t>"K114 - dveře" 0,8*1,97</t>
  </si>
  <si>
    <t>2034599695</t>
  </si>
  <si>
    <t>*po oškrábání</t>
  </si>
  <si>
    <t>"K109" 34,591</t>
  </si>
  <si>
    <t>"K11" 17,919</t>
  </si>
  <si>
    <t>"K113" 53,989</t>
  </si>
  <si>
    <t>"K114" 53,899</t>
  </si>
  <si>
    <t>-1941005301</t>
  </si>
  <si>
    <t>40,0*4*0,1</t>
  </si>
  <si>
    <t>"K109" 1,0*0,1</t>
  </si>
  <si>
    <t>"K113" 1*0,1</t>
  </si>
  <si>
    <t>"K114" 1*0,1</t>
  </si>
  <si>
    <t>-1755265287</t>
  </si>
  <si>
    <t>"K114 - dveře" 0,8*1,97*2</t>
  </si>
  <si>
    <t>97099966</t>
  </si>
  <si>
    <t>"K109" 66,694</t>
  </si>
  <si>
    <t>"K11" 50,77</t>
  </si>
  <si>
    <t>"K113" 83,438</t>
  </si>
  <si>
    <t>"K114" 83,038</t>
  </si>
  <si>
    <t>"K114 - zazděné dveře z chodby" 0,8*1,97</t>
  </si>
  <si>
    <t>804510737</t>
  </si>
  <si>
    <t>"K109" 2,45*2,45*3</t>
  </si>
  <si>
    <t>"K11" 2,45*2,45</t>
  </si>
  <si>
    <t>"K113" 2,45*2,45*3</t>
  </si>
  <si>
    <t>"K114" 2,45*2,45*3</t>
  </si>
  <si>
    <t>-1157805053</t>
  </si>
  <si>
    <t>"K109" 2</t>
  </si>
  <si>
    <t>"K11" 1</t>
  </si>
  <si>
    <t>"K113" 3</t>
  </si>
  <si>
    <t>"K114" 2</t>
  </si>
  <si>
    <t>911871948</t>
  </si>
  <si>
    <t>1138140062</t>
  </si>
  <si>
    <t>"K11" 18,019</t>
  </si>
  <si>
    <t xml:space="preserve">"K113" 54,289 </t>
  </si>
  <si>
    <t xml:space="preserve">"K114" 54,199 </t>
  </si>
  <si>
    <t>2004773863</t>
  </si>
  <si>
    <t>-80402904</t>
  </si>
  <si>
    <t>"K109" 0,8*1,97*2</t>
  </si>
  <si>
    <t>"K11" 0,8*1,97</t>
  </si>
  <si>
    <t>"K113" 0,8*1,97*3</t>
  </si>
  <si>
    <t>"K114" 0,8*1,97*3</t>
  </si>
  <si>
    <t>977342121</t>
  </si>
  <si>
    <t>Frézování drážek ve stěnách z betonu včetně omítky do 30x30 mm</t>
  </si>
  <si>
    <t>540588245</t>
  </si>
  <si>
    <t>Frézování drážek pro vodiče ve stěnách z betonu včetně omítky, rozměru do 30x30 mm</t>
  </si>
  <si>
    <t>https://podminky.urs.cz/item/CS_URS_2024_02/977342121</t>
  </si>
  <si>
    <t>40,0*4</t>
  </si>
  <si>
    <t>-1830327577</t>
  </si>
  <si>
    <t>997013213</t>
  </si>
  <si>
    <t>Vnitrostaveništní doprava suti a vybouraných hmot pro budovy v přes 9 do 12 m ručně</t>
  </si>
  <si>
    <t>1074384728</t>
  </si>
  <si>
    <t>Vnitrostaveništní doprava suti a vybouraných hmot vodorovně do 50 m s naložením ručně pro budovy a haly výšky přes 9 do 12 m</t>
  </si>
  <si>
    <t>https://podminky.urs.cz/item/CS_URS_2024_02/997013213</t>
  </si>
  <si>
    <t>732291190</t>
  </si>
  <si>
    <t>1533071631</t>
  </si>
  <si>
    <t>2,599*6 'Přepočtené koeficientem množství</t>
  </si>
  <si>
    <t>25759747</t>
  </si>
  <si>
    <t>998018002</t>
  </si>
  <si>
    <t>Přesun hmot pro budovy ruční pro budovy v přes 6 do 12 m</t>
  </si>
  <si>
    <t>553907152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</si>
  <si>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</si>
  <si>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https://podminky.urs.cz/item/CS_URS_2024_02/998018002</t>
  </si>
  <si>
    <t>-1935194113</t>
  </si>
  <si>
    <t>-342749907</t>
  </si>
  <si>
    <t>366126283</t>
  </si>
  <si>
    <t>-109068298</t>
  </si>
  <si>
    <t>5,8252427184466*1,03 'Přepočtené koeficientem množství</t>
  </si>
  <si>
    <t>-1123337748</t>
  </si>
  <si>
    <t>2014279649</t>
  </si>
  <si>
    <t>"K109" 1</t>
  </si>
  <si>
    <t>"K113" 1</t>
  </si>
  <si>
    <t>"K114" 1</t>
  </si>
  <si>
    <t>618980941</t>
  </si>
  <si>
    <t>1309802918</t>
  </si>
  <si>
    <t>-370606248</t>
  </si>
  <si>
    <t>-1313791638</t>
  </si>
  <si>
    <t>-2111793619</t>
  </si>
  <si>
    <t>-177356010</t>
  </si>
  <si>
    <t>-687277296</t>
  </si>
  <si>
    <t>213172813</t>
  </si>
  <si>
    <t>787279441</t>
  </si>
  <si>
    <t>1994068051</t>
  </si>
  <si>
    <t>998725102</t>
  </si>
  <si>
    <t>Přesun hmot tonážní pro zařizovací předměty v objektech v přes 6 do 12 m</t>
  </si>
  <si>
    <t>-1990980719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</si>
  <si>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</si>
  <si>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</si>
  <si>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1080289359</t>
  </si>
  <si>
    <t>-1690112902</t>
  </si>
  <si>
    <t>-2107713273</t>
  </si>
  <si>
    <t>1331687814</t>
  </si>
  <si>
    <t>524063329</t>
  </si>
  <si>
    <t>1234425459</t>
  </si>
  <si>
    <t>-1899136624</t>
  </si>
  <si>
    <t>"K113" 2</t>
  </si>
  <si>
    <t>Příplatek k zámkům všech dveří učeben na centrální klíč</t>
  </si>
  <si>
    <t>-1235797784</t>
  </si>
  <si>
    <t>" stávající dveře " 12</t>
  </si>
  <si>
    <t>" nové dveře " 8</t>
  </si>
  <si>
    <t>-1895294287</t>
  </si>
  <si>
    <t>531680674</t>
  </si>
  <si>
    <t>-1408515220</t>
  </si>
  <si>
    <t>-1230874148</t>
  </si>
  <si>
    <t>-1360973100</t>
  </si>
  <si>
    <t>998766102</t>
  </si>
  <si>
    <t>Přesun hmot tonážní pro kce truhlářské v objektech v přes 6 do 12 m</t>
  </si>
  <si>
    <t>-461140243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</si>
  <si>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</si>
  <si>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</si>
  <si>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-1318968292</t>
  </si>
  <si>
    <t>" oprava dlažby chodeb při výměně dveří 8 ks " 1,0*0,3*8</t>
  </si>
  <si>
    <t>1268913212</t>
  </si>
  <si>
    <t>1183695627</t>
  </si>
  <si>
    <t>343940635</t>
  </si>
  <si>
    <t>1837415836</t>
  </si>
  <si>
    <t>-1010553863</t>
  </si>
  <si>
    <t>771577211</t>
  </si>
  <si>
    <t>Příplatek k montáži podlah keramických lepených cementovým flexibilním lepidlem za plochu do 5 m2</t>
  </si>
  <si>
    <t>1230178346</t>
  </si>
  <si>
    <t>Montáž podlah z dlaždic keramických lepených cementovým flexibilním lepidlem Příplatek k cenám za plochu do 5 m2 jednotlivě</t>
  </si>
  <si>
    <t>https://podminky.urs.cz/item/CS_URS_2024_02/771577211</t>
  </si>
  <si>
    <t>40967477</t>
  </si>
  <si>
    <t>-403568548</t>
  </si>
  <si>
    <t>-1730930666</t>
  </si>
  <si>
    <t>"K109" 2*(8,875+3,875)-0,8*2</t>
  </si>
  <si>
    <t>"K11" 2*(6,1+2,94)-0,8*2</t>
  </si>
  <si>
    <t>"K113" 2*(8,94+6,125)-0,8*3</t>
  </si>
  <si>
    <t>"K114" 2*(8,875+6,125)-0,8*3</t>
  </si>
  <si>
    <t>-1468677442</t>
  </si>
  <si>
    <t>-1374520720</t>
  </si>
  <si>
    <t>-1666532249</t>
  </si>
  <si>
    <t>1501314769</t>
  </si>
  <si>
    <t>93659505</t>
  </si>
  <si>
    <t>900508015</t>
  </si>
  <si>
    <t>161,098*1,1 'Přepočtené koeficientem množství</t>
  </si>
  <si>
    <t>504505184</t>
  </si>
  <si>
    <t xml:space="preserve">"K109" 2*(8,875+3,875)-0,8*2                                                </t>
  </si>
  <si>
    <t>"K114" 2*(8,875+6,125)-0,8*2</t>
  </si>
  <si>
    <t>-1305759489</t>
  </si>
  <si>
    <t>96,51*1,02 'Přepočtené koeficientem množství</t>
  </si>
  <si>
    <t>998776102</t>
  </si>
  <si>
    <t>Přesun hmot tonážní pro podlahy povlakové v objektech v přes 6 do 12 m</t>
  </si>
  <si>
    <t>209490476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</si>
  <si>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</si>
  <si>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</si>
  <si>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1904956579</t>
  </si>
  <si>
    <t>-625764034</t>
  </si>
  <si>
    <t>-665645873</t>
  </si>
  <si>
    <t>-1783617758</t>
  </si>
  <si>
    <t>5,25*1,1 'Přepočtené koeficientem množství</t>
  </si>
  <si>
    <t>1674269090</t>
  </si>
  <si>
    <t>263235684</t>
  </si>
  <si>
    <t>-1772050618</t>
  </si>
  <si>
    <t>"K113" 1,5</t>
  </si>
  <si>
    <t>"K114" 1,5</t>
  </si>
  <si>
    <t>-18834366</t>
  </si>
  <si>
    <t>"K109" 1,2+2*1,5</t>
  </si>
  <si>
    <t>"K113" 1,05+1,5</t>
  </si>
  <si>
    <t>"K114" 0,25+1,0+1,5</t>
  </si>
  <si>
    <t>721815313</t>
  </si>
  <si>
    <t>*rohový</t>
  </si>
  <si>
    <t>*ukončovací</t>
  </si>
  <si>
    <t>12,5*1,05 'Přepočtené koeficientem množství</t>
  </si>
  <si>
    <t>998781102</t>
  </si>
  <si>
    <t>Přesun hmot tonážní pro obklady keramické v objektech v přes 6 do 12 m</t>
  </si>
  <si>
    <t>1233787415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</si>
  <si>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</si>
  <si>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</si>
  <si>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-1443263662</t>
  </si>
  <si>
    <t>" nátěr stávajících dveří 12 ks " 0,9*2,0*2*12</t>
  </si>
  <si>
    <t>978139146</t>
  </si>
  <si>
    <t>1502560510</t>
  </si>
  <si>
    <t>-1675513995</t>
  </si>
  <si>
    <t>" ostatní stávající zárubně 12 ks " 0,2*(1,1+2*1,97)*12</t>
  </si>
  <si>
    <t>-1640267004</t>
  </si>
  <si>
    <t>* nové zárubně</t>
  </si>
  <si>
    <t>"K109" 0,2*(1,1+2*1,97)*2</t>
  </si>
  <si>
    <t>"K11" 0,2*(1,1+2*1,97)*1</t>
  </si>
  <si>
    <t>"K113" 0,2*(1,1+2*1,97)*3</t>
  </si>
  <si>
    <t>"K114" 0,2*(1,1+2*1,97)*2</t>
  </si>
  <si>
    <t>-425460855</t>
  </si>
  <si>
    <t>1438598605</t>
  </si>
  <si>
    <t>-156663614</t>
  </si>
  <si>
    <t>* stropy</t>
  </si>
  <si>
    <t>-5,25</t>
  </si>
  <si>
    <t>-1904984748</t>
  </si>
  <si>
    <t>230429140</t>
  </si>
  <si>
    <t>"K114 - zazděné dveře z chodby" 1,0*2,0</t>
  </si>
  <si>
    <t>-431031510</t>
  </si>
  <si>
    <t>-977977794</t>
  </si>
  <si>
    <t>1669007834</t>
  </si>
  <si>
    <t>-1226018455</t>
  </si>
  <si>
    <t>-1183089461</t>
  </si>
  <si>
    <t>"K11" 2,5*2,5</t>
  </si>
  <si>
    <t>-2030384635</t>
  </si>
  <si>
    <t>"K109" 3</t>
  </si>
  <si>
    <t>"K114" 3</t>
  </si>
  <si>
    <t>-239028890</t>
  </si>
  <si>
    <t>"K109" 2,5*2,5*3</t>
  </si>
  <si>
    <t>"K113" 2,5*2,5*3</t>
  </si>
  <si>
    <t>"K114" 2,5*2,5*3</t>
  </si>
  <si>
    <t>1103512939</t>
  </si>
  <si>
    <t>-1461367591</t>
  </si>
  <si>
    <t>394665408</t>
  </si>
  <si>
    <t>1489989863</t>
  </si>
  <si>
    <t>998786102</t>
  </si>
  <si>
    <t>Přesun hmot tonážní pro stínění a čalounické úpravy v objektech v přes 6 do 12 m</t>
  </si>
  <si>
    <t>-1089059865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</si>
  <si>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</si>
  <si>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</si>
  <si>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983371868</t>
  </si>
  <si>
    <t>-826627425</t>
  </si>
  <si>
    <t>102267999</t>
  </si>
  <si>
    <t>SO 04.1 - Objekt 4 - interaktivní učebny 1.NP - elektro</t>
  </si>
  <si>
    <t>-380351838</t>
  </si>
  <si>
    <t>1984333823</t>
  </si>
  <si>
    <t>1509932624</t>
  </si>
  <si>
    <t>0,263*29</t>
  </si>
  <si>
    <t>856189822</t>
  </si>
  <si>
    <t>-191445092</t>
  </si>
  <si>
    <t>-482580414</t>
  </si>
  <si>
    <t>-243420522</t>
  </si>
  <si>
    <t>90*1,05 'Přepočtené koeficientem množství</t>
  </si>
  <si>
    <t>1747297300</t>
  </si>
  <si>
    <t>105+150</t>
  </si>
  <si>
    <t>-1050214682</t>
  </si>
  <si>
    <t>105*1,05 'Přepočtené koeficientem množství</t>
  </si>
  <si>
    <t>1670490606</t>
  </si>
  <si>
    <t>150</t>
  </si>
  <si>
    <t>150*1,05 'Přepočtené koeficientem množství</t>
  </si>
  <si>
    <t>-1711681333</t>
  </si>
  <si>
    <t>-1193460027</t>
  </si>
  <si>
    <t>-574066726</t>
  </si>
  <si>
    <t>461430206</t>
  </si>
  <si>
    <t>-2078422459</t>
  </si>
  <si>
    <t>-38405067</t>
  </si>
  <si>
    <t>1178713062</t>
  </si>
  <si>
    <t>-972794135</t>
  </si>
  <si>
    <t>-686262767</t>
  </si>
  <si>
    <t>-1458172838</t>
  </si>
  <si>
    <t>1037044483</t>
  </si>
  <si>
    <t>20*1,15 'Přepočtené koeficientem množství</t>
  </si>
  <si>
    <t>-1492765983</t>
  </si>
  <si>
    <t>-991696851</t>
  </si>
  <si>
    <t>160</t>
  </si>
  <si>
    <t>160*1,15 'Přepočtené koeficientem množství</t>
  </si>
  <si>
    <t>-2092446378</t>
  </si>
  <si>
    <t>-1541163206</t>
  </si>
  <si>
    <t>820</t>
  </si>
  <si>
    <t>820*1,15 'Přepočtené koeficientem množství</t>
  </si>
  <si>
    <t>559113635</t>
  </si>
  <si>
    <t>1755742971</t>
  </si>
  <si>
    <t>310</t>
  </si>
  <si>
    <t>310*1,15 'Přepočtené koeficientem množství</t>
  </si>
  <si>
    <t>-594736019</t>
  </si>
  <si>
    <t>1954474548</t>
  </si>
  <si>
    <t>12*1,15 'Přepočtené koeficientem množství</t>
  </si>
  <si>
    <t>-286807257</t>
  </si>
  <si>
    <t>-526093713</t>
  </si>
  <si>
    <t>45*1,15 'Přepočtené koeficientem množství</t>
  </si>
  <si>
    <t>-861189333</t>
  </si>
  <si>
    <t>-1252939662</t>
  </si>
  <si>
    <t>rozvaděč RK 113, BF-O-3/72-C na omítku, kompletní, krytí IP20</t>
  </si>
  <si>
    <t>1398348735</t>
  </si>
  <si>
    <t>1484069R2</t>
  </si>
  <si>
    <t>rozvaděč RK 114, BF-O-3/72-C na omítku, kompletní, krytí IP20</t>
  </si>
  <si>
    <t>352331297</t>
  </si>
  <si>
    <t>1186360266</t>
  </si>
  <si>
    <t>1164476212</t>
  </si>
  <si>
    <t>94354521</t>
  </si>
  <si>
    <t>-289964016</t>
  </si>
  <si>
    <t>916751942</t>
  </si>
  <si>
    <t>-780870774</t>
  </si>
  <si>
    <t>470946790</t>
  </si>
  <si>
    <t>-1182177294</t>
  </si>
  <si>
    <t>912116345</t>
  </si>
  <si>
    <t>-964258658</t>
  </si>
  <si>
    <t>1942163667</t>
  </si>
  <si>
    <t>-1406385397</t>
  </si>
  <si>
    <t>1911928704</t>
  </si>
  <si>
    <t>-118416452</t>
  </si>
  <si>
    <t>1170880622</t>
  </si>
  <si>
    <t>-432971880</t>
  </si>
  <si>
    <t>1682121832</t>
  </si>
  <si>
    <t>-788585626</t>
  </si>
  <si>
    <t>-555367417</t>
  </si>
  <si>
    <t>453906358</t>
  </si>
  <si>
    <t>-1129797193</t>
  </si>
  <si>
    <t>-1281563932</t>
  </si>
  <si>
    <t>741371823</t>
  </si>
  <si>
    <t>Demontáž osvětlovacího modulového systému zářivkového dl přes 1100 mm bez zachování funkčnosti</t>
  </si>
  <si>
    <t>-339932788</t>
  </si>
  <si>
    <t>Demontáž svítidel bez zachování funkčnosti (do suti) interiérových modulového systému zářivkových, délky přes 1100 mm</t>
  </si>
  <si>
    <t>https://podminky.urs.cz/item/CS_URS_2024_02/741371823</t>
  </si>
  <si>
    <t>442609200</t>
  </si>
  <si>
    <t>"I" 24</t>
  </si>
  <si>
    <t>"G" 3</t>
  </si>
  <si>
    <t>666043291</t>
  </si>
  <si>
    <t>998741123</t>
  </si>
  <si>
    <t>Přesun hmot tonážní pro silnoproud ruční v objektech v přes 12 do 24 m</t>
  </si>
  <si>
    <t>-1777912636</t>
  </si>
  <si>
    <t>Přesun hmot pro silnoproud stanovený z hmotnosti přesunovaného materiálu vodorovná dopravní vzdálenost do 50 m ruční (bez užití mechanizace) v objektech výšky přes 12 do 24 m</t>
  </si>
  <si>
    <t>https://podminky.urs.cz/item/CS_URS_2024_02/998741123</t>
  </si>
  <si>
    <t>1566955294</t>
  </si>
  <si>
    <t>48518562</t>
  </si>
  <si>
    <t>90*1,2 'Přepočtené koeficientem množství</t>
  </si>
  <si>
    <t>-1596351857</t>
  </si>
  <si>
    <t>-971179693</t>
  </si>
  <si>
    <t>740</t>
  </si>
  <si>
    <t>740*1,2 'Přepočtené koeficientem množství</t>
  </si>
  <si>
    <t>1065372389</t>
  </si>
  <si>
    <t>3+3</t>
  </si>
  <si>
    <t>-692215357</t>
  </si>
  <si>
    <t>1437674267</t>
  </si>
  <si>
    <t>-357930062</t>
  </si>
  <si>
    <t>1256430145</t>
  </si>
  <si>
    <t>2108148884</t>
  </si>
  <si>
    <t>302468348</t>
  </si>
  <si>
    <t>1125884896</t>
  </si>
  <si>
    <t>46094122R</t>
  </si>
  <si>
    <t>Vyplnění a omítnutí rýh při elektroinstalacích ve stěnách hl přes 3 do 5 cm a š přes 15 cm</t>
  </si>
  <si>
    <t>15403418</t>
  </si>
  <si>
    <t>Vyplnění rýh vyplnění a omítnutí rýh ve stěnách hloubky přes 3 do 5 cm a šířky přes 15 cm</t>
  </si>
  <si>
    <t>1348668253</t>
  </si>
  <si>
    <t>-11401068</t>
  </si>
  <si>
    <t>1085624898</t>
  </si>
  <si>
    <t>695332210</t>
  </si>
  <si>
    <t>-964405960</t>
  </si>
  <si>
    <t>26+12</t>
  </si>
  <si>
    <t>-996443912</t>
  </si>
  <si>
    <t>1509874279</t>
  </si>
  <si>
    <t>468101424</t>
  </si>
  <si>
    <t>Vysekání rýh pro montáž trubek a kabelů v cihelných zdech hl přes 3 do 5 cm a š přes 10 do 15 cm</t>
  </si>
  <si>
    <t>499988271</t>
  </si>
  <si>
    <t>Vysekání rýh pro montáž trubek a kabelů v cihelných zdech hloubky přes 3 do 5 cm a šířky přes 10 do 15 cm</t>
  </si>
  <si>
    <t>https://podminky.urs.cz/item/CS_URS_2024_02/468101424</t>
  </si>
  <si>
    <t>1825726791</t>
  </si>
  <si>
    <t>-180165792</t>
  </si>
  <si>
    <t>1,021*4</t>
  </si>
  <si>
    <t>-1914884367</t>
  </si>
  <si>
    <t>2024837483</t>
  </si>
  <si>
    <t>1,021*29</t>
  </si>
  <si>
    <t>-270251868</t>
  </si>
  <si>
    <t>1734757285</t>
  </si>
  <si>
    <t>-1533860840</t>
  </si>
  <si>
    <t>-2125974875</t>
  </si>
  <si>
    <t>SO 05 - Rampa a schodiště - objekt 5</t>
  </si>
  <si>
    <t>111251101</t>
  </si>
  <si>
    <t>Odstranění křovin a stromů průměru kmene do 100 mm i s kořeny sklonu terénu do 1:5 z celkové plochy do 100 m2 strojně</t>
  </si>
  <si>
    <t>605295967</t>
  </si>
  <si>
    <t>Odstranění křovin a stromů s odstraněním kořenů strojně průměru kmene do 100 mm v rovině nebo ve svahu sklonu terénu do 1:5, při celkové ploše do 100 m2</t>
  </si>
  <si>
    <t>https://podminky.urs.cz/item/CS_URS_2024_02/111251101</t>
  </si>
  <si>
    <t>"nálety a dřeviny" 5,0*5,5</t>
  </si>
  <si>
    <t>112155311</t>
  </si>
  <si>
    <t>Štěpkování keřového porostu středně hustého s naložením</t>
  </si>
  <si>
    <t>351112056</t>
  </si>
  <si>
    <t>Štěpkování s naložením na dopravní prostředek a odvozem do 20 km keřového porostu středně hustého</t>
  </si>
  <si>
    <t>https://podminky.urs.cz/item/CS_URS_2024_02/112155311</t>
  </si>
  <si>
    <t>112101121</t>
  </si>
  <si>
    <t>Odstranění stromů jehličnatých průměru kmene přes 100 do 300 mm</t>
  </si>
  <si>
    <t>-1814152621</t>
  </si>
  <si>
    <t>Odstranění stromů s odřezáním kmene a s odvětvením jehličnatých bez odkornění, průměru kmene přes 100 do 300 mm</t>
  </si>
  <si>
    <t>https://podminky.urs.cz/item/CS_URS_2024_02/112101121</t>
  </si>
  <si>
    <t>*rozsah se určí po vytýčení</t>
  </si>
  <si>
    <t>"odhad" 8</t>
  </si>
  <si>
    <t>112251101</t>
  </si>
  <si>
    <t>Odstranění pařezů průměru přes 100 do 300 mm</t>
  </si>
  <si>
    <t>-528102926</t>
  </si>
  <si>
    <t>Odstranění pařezů strojně s jejich vykopáním nebo vytrháním průměru přes 100 do 300 mm</t>
  </si>
  <si>
    <t>https://podminky.urs.cz/item/CS_URS_2024_02/112251101</t>
  </si>
  <si>
    <t>162201405</t>
  </si>
  <si>
    <t>Vodorovné přemístění větví stromů jehličnatých do 1 km D kmene přes 100 do 300 mm</t>
  </si>
  <si>
    <t>-287400554</t>
  </si>
  <si>
    <t>Vodorovné přemístění větví, kmenů nebo pařezů s naložením, složením a dopravou do 1000 m větví stromů jehličnatých, průměru kmene přes 100 do 300 mm</t>
  </si>
  <si>
    <t>https://podminky.urs.cz/item/CS_URS_2024_02/162201405</t>
  </si>
  <si>
    <t>162201415</t>
  </si>
  <si>
    <t>Vodorovné přemístění kmenů stromů jehličnatých do 1 km D kmene přes 100 do 300 mm</t>
  </si>
  <si>
    <t>640843451</t>
  </si>
  <si>
    <t>Vodorovné přemístění větví, kmenů nebo pařezů s naložením, složením a dopravou do 1000 m kmenů stromů jehličnatých, průměru přes 100 do 300 mm</t>
  </si>
  <si>
    <t>https://podminky.urs.cz/item/CS_URS_2024_02/162201415</t>
  </si>
  <si>
    <t>162201421</t>
  </si>
  <si>
    <t>Vodorovné přemístění pařezů do 1 km D přes 100 do 300 mm</t>
  </si>
  <si>
    <t>1616174812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</si>
  <si>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</si>
  <si>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</si>
  <si>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162301941</t>
  </si>
  <si>
    <t>Příplatek k vodorovnému přemístění větví stromů jehličnatých D kmene přes 100 do 300 mm ZKD 1 km</t>
  </si>
  <si>
    <t>1806896346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</si>
  <si>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</si>
  <si>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https://podminky.urs.cz/item/CS_URS_2024_02/162301941</t>
  </si>
  <si>
    <t>8*16 'Přepočtené koeficientem množství</t>
  </si>
  <si>
    <t>162301961</t>
  </si>
  <si>
    <t>Příplatek k vodorovnému přemístění kmenů stromů jehličnatých D kmene přes 100 do 300 mm ZKD 1 km</t>
  </si>
  <si>
    <t>2059926193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</si>
  <si>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</si>
  <si>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https://podminky.urs.cz/item/CS_URS_2024_02/162301961</t>
  </si>
  <si>
    <t>162301971</t>
  </si>
  <si>
    <t>Příplatek k vodorovnému přemístění pařezů D přes 100 do 300 mm ZKD 1 km</t>
  </si>
  <si>
    <t>-1396021926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</si>
  <si>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</si>
  <si>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</si>
  <si>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Poplatek za uložení na skládce (skládkovné) stavebního odpadu dřevěného kód odpadu 17 02 01</t>
  </si>
  <si>
    <t>1540383422</t>
  </si>
  <si>
    <t>Poplatek za uložení stavebního odpadu na skládce (skládkovné) dřevěného zatříděného do Katalogu odpadů pod kódem 17 02 01</t>
  </si>
  <si>
    <t xml:space="preserve">Poznámka k položce:_x000d_
dřevní hmota - skládka Činov_x000d_
</t>
  </si>
  <si>
    <t xml:space="preserve">*rozsah se určí po vytýčení stromů vč.větví, kmenů a pařezů </t>
  </si>
  <si>
    <t>"odhad" 8*1,5</t>
  </si>
  <si>
    <t>121151103</t>
  </si>
  <si>
    <t>Sejmutí ornice plochy do 100 m2 tl vrstvy do 200 mm strojně</t>
  </si>
  <si>
    <t>-2082600248</t>
  </si>
  <si>
    <t>Sejmutí ornice strojně při souvislé ploše do 100 m2, tl. vrstvy do 200 mm</t>
  </si>
  <si>
    <t>https://podminky.urs.cz/item/CS_URS_2024_02/121151103</t>
  </si>
  <si>
    <t>" v místě stávajícíparkové úpravy " 5,0*5,5</t>
  </si>
  <si>
    <t>122211101</t>
  </si>
  <si>
    <t>Odkopávky a prokopávky v hornině třídy těžitelnosti I, skupiny 3 ručně</t>
  </si>
  <si>
    <t>1367125491</t>
  </si>
  <si>
    <t>Odkopávky a prokopávky ručně zapažené i nezapažené v hornině třídy těžitelnosti I skupiny 3</t>
  </si>
  <si>
    <t>https://podminky.urs.cz/item/CS_URS_2024_02/122211101</t>
  </si>
  <si>
    <t>* odkop pro šikminu rampy v terénu</t>
  </si>
  <si>
    <t>" v horní ploše asfaltu " 4,0*1,65*0,2/2+5,5*1,65*0,25/2</t>
  </si>
  <si>
    <t>" u schodiště " 1,5*0,6*0,2/2</t>
  </si>
  <si>
    <t>132251101</t>
  </si>
  <si>
    <t>Hloubení rýh nezapažených š do 800 mm v hornině třídy těžitelnosti I skupiny 3 objem do 20 m3 strojně</t>
  </si>
  <si>
    <t>-1283141638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</si>
  <si>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</si>
  <si>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</si>
  <si>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 xml:space="preserve">*rampa pro základové pasy </t>
  </si>
  <si>
    <t>0,5*0,2*(1,5+1,35+5,5+3,15+3,8+1,1+2,5+0,55+4,0+1,2)</t>
  </si>
  <si>
    <t>133251101</t>
  </si>
  <si>
    <t>Hloubení šachet nezapažených v hornině třídy těžitelnosti I skupiny 3 objem do 20 m3</t>
  </si>
  <si>
    <t>-264267219</t>
  </si>
  <si>
    <t>Hloubení nezapažených šachet strojně v hornině třídy těžitelnosti I skupiny 3 do 20 m3</t>
  </si>
  <si>
    <t>https://podminky.urs.cz/item/CS_URS_2024_02/133251101</t>
  </si>
  <si>
    <t>*rampa</t>
  </si>
  <si>
    <t>0,5*(0,3*0,3*8+0,3*0,28+0,3*0,55)</t>
  </si>
  <si>
    <t>162751116</t>
  </si>
  <si>
    <t>Vodorovné přemístění přes 8 000 do 9000 m výkopku/sypaniny z horniny třídy těžitelnosti I skupiny 1 až 3</t>
  </si>
  <si>
    <t>-740319456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</si>
  <si>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</si>
  <si>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https://podminky.urs.cz/item/CS_URS_2024_02/162751116</t>
  </si>
  <si>
    <t>" pro založení zdí " 0,5*0,2*(1,5+1,35+5,5+3,15+3,8+1,1+2,5+0,55+4,0+1,2)</t>
  </si>
  <si>
    <t>" založení patek " 0,5*(0,3*0,3*8+0,3*0,28+0,3*0,55)</t>
  </si>
  <si>
    <t>171251101</t>
  </si>
  <si>
    <t>Uložení sypaniny do násypů nezhutněných strojně</t>
  </si>
  <si>
    <t>-1669014807</t>
  </si>
  <si>
    <t>Uložení sypanin do násypů strojně s rozprostřením sypaniny ve vrstvách a s hrubým urovnáním nezhutněných jakékoliv třídy těžitelnosti</t>
  </si>
  <si>
    <t>https://podminky.urs.cz/item/CS_URS_2024_02/171251101</t>
  </si>
  <si>
    <t>-2035141080</t>
  </si>
  <si>
    <t>4,834*1,8</t>
  </si>
  <si>
    <t>181152302</t>
  </si>
  <si>
    <t>Úprava pláně pro silnice a dálnice v zářezech se zhutněním</t>
  </si>
  <si>
    <t>277707109</t>
  </si>
  <si>
    <t>Úprava pláně na stavbách silnic a dálnic strojně v zářezech mimo skalních se zhutněním</t>
  </si>
  <si>
    <t>https://podminky.urs.cz/item/CS_URS_2024_02/181152302</t>
  </si>
  <si>
    <t>*pro šikminu rampy v terénu</t>
  </si>
  <si>
    <t>" v horní ploše asfaltu " 4,0*1,65+5,5*1,65</t>
  </si>
  <si>
    <t>" u schodiště " 1,5*0,6</t>
  </si>
  <si>
    <t>181311103</t>
  </si>
  <si>
    <t>Rozprostření ornice tl vrstvy do 200 mm v rovině nebo ve svahu do 1:5 ručně</t>
  </si>
  <si>
    <t>1547528603</t>
  </si>
  <si>
    <t>Rozprostření a urovnání ornice v rovině nebo ve svahu sklonu do 1:5 ručně při souvislé ploše, tl. vrstvy do 200 mm</t>
  </si>
  <si>
    <t>https://podminky.urs.cz/item/CS_URS_2024_02/181311103</t>
  </si>
  <si>
    <t>" v místě stávající parkové úpravy " 5,0*5,5</t>
  </si>
  <si>
    <t>181411121</t>
  </si>
  <si>
    <t>Založení lučního trávníku výsevem pl do 1000 m2 v rovině a ve svahu do 1:5</t>
  </si>
  <si>
    <t>1347321411</t>
  </si>
  <si>
    <t>Založení trávníku na půdě předem připravené plochy do 1000 m2 výsevem včetně utažení lučního v rovině nebo na svahu do 1:5</t>
  </si>
  <si>
    <t>https://podminky.urs.cz/item/CS_URS_2024_02/181411121</t>
  </si>
  <si>
    <t>00572100</t>
  </si>
  <si>
    <t>osivo jetelotráva intenzivní víceletá</t>
  </si>
  <si>
    <t>-291591407</t>
  </si>
  <si>
    <t>27,5*0,02 'Přepočtené koeficientem množství</t>
  </si>
  <si>
    <t>1457101316</t>
  </si>
  <si>
    <t>"pod pasy" 0,1*0,2*(1,5+1,35+5,5+3,15+3,8+1,1+2,5+0,55+4,0+1,2)</t>
  </si>
  <si>
    <t>"pod patky" 0,1*(0,3*0,3*8+0,3*0,28+0,3*0,55)</t>
  </si>
  <si>
    <t>* v ploše pod šikminu rampy v terénu</t>
  </si>
  <si>
    <t>" v horní ploše asfaltu " 4,0*1,65*0,1+5,5*1,65*0,1</t>
  </si>
  <si>
    <t>" u schodiště " 1,5*0,6*0,1</t>
  </si>
  <si>
    <t>275313711</t>
  </si>
  <si>
    <t>Základové patky z betonu tř. C 20/25</t>
  </si>
  <si>
    <t>-2008858659</t>
  </si>
  <si>
    <t>Základy z betonu prostého patky a bloky z betonu kamenem neprokládaného tř. C 20/25</t>
  </si>
  <si>
    <t>https://podminky.urs.cz/item/CS_URS_2024_02/275313711</t>
  </si>
  <si>
    <t>0,4*(0,3*0,3*8+0,3*0,28+0,3*0,55)</t>
  </si>
  <si>
    <t>275351121</t>
  </si>
  <si>
    <t>Zřízení bednění základových patek</t>
  </si>
  <si>
    <t>1092491824</t>
  </si>
  <si>
    <t>Bednění základů patek zřízení</t>
  </si>
  <si>
    <t>https://podminky.urs.cz/item/CS_URS_2024_02/275351121</t>
  </si>
  <si>
    <t>0,4*(0,3*4*8+2*(0,3+0,28)+2*(0,3+0,55))</t>
  </si>
  <si>
    <t>275351122</t>
  </si>
  <si>
    <t>Odstranění bednění základových patek</t>
  </si>
  <si>
    <t>973428735</t>
  </si>
  <si>
    <t>Bednění základů patek odstranění</t>
  </si>
  <si>
    <t>https://podminky.urs.cz/item/CS_URS_2024_02/275351122</t>
  </si>
  <si>
    <t>279113142</t>
  </si>
  <si>
    <t>Základová zeď tl přes 150 do 200 mm z tvárnic ztraceného bednění včetně výplně z betonu tř. C 20/25</t>
  </si>
  <si>
    <t>1513894968</t>
  </si>
  <si>
    <t>Základové zdi z tvárnic ztraceného bednění včetně výplně z betonu bez zvláštních nároků na vliv prostředí třídy C 20/25, tloušťky zdiva přes 150 do 200 mm</t>
  </si>
  <si>
    <t>https://podminky.urs.cz/item/CS_URS_2024_02/279113142</t>
  </si>
  <si>
    <t>(0,4+0,6)/2*(1,5+1,35+5,5+3,15+3,8+1,1+2,5+0,55+4,0+1,2)</t>
  </si>
  <si>
    <t>279361821</t>
  </si>
  <si>
    <t>Výztuž základových zdí nosných betonářskou ocelí 10 505</t>
  </si>
  <si>
    <t>-538038750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</si>
  <si>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</si>
  <si>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https://podminky.urs.cz/item/CS_URS_2024_02/279361821</t>
  </si>
  <si>
    <t>*svisle J10</t>
  </si>
  <si>
    <t>(0,4+0,6)/2*(1,5+1,35+5,5+3,15+3,8+1,1+2,5+0,55+4,0+1,2)*8*0,617*1,15*0,001</t>
  </si>
  <si>
    <t>430321616</t>
  </si>
  <si>
    <t>Schodišťová konstrukce a rampa ze ŽB tř. C 30/37</t>
  </si>
  <si>
    <t>1947905619</t>
  </si>
  <si>
    <t>Schodišťové konstrukce a rampy z betonu železového (bez výztuže) stupně, schodnice, ramena, podesty s nosníky tř. C 30/37</t>
  </si>
  <si>
    <t>https://podminky.urs.cz/item/CS_URS_2024_02/430321616</t>
  </si>
  <si>
    <t>* podkladní vrstva poškozená trvalým zatékáním - dle skutečnosti</t>
  </si>
  <si>
    <t>"schodiště" 12,3*2,0*0,125</t>
  </si>
  <si>
    <t>430362021</t>
  </si>
  <si>
    <t>Výztuž schodišťové konstrukce a rampy svařovanými sítěmi Kari</t>
  </si>
  <si>
    <t>-235773436</t>
  </si>
  <si>
    <t>Výztuž schodišťových konstrukcí a ramp stupňů, schodnic, ramen, podest s nosníky ze svařovaných sítí z drátů typu KARI</t>
  </si>
  <si>
    <t>https://podminky.urs.cz/item/CS_URS_2024_02/430362021</t>
  </si>
  <si>
    <t>*100x100x8 -2x</t>
  </si>
  <si>
    <t>"schodiště" 12,3*2,0*2*3,946*1,15*0,001*2</t>
  </si>
  <si>
    <t>1501341626</t>
  </si>
  <si>
    <t>*pokládka zpět bez stupňů zasahujících pod rampu - (dle skutečnosti)</t>
  </si>
  <si>
    <t>12,3*6</t>
  </si>
  <si>
    <t>564231011</t>
  </si>
  <si>
    <t>Podklad nebo podsyp ze štěrkopísku ŠP plochy do 100 m2 tl 100 mm</t>
  </si>
  <si>
    <t>-624911682</t>
  </si>
  <si>
    <t>Podklad nebo podsyp ze štěrkopísku ŠP s rozprostřením, vlhčením a zhutněním plochy jednotlivě do 100 m2, po zhutnění tl. 100 mm</t>
  </si>
  <si>
    <t>https://podminky.urs.cz/item/CS_URS_2024_02/564231011</t>
  </si>
  <si>
    <t>*dle výpisu projektanta</t>
  </si>
  <si>
    <t>" pod dlažbu kamennou " 101,77</t>
  </si>
  <si>
    <t>" pod dlažbu betonovou zámkovou " 83,86</t>
  </si>
  <si>
    <t>" snížený pruh zámkové dlažby navazující na stávající asfalt " 11,5*0,4</t>
  </si>
  <si>
    <t>631311115</t>
  </si>
  <si>
    <t>Mazanina tl přes 50 do 80 mm z betonu prostého bez zvýšených nároků na prostředí tř. C 20/25</t>
  </si>
  <si>
    <t>-1395118953</t>
  </si>
  <si>
    <t>Mazanina z betonu prostého bez zvýšených nároků na prostředí tl. přes 50 do 80 mm tř. C 20/25</t>
  </si>
  <si>
    <t>https://podminky.urs.cz/item/CS_URS_2024_02/631311115</t>
  </si>
  <si>
    <t>*šikmin rampy v terénu</t>
  </si>
  <si>
    <t>" v horní ploše asfaltu " (4,0*1,65+5,5*1,65)*0,08</t>
  </si>
  <si>
    <t>" u schodiště " 1,5*0,6*0,08</t>
  </si>
  <si>
    <t>631319204</t>
  </si>
  <si>
    <t>Příplatek k mazaninám za přidání ocelových vláken (drátkobeton) pro objemové vyztužení 30 kg/m3</t>
  </si>
  <si>
    <t>-1596069239</t>
  </si>
  <si>
    <t>Příplatek k cenám betonových mazanin za vyztužení ocelovými vlákny (drátkobeton) objemové vyztužení 30 kg/m3</t>
  </si>
  <si>
    <t>https://podminky.urs.cz/item/CS_URS_2024_02/631319204</t>
  </si>
  <si>
    <t>90000R</t>
  </si>
  <si>
    <t>Příplatek na vytvarování odvodňovacího žlábku podél opěrných zdí vedle schodiště dle TZ</t>
  </si>
  <si>
    <t>-2062850563</t>
  </si>
  <si>
    <t>-1835455680</t>
  </si>
  <si>
    <t>"horní část rampy pro základ" (3,7+3,15+5,5)*2</t>
  </si>
  <si>
    <t>"spodní část rampy pro základové patky " 0,3*4*2</t>
  </si>
  <si>
    <t>-1940578837</t>
  </si>
  <si>
    <t>-1341552726</t>
  </si>
  <si>
    <t>" pruh stávající zámkové dlažby nad schodištěm " 1,5*1,5</t>
  </si>
  <si>
    <t>113107151</t>
  </si>
  <si>
    <t>Odstranění podkladu z kameniva těženého tl do 100 mm strojně pl přes 50 do 200 m2</t>
  </si>
  <si>
    <t>-2056044778</t>
  </si>
  <si>
    <t>Odstranění podkladů nebo krytů strojně plochy jednotlivě přes 50 m2 do 200 m2 s přemístěním hmot na skládku na vzdálenost do 20 m nebo s naložením na dopravní prostředek z kameniva těženého, o tl. vrstvy do 100 mm</t>
  </si>
  <si>
    <t>https://podminky.urs.cz/item/CS_URS_2024_02/113107151</t>
  </si>
  <si>
    <t xml:space="preserve">*pro šikminu rampy v terénu pod asfaltovou plochou  a pod částí zámkové dlažby nad schodištěm</t>
  </si>
  <si>
    <t>113107175</t>
  </si>
  <si>
    <t>Odstranění podkladu z betonu vyztuženého sítěmi tl do 100 mm strojně pl přes 50 do 200 m2</t>
  </si>
  <si>
    <t>-1656904168</t>
  </si>
  <si>
    <t>Odstranění podkladů nebo krytů strojně plochy jednotlivě přes 50 m2 do 200 m2 s přemístěním hmot na skládku na vzdálenost do 20 m nebo s naložením na dopravní prostředek z betonu vyztuženého sítěmi, o tl. vrstvy do 100 mm</t>
  </si>
  <si>
    <t>https://podminky.urs.cz/item/CS_URS_2024_02/113107175</t>
  </si>
  <si>
    <t>113107181</t>
  </si>
  <si>
    <t>Odstranění podkladu živičného tl do 50 mm strojně pl přes 50 do 200 m2</t>
  </si>
  <si>
    <t>-130703126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</si>
  <si>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</si>
  <si>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https://podminky.urs.cz/item/CS_URS_2024_02/113107181</t>
  </si>
  <si>
    <t>*pro šikminu rampy v terénu asfaltová plocha</t>
  </si>
  <si>
    <t>" odpočet části plochy zámkové dlažby nad schodištěm " -1,5*1,5</t>
  </si>
  <si>
    <t>1954192951</t>
  </si>
  <si>
    <t>*očíslování pozic jednotlivých kusů pro pokládku zpět</t>
  </si>
  <si>
    <t>13,9*6</t>
  </si>
  <si>
    <t>963053936</t>
  </si>
  <si>
    <t>Bourání ŽB schodišťových ramen monolitických samonosných</t>
  </si>
  <si>
    <t>-1764180914</t>
  </si>
  <si>
    <t>Bourání železobetonových monolitických schodišťových ramen samonosných</t>
  </si>
  <si>
    <t>https://podminky.urs.cz/item/CS_URS_2024_02/963053936</t>
  </si>
  <si>
    <t>"schodiště" 13,9*2,0</t>
  </si>
  <si>
    <t>985131111</t>
  </si>
  <si>
    <t>Očištění ploch stěn, rubu kleneb a podlah tlakovou vodou</t>
  </si>
  <si>
    <t>1921502878</t>
  </si>
  <si>
    <t>https://podminky.urs.cz/item/CS_URS_2024_02/985131111</t>
  </si>
  <si>
    <t>" obnažené opěrné zdi u rampy " (4,0+1,8+3,0)*(0,725+0,2)/2</t>
  </si>
  <si>
    <t>985131311</t>
  </si>
  <si>
    <t>Ruční dočištění ploch stěn, rubu kleneb a podlah ocelových kartáči</t>
  </si>
  <si>
    <t>2132459994</t>
  </si>
  <si>
    <t>Očištění ploch stěn, rubu kleneb a podlah ruční dočištění ocelovými kartáči</t>
  </si>
  <si>
    <t>https://podminky.urs.cz/item/CS_URS_2024_02/985131311</t>
  </si>
  <si>
    <t>997221551</t>
  </si>
  <si>
    <t>Vodorovná doprava suti ze sypkých materiálů do 1 km</t>
  </si>
  <si>
    <t>-258785736</t>
  </si>
  <si>
    <t>Vodorovná doprava suti bez naložení, ale se složením a s hrubým urovnáním ze sypkých materiálů, na vzdálenost do 1 km</t>
  </si>
  <si>
    <t>https://podminky.urs.cz/item/CS_URS_2024_02/997221551</t>
  </si>
  <si>
    <t>30,35</t>
  </si>
  <si>
    <t xml:space="preserve"> "schod. stupně zpět" -9,341</t>
  </si>
  <si>
    <t xml:space="preserve">" zámková dlažba - zůstane na místě " -0,585 </t>
  </si>
  <si>
    <t>997221559</t>
  </si>
  <si>
    <t>Příplatek ZKD 1 km u vodorovné dopravy suti ze sypkých materiálů</t>
  </si>
  <si>
    <t>-82386163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</si>
  <si>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</si>
  <si>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</si>
  <si>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20,424*6 'Přepočtené koeficientem množství</t>
  </si>
  <si>
    <t>-279650162</t>
  </si>
  <si>
    <t>" beton " 4,028+12,01</t>
  </si>
  <si>
    <t>997221873</t>
  </si>
  <si>
    <t>Poplatek za uložení na recyklační skládce (skládkovné) stavebního odpadu zeminy a kamení zatříděného do Katalogu odpadů pod kódem 17 05 04</t>
  </si>
  <si>
    <t>-1058820472</t>
  </si>
  <si>
    <t>https://podminky.urs.cz/item/CS_URS_2024_02/997221873</t>
  </si>
  <si>
    <t>"štěrk" 2,984</t>
  </si>
  <si>
    <t>997221875</t>
  </si>
  <si>
    <t>Poplatek za uložení na recyklační skládce (skládkovné) stavebního odpadu asfaltového bez obsahu dehtu zatříděného do Katalogu odpadů pod kódem 17 03 02</t>
  </si>
  <si>
    <t>126072322</t>
  </si>
  <si>
    <t>https://podminky.urs.cz/item/CS_URS_2024_02/997221875</t>
  </si>
  <si>
    <t>"živice" 1,404</t>
  </si>
  <si>
    <t>998223011</t>
  </si>
  <si>
    <t>Přesun hmot pro pozemní komunikace s krytem dlážděným</t>
  </si>
  <si>
    <t>-424471501</t>
  </si>
  <si>
    <t>Přesun hmot pro pozemní komunikace s krytem dlážděným dopravní vzdálenost do 200 m jakékoliv délky objektu</t>
  </si>
  <si>
    <t>https://podminky.urs.cz/item/CS_URS_2024_02/998223011</t>
  </si>
  <si>
    <t>767161871</t>
  </si>
  <si>
    <t>Demontáž madel schodišťových k dalšímu použití</t>
  </si>
  <si>
    <t>475969019</t>
  </si>
  <si>
    <t>Demontáž zábradlí k dalšímu použití madel schodišťových</t>
  </si>
  <si>
    <t>https://podminky.urs.cz/item/CS_URS_2024_02/767161871</t>
  </si>
  <si>
    <t>" stávající zábradlí " 2,0</t>
  </si>
  <si>
    <t>1239119176</t>
  </si>
  <si>
    <t>*stávající zpět a doplnění madla uprostřed a na pravém okraji</t>
  </si>
  <si>
    <t>3*2</t>
  </si>
  <si>
    <t>55342000R</t>
  </si>
  <si>
    <t xml:space="preserve">madlo zábradlí nerezové </t>
  </si>
  <si>
    <t>311336966</t>
  </si>
  <si>
    <t>767220210</t>
  </si>
  <si>
    <t>Montáž zábradlí schodiště z trubek na ocelovou konstrukci hmotnosti do 15 kg</t>
  </si>
  <si>
    <t>-1680246290</t>
  </si>
  <si>
    <t>Montáž schodišťového zábradlí z trubek nebo tenkostěnných profilů na ocelovou konstrukci, hmotnosti 1 m zábradlí do 15 kg</t>
  </si>
  <si>
    <t>https://podminky.urs.cz/item/CS_URS_2024_02/767220210</t>
  </si>
  <si>
    <t>*rampa - zábradlí v místech rozdílných úrovních plochy rampy</t>
  </si>
  <si>
    <t>3,9+3,15+3,0+1,8+4,0+3,15+4,0+2,5+0,15+4,0+5,0+3,0+0,15+2,5</t>
  </si>
  <si>
    <t>*rampa - zábradlí</t>
  </si>
  <si>
    <t>3,15+4,0+1,5+4,0</t>
  </si>
  <si>
    <t>55396003</t>
  </si>
  <si>
    <t>Atyp. zámečnické výrobky vč. pozinkování</t>
  </si>
  <si>
    <t>843675150</t>
  </si>
  <si>
    <t>" vodorovně " (3,9+3,15+3,0+1,8+4,0+3,15+4,0+2,5+0,15+4,0+5,0+3,0+0,15+2,5)*3*1,42</t>
  </si>
  <si>
    <t>" svisle po 80 cm " 40,0/0,8*1,1*1,42</t>
  </si>
  <si>
    <t xml:space="preserve">" vodorovně "  (3,15+4,0+1,5+4,0)*3*1,42</t>
  </si>
  <si>
    <t>" svisle po 80 cm " 13,0/0,8*1,1*1,42</t>
  </si>
  <si>
    <t>767590120</t>
  </si>
  <si>
    <t>Montáž podlahového roštu šroubovaného</t>
  </si>
  <si>
    <t>2075689765</t>
  </si>
  <si>
    <t>Montáž podlahových konstrukcí podlahových roštů, podlah připevněných šroubováním</t>
  </si>
  <si>
    <t>https://podminky.urs.cz/item/CS_URS_2024_02/767590120</t>
  </si>
  <si>
    <t>11*42</t>
  </si>
  <si>
    <t>55347038R</t>
  </si>
  <si>
    <t>rošt podlahový lisovaný žárově zinkovaný velikost 40/3mm 1500x1000mm</t>
  </si>
  <si>
    <t>-210003804</t>
  </si>
  <si>
    <t>"rampa"11+2</t>
  </si>
  <si>
    <t>666803595</t>
  </si>
  <si>
    <t>*rampa - OK</t>
  </si>
  <si>
    <t>"L160x90x15" (3,9+3,15*2+3,2*2+1,5*3+2,4+3,0)*20,0</t>
  </si>
  <si>
    <t>"2xU100" 2*(0,3*4+0,5*5+0,6*2)*10,6</t>
  </si>
  <si>
    <t>"kotvící pl.6" 0,24*0,24*8*6*11</t>
  </si>
  <si>
    <t>"svislá výztuha70x8" 1,09*4,4*6</t>
  </si>
  <si>
    <t>"uzavření sloupků pl. 6" 0,1*0,1*11*8*6</t>
  </si>
  <si>
    <t>" přechodový plech u nájezdu a výjezdu sklon 12% " 1,5*1,0*8*8*2</t>
  </si>
  <si>
    <t>-472356597</t>
  </si>
  <si>
    <t xml:space="preserve">" přechodový plech u nájezdu a výjezdu  sklon 12%" 1,5*1,0*8*8*2</t>
  </si>
  <si>
    <t>890,349*1,08 'Přepočtené koeficientem množství</t>
  </si>
  <si>
    <t>-534196219</t>
  </si>
  <si>
    <t>772521250R</t>
  </si>
  <si>
    <t>Kladení dlažby z kamene z pravoúhlých desek a dlaždic lepených tl přes 30 do 50 mm</t>
  </si>
  <si>
    <t>1278098506</t>
  </si>
  <si>
    <t>Kladení dlažby z kamene do lepidla z nejvýše dvou rozdílných druhů pravoúhlých desek nebo dlaždic ve skladbě se pravidelně opakujících, tl. přes 30 do 50 mm</t>
  </si>
  <si>
    <t>https://podminky.urs.cz/item/CS_URS_2024_02/772521250R</t>
  </si>
  <si>
    <t>" v horní ploše asfaltu " (4,0*1,65+5,5*1,65)</t>
  </si>
  <si>
    <t>59245001</t>
  </si>
  <si>
    <t>dlažba zámková betonová tvaru I 200x165mm tl 40mm přírodní</t>
  </si>
  <si>
    <t>-1495704585</t>
  </si>
  <si>
    <t>16,575*1,04 'Přepočtené koeficientem množství</t>
  </si>
  <si>
    <t>-1404890630</t>
  </si>
  <si>
    <t>*stupně schodiště - z pohledové strany pro pokládku zpět</t>
  </si>
  <si>
    <t>12,3*6*(0,295+0,15)</t>
  </si>
  <si>
    <t>-1164854767</t>
  </si>
  <si>
    <t>-1296391205</t>
  </si>
  <si>
    <t>-870571529</t>
  </si>
  <si>
    <t>-1556556641</t>
  </si>
  <si>
    <t>010001000.1</t>
  </si>
  <si>
    <t>-1245407574</t>
  </si>
  <si>
    <t>https://podminky.urs.cz/item/CS_URS_2024_02/010001000.1</t>
  </si>
  <si>
    <t>2111464311</t>
  </si>
  <si>
    <t>654522688</t>
  </si>
  <si>
    <t>939526476</t>
  </si>
  <si>
    <t>SO 06 - Plocha k hlavnímu vstupu - objekt 6</t>
  </si>
  <si>
    <t xml:space="preserve">    VRN7 - Provozní vlivy</t>
  </si>
  <si>
    <t xml:space="preserve">    VRN9 - Ostatní náklady</t>
  </si>
  <si>
    <t>1428986596</t>
  </si>
  <si>
    <t>" dlažba kamenná " 101,77</t>
  </si>
  <si>
    <t>" dlažba betonová zámková " 83,86</t>
  </si>
  <si>
    <t>424244511</t>
  </si>
  <si>
    <t>-1818817216</t>
  </si>
  <si>
    <t>" dlažba kamenná " 101,77*0,08</t>
  </si>
  <si>
    <t>" dlažba betonová zámková " 83,86*0,08</t>
  </si>
  <si>
    <t>1480667167</t>
  </si>
  <si>
    <t>293657521</t>
  </si>
  <si>
    <t>" kamenný obrubník - dle výpisu projektanta" 31,0*0,2*0,2</t>
  </si>
  <si>
    <t>1022294753</t>
  </si>
  <si>
    <t>"dle výpisu projektanta" 31,0</t>
  </si>
  <si>
    <t>58380374</t>
  </si>
  <si>
    <t>obrubník kamenný žulový přímý 1000x120x250mm</t>
  </si>
  <si>
    <t>-55516850</t>
  </si>
  <si>
    <t>31*1,02 'Přepočtené koeficientem množství</t>
  </si>
  <si>
    <t>936104211</t>
  </si>
  <si>
    <t>Montáž odpadkového koše do betonové patky</t>
  </si>
  <si>
    <t>-989180814</t>
  </si>
  <si>
    <t>https://podminky.urs.cz/item/CS_URS_2024_02/936104211</t>
  </si>
  <si>
    <t>74910136</t>
  </si>
  <si>
    <t>koš odpadkový kulatý z hladkého betonu v 800mm D 480mm</t>
  </si>
  <si>
    <t>938831800</t>
  </si>
  <si>
    <t>1892807574</t>
  </si>
  <si>
    <t>* pokračování zámkové dlažby od vstupu k hlavnímu schodišti lepením na beton podklad - spára ke stávaj.asfaltu</t>
  </si>
  <si>
    <t>13,6+1,5+15,3+0,6</t>
  </si>
  <si>
    <t>952902121</t>
  </si>
  <si>
    <t>Čištění budov zametení drsných podlah</t>
  </si>
  <si>
    <t>1566922614</t>
  </si>
  <si>
    <t>Čištění budov při provádění oprav a udržovacích prací podlah drsných nebo chodníků zametením</t>
  </si>
  <si>
    <t>https://podminky.urs.cz/item/CS_URS_2024_02/952902121</t>
  </si>
  <si>
    <t>"po dokončení prací" 101,77+83,86</t>
  </si>
  <si>
    <t>-1909202413</t>
  </si>
  <si>
    <t>*prořezání vrstev podkladu</t>
  </si>
  <si>
    <t>13,6</t>
  </si>
  <si>
    <t>919735122</t>
  </si>
  <si>
    <t>Řezání stávajícího betonového krytu hl přes 50 do 100 mm</t>
  </si>
  <si>
    <t>-391906091</t>
  </si>
  <si>
    <t>Řezání stávajícího betonového krytu nebo podkladu hloubky přes 50 do 100 mm</t>
  </si>
  <si>
    <t>https://podminky.urs.cz/item/CS_URS_2024_02/919735122</t>
  </si>
  <si>
    <t>498288901</t>
  </si>
  <si>
    <t>*vrstva nevyhovujícího podkladu pro pokládku nové dlažby</t>
  </si>
  <si>
    <t>" pro dlažbu kamennou " 101,77</t>
  </si>
  <si>
    <t>" pro dlažbu betonovou zámkovou " 83,86</t>
  </si>
  <si>
    <t>1014385545</t>
  </si>
  <si>
    <t>-861966462</t>
  </si>
  <si>
    <t>430552619</t>
  </si>
  <si>
    <t>" stávající zámková dlažba nad schodištěm " 7,0*1,5</t>
  </si>
  <si>
    <t>997221571</t>
  </si>
  <si>
    <t>Vodorovná doprava vybouraných hmot do 1 km</t>
  </si>
  <si>
    <t>2092735377</t>
  </si>
  <si>
    <t>Vodorovná doprava vybouraných hmot bez naložení, ale se složením a s hrubým urovnáním na vzdálenost do 1 km</t>
  </si>
  <si>
    <t>https://podminky.urs.cz/item/CS_URS_2024_02/997221571</t>
  </si>
  <si>
    <t>997221579</t>
  </si>
  <si>
    <t>Příplatek ZKD 1 km u vodorovné dopravy vybouraných hmot</t>
  </si>
  <si>
    <t>-1867798624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</si>
  <si>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</si>
  <si>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</si>
  <si>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" všechno bourané " 100,639</t>
  </si>
  <si>
    <t>" odpočet zámkové dlažby - ponechá se na místě " -3,926</t>
  </si>
  <si>
    <t>96,713*6 'Přepočtené koeficientem množství</t>
  </si>
  <si>
    <t>1272735069</t>
  </si>
  <si>
    <t>" beton " 45,108</t>
  </si>
  <si>
    <t>967119596</t>
  </si>
  <si>
    <t>"štěrk" 33,413</t>
  </si>
  <si>
    <t>1833609297</t>
  </si>
  <si>
    <t>"živice" 18,192</t>
  </si>
  <si>
    <t>-1469904120</t>
  </si>
  <si>
    <t>1119701754</t>
  </si>
  <si>
    <t>58381129</t>
  </si>
  <si>
    <t>deska dlažební broušená žula 400x400mm tl 50mm</t>
  </si>
  <si>
    <t>356632665</t>
  </si>
  <si>
    <t>101,77*1,1 'Přepočtené koeficientem množství</t>
  </si>
  <si>
    <t>-834726556</t>
  </si>
  <si>
    <t>* pokračování zámkové dlažby od vstupu k hlavnímu schodišti mezi stávající zámkovou dlažbou a novou kamennou lepením na beton podklad</t>
  </si>
  <si>
    <t>" plocha dle PD " 83,86</t>
  </si>
  <si>
    <t>" snížený pruh zámkové dlažby navazující na stávající asfalt - stávající dlažba zpět " 11,5*0,4</t>
  </si>
  <si>
    <t>-1570627360</t>
  </si>
  <si>
    <t>83,86*1,04 'Přepočtené koeficientem množství</t>
  </si>
  <si>
    <t>-1685782241</t>
  </si>
  <si>
    <t>1832414535</t>
  </si>
  <si>
    <t>157594998</t>
  </si>
  <si>
    <t>-1271579185</t>
  </si>
  <si>
    <t>VRN7</t>
  </si>
  <si>
    <t>Provozní vlivy</t>
  </si>
  <si>
    <t>071002000</t>
  </si>
  <si>
    <t>Provoz investora, třetích osob</t>
  </si>
  <si>
    <t>1856158482</t>
  </si>
  <si>
    <t>https://podminky.urs.cz/item/CS_URS_2024_02/071002000</t>
  </si>
  <si>
    <t>VRN9</t>
  </si>
  <si>
    <t>090001000</t>
  </si>
  <si>
    <t>-821628672</t>
  </si>
  <si>
    <t>https://podminky.urs.cz/item/CS_URS_2024_02/090001000</t>
  </si>
  <si>
    <t>SO 07 - Parkoviště pro imobilní - objekt 7</t>
  </si>
  <si>
    <t>111301111</t>
  </si>
  <si>
    <t>Sejmutí drnu tl do 100 mm s přemístěním do 50 m nebo naložením na dopravní prostředek</t>
  </si>
  <si>
    <t>1235401755</t>
  </si>
  <si>
    <t>Sejmutí drnu tl. do 100 mm, v jakékoliv ploše</t>
  </si>
  <si>
    <t>https://podminky.urs.cz/item/CS_URS_2024_02/111301111</t>
  </si>
  <si>
    <t>6,0*5,0</t>
  </si>
  <si>
    <t>265841274</t>
  </si>
  <si>
    <t>122252203</t>
  </si>
  <si>
    <t>Odkopávky a prokopávky nezapažené pro silnice a dálnice v hornině třídy těžitelnosti I objem do 100 m3 strojně</t>
  </si>
  <si>
    <t>-652511624</t>
  </si>
  <si>
    <t>Odkopávky a prokopávky nezapažené pro silnice a dálnice strojně v hornině třídy těžitelnosti I do 100 m3</t>
  </si>
  <si>
    <t>https://podminky.urs.cz/item/CS_URS_2024_02/122252203</t>
  </si>
  <si>
    <t>*do celkové hl.490mm</t>
  </si>
  <si>
    <t xml:space="preserve">"plocha dle výpisu projektanta" 19,73*0,29 </t>
  </si>
  <si>
    <t>97859608</t>
  </si>
  <si>
    <t>"přebytečná ornice " (19,73+1,54)*0,2</t>
  </si>
  <si>
    <t>537087791</t>
  </si>
  <si>
    <t>-799117651</t>
  </si>
  <si>
    <t>9,976*1,8 'Přepočtené koeficientem množství</t>
  </si>
  <si>
    <t>742424688</t>
  </si>
  <si>
    <t>"dle výpisu projektanta" 19,73+1,54</t>
  </si>
  <si>
    <t>1264503950</t>
  </si>
  <si>
    <t>"plocha parkoviště" -(19,73+1,54)</t>
  </si>
  <si>
    <t>447017814</t>
  </si>
  <si>
    <t>-890239082</t>
  </si>
  <si>
    <t>8,73*0,02 'Přepočtené koeficientem množství</t>
  </si>
  <si>
    <t>564851013</t>
  </si>
  <si>
    <t>Podklad ze štěrkodrtě ŠD plochy do 100 m2 tl 170 mm</t>
  </si>
  <si>
    <t>1929323589</t>
  </si>
  <si>
    <t>Podklad ze štěrkodrti ŠD s rozprostřením a zhutněním plochy jednotlivě do 100 m2, po zhutnění tl. 170 mm</t>
  </si>
  <si>
    <t>https://podminky.urs.cz/item/CS_URS_2024_02/564851013</t>
  </si>
  <si>
    <t>"plocha parkoviště" 19,73</t>
  </si>
  <si>
    <t>564861011</t>
  </si>
  <si>
    <t>Podklad ze štěrkodrtě ŠD plochy do 100 m2 tl 200 mm</t>
  </si>
  <si>
    <t>-1717423628</t>
  </si>
  <si>
    <t>Podklad ze štěrkodrti ŠD s rozprostřením a zhutněním plochy jednotlivě do 100 m2, po zhutnění tl. 200 mm</t>
  </si>
  <si>
    <t>https://podminky.urs.cz/item/CS_URS_2024_02/564861011</t>
  </si>
  <si>
    <t>565155121</t>
  </si>
  <si>
    <t>Asfaltový beton vrstva podkladní ACP 16 (obalované kamenivo OKS) tl 70 mm š přes 3 m</t>
  </si>
  <si>
    <t>-527701175</t>
  </si>
  <si>
    <t>Asfaltový beton vrstva podkladní ACP 16 (obalované kamenivo střednězrnné - OKS) s rozprostřením a zhutněním v pruhu šířky přes 3 m, po zhutnění tl. 70 mm</t>
  </si>
  <si>
    <t>https://podminky.urs.cz/item/CS_URS_2024_02/565155121</t>
  </si>
  <si>
    <t>573111113</t>
  </si>
  <si>
    <t>Postřik živičný infiltrační s posypem z asfaltu množství 1,5 kg/m2</t>
  </si>
  <si>
    <t>327143045</t>
  </si>
  <si>
    <t>Postřik infiltrační PI z asfaltu silničního s posypem kamenivem, v množství 1,50 kg/m2</t>
  </si>
  <si>
    <t>https://podminky.urs.cz/item/CS_URS_2024_02/573111113</t>
  </si>
  <si>
    <t>573211112</t>
  </si>
  <si>
    <t>Postřik živičný spojovací z asfaltu v množství 0,70 kg/m2</t>
  </si>
  <si>
    <t>-884491280</t>
  </si>
  <si>
    <t>Postřik spojovací PS bez posypu kamenivem z asfaltu silničního, v množství 0,70 kg/m2</t>
  </si>
  <si>
    <t>https://podminky.urs.cz/item/CS_URS_2024_02/573211112</t>
  </si>
  <si>
    <t>577144121</t>
  </si>
  <si>
    <t>Asfaltový beton vrstva obrusná ACO 11+ (ABS) tř. I tl 50 mm š přes 3 m z nemodifikovaného asfaltu</t>
  </si>
  <si>
    <t>-1400365134</t>
  </si>
  <si>
    <t>Asfaltový beton vrstva obrusná ACO 11 (ABS) s rozprostřením a se zhutněním z nemodifikovaného asfaltu v pruhu šířky přes 3 m tř. I (ACO 11+), po zhutnění tl. 50 mm</t>
  </si>
  <si>
    <t>https://podminky.urs.cz/item/CS_URS_2024_02/577144121</t>
  </si>
  <si>
    <t>914111111</t>
  </si>
  <si>
    <t>Montáž svislé dopravní značky do velikosti 1 m2 objímkami na sloupek nebo konzolu</t>
  </si>
  <si>
    <t>1564659722</t>
  </si>
  <si>
    <t>Montáž svislé dopravní značky základní velikosti do 1 m2 objímkami na sloupky nebo konzoly</t>
  </si>
  <si>
    <t>https://podminky.urs.cz/item/CS_URS_2024_02/914111111</t>
  </si>
  <si>
    <t>40445625</t>
  </si>
  <si>
    <t>informativní značky provozní IP8, IP9, IP11-IP13 500x700mm</t>
  </si>
  <si>
    <t>-1366055629</t>
  </si>
  <si>
    <t>"IP12" 1</t>
  </si>
  <si>
    <t>40445649</t>
  </si>
  <si>
    <t>dodatkové tabulky E3-E5, E8, E14-E16 500x150mm</t>
  </si>
  <si>
    <t>1568463647</t>
  </si>
  <si>
    <t>"E3 -SPZ" 1</t>
  </si>
  <si>
    <t>914511112</t>
  </si>
  <si>
    <t>Montáž sloupku dopravních značek délky do 3,5 m s betonovým základem a patkou D 60 mm</t>
  </si>
  <si>
    <t>-945173131</t>
  </si>
  <si>
    <t>Montáž sloupku dopravních značek délky do 3,5 m do hliníkové patky pro sloupek D 60 mm</t>
  </si>
  <si>
    <t>https://podminky.urs.cz/item/CS_URS_2024_02/914511112</t>
  </si>
  <si>
    <t>40445225</t>
  </si>
  <si>
    <t>sloupek pro dopravní značku Zn D 60mm v 3,5m</t>
  </si>
  <si>
    <t>-1367937381</t>
  </si>
  <si>
    <t>914531111</t>
  </si>
  <si>
    <t>Montáž nástavce na sloupky velikosti do 1 m2 pro uchycení dopravních značek</t>
  </si>
  <si>
    <t>-1775749008</t>
  </si>
  <si>
    <t>Montáž konzol nebo nástavců pro osazení dopravních značek velikosti do 1 m2 na sloupek</t>
  </si>
  <si>
    <t>https://podminky.urs.cz/item/CS_URS_2024_02/914531111</t>
  </si>
  <si>
    <t>40445256R</t>
  </si>
  <si>
    <t>svorka upínací na sloupek dopravní značky D 60mm</t>
  </si>
  <si>
    <t>-1280843827</t>
  </si>
  <si>
    <t>915311112</t>
  </si>
  <si>
    <t>Předformátované vodorovné dopravní značení dopravní značky do 2 m2</t>
  </si>
  <si>
    <t>676601997</t>
  </si>
  <si>
    <t>Vodorovné značení předformovaným termoplastem dopravní značky barevné velikosti do 2 m2</t>
  </si>
  <si>
    <t>https://podminky.urs.cz/item/CS_URS_2024_02/915311112</t>
  </si>
  <si>
    <t>"označení místa pro zdravotně postiženého" 1</t>
  </si>
  <si>
    <t>916131213</t>
  </si>
  <si>
    <t>Osazení silničního obrubníku betonového stojatého s boční opěrou do lože z betonu prostého</t>
  </si>
  <si>
    <t>-1524447790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</si>
  <si>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</si>
  <si>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</si>
  <si>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"dle výpisu projektanta" 15,4</t>
  </si>
  <si>
    <t>59217034</t>
  </si>
  <si>
    <t>obrubník silniční betonový 1000x150x300mm</t>
  </si>
  <si>
    <t>-911712313</t>
  </si>
  <si>
    <t>15,4*1,02 'Přepočtené koeficientem množství</t>
  </si>
  <si>
    <t>1916905857</t>
  </si>
  <si>
    <t>15,4*0,15*0,15</t>
  </si>
  <si>
    <t>346423869</t>
  </si>
  <si>
    <t>1520393087</t>
  </si>
  <si>
    <t>"po dokončení prací" 19,73</t>
  </si>
  <si>
    <t>113201112</t>
  </si>
  <si>
    <t>Vytrhání obrub silničních ležatých</t>
  </si>
  <si>
    <t>1235324589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</si>
  <si>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</si>
  <si>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</si>
  <si>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"pro napojení nové plochy" 5,0</t>
  </si>
  <si>
    <t>179974773</t>
  </si>
  <si>
    <t>-1040082445</t>
  </si>
  <si>
    <t>1466419507</t>
  </si>
  <si>
    <t>1,45*6 'Přepočtené koeficientem množství</t>
  </si>
  <si>
    <t>997221861</t>
  </si>
  <si>
    <t>Poplatek za uložení na recyklační skládce (skládkovné) stavebního odpadu z prostého betonu pod kódem 17 01 01</t>
  </si>
  <si>
    <t>-200140399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</si>
  <si>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</si>
  <si>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</si>
  <si>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"obrubníky" 1,45</t>
  </si>
  <si>
    <t>998225111</t>
  </si>
  <si>
    <t>Přesun hmot pro pozemní komunikace s krytem z kamene, monolitickým betonovým nebo živičným</t>
  </si>
  <si>
    <t>-133035709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</si>
  <si>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</si>
  <si>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</si>
  <si>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-1379743544</t>
  </si>
  <si>
    <t>-1260730173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</si>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</sst>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2" TargetMode="External" /><Relationship Id="rId2" Type="http://schemas.openxmlformats.org/officeDocument/2006/relationships/hyperlink" Target="https://podminky.urs.cz/item/CS_URS_2024_02/162751114" TargetMode="External" /><Relationship Id="rId3" Type="http://schemas.openxmlformats.org/officeDocument/2006/relationships/hyperlink" Target="https://podminky.urs.cz/item/CS_URS_2024_02/171201231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271572211" TargetMode="External" /><Relationship Id="rId6" Type="http://schemas.openxmlformats.org/officeDocument/2006/relationships/hyperlink" Target="https://podminky.urs.cz/item/CS_URS_2024_02/273321511" TargetMode="External" /><Relationship Id="rId7" Type="http://schemas.openxmlformats.org/officeDocument/2006/relationships/hyperlink" Target="https://podminky.urs.cz/item/CS_URS_2024_02/273351121" TargetMode="External" /><Relationship Id="rId8" Type="http://schemas.openxmlformats.org/officeDocument/2006/relationships/hyperlink" Target="https://podminky.urs.cz/item/CS_URS_2024_02/273351122" TargetMode="External" /><Relationship Id="rId9" Type="http://schemas.openxmlformats.org/officeDocument/2006/relationships/hyperlink" Target="https://podminky.urs.cz/item/CS_URS_2024_02/273362021" TargetMode="External" /><Relationship Id="rId10" Type="http://schemas.openxmlformats.org/officeDocument/2006/relationships/hyperlink" Target="https://podminky.urs.cz/item/CS_URS_2024_02/434191423" TargetMode="External" /><Relationship Id="rId11" Type="http://schemas.openxmlformats.org/officeDocument/2006/relationships/hyperlink" Target="https://podminky.urs.cz/item/CS_URS_2024_02/629991011" TargetMode="External" /><Relationship Id="rId12" Type="http://schemas.openxmlformats.org/officeDocument/2006/relationships/hyperlink" Target="https://podminky.urs.cz/item/CS_URS_2024_02/637121112" TargetMode="External" /><Relationship Id="rId13" Type="http://schemas.openxmlformats.org/officeDocument/2006/relationships/hyperlink" Target="https://podminky.urs.cz/item/CS_URS_2024_02/916241213" TargetMode="External" /><Relationship Id="rId14" Type="http://schemas.openxmlformats.org/officeDocument/2006/relationships/hyperlink" Target="https://podminky.urs.cz/item/CS_URS_2024_02/916991121" TargetMode="External" /><Relationship Id="rId15" Type="http://schemas.openxmlformats.org/officeDocument/2006/relationships/hyperlink" Target="https://podminky.urs.cz/item/CS_URS_2024_02/919732211" TargetMode="External" /><Relationship Id="rId16" Type="http://schemas.openxmlformats.org/officeDocument/2006/relationships/hyperlink" Target="https://podminky.urs.cz/item/CS_URS_2024_02/952901111" TargetMode="External" /><Relationship Id="rId17" Type="http://schemas.openxmlformats.org/officeDocument/2006/relationships/hyperlink" Target="https://podminky.urs.cz/item/CS_URS_2024_02/919735111" TargetMode="External" /><Relationship Id="rId18" Type="http://schemas.openxmlformats.org/officeDocument/2006/relationships/hyperlink" Target="https://podminky.urs.cz/item/CS_URS_2024_02/919735124" TargetMode="External" /><Relationship Id="rId19" Type="http://schemas.openxmlformats.org/officeDocument/2006/relationships/hyperlink" Target="https://podminky.urs.cz/item/CS_URS_2024_02/963022819" TargetMode="External" /><Relationship Id="rId20" Type="http://schemas.openxmlformats.org/officeDocument/2006/relationships/hyperlink" Target="https://podminky.urs.cz/item/CS_URS_2024_02/113106123" TargetMode="External" /><Relationship Id="rId21" Type="http://schemas.openxmlformats.org/officeDocument/2006/relationships/hyperlink" Target="https://podminky.urs.cz/item/CS_URS_2024_02/965081213" TargetMode="External" /><Relationship Id="rId22" Type="http://schemas.openxmlformats.org/officeDocument/2006/relationships/hyperlink" Target="https://podminky.urs.cz/item/CS_URS_2024_02/113107122" TargetMode="External" /><Relationship Id="rId23" Type="http://schemas.openxmlformats.org/officeDocument/2006/relationships/hyperlink" Target="https://podminky.urs.cz/item/CS_URS_2024_02/965042141" TargetMode="External" /><Relationship Id="rId24" Type="http://schemas.openxmlformats.org/officeDocument/2006/relationships/hyperlink" Target="https://podminky.urs.cz/item/CS_URS_2024_02/965042241" TargetMode="External" /><Relationship Id="rId25" Type="http://schemas.openxmlformats.org/officeDocument/2006/relationships/hyperlink" Target="https://podminky.urs.cz/item/CS_URS_2024_02/965049112" TargetMode="External" /><Relationship Id="rId26" Type="http://schemas.openxmlformats.org/officeDocument/2006/relationships/hyperlink" Target="https://podminky.urs.cz/item/CS_URS_2024_02/997013111" TargetMode="External" /><Relationship Id="rId27" Type="http://schemas.openxmlformats.org/officeDocument/2006/relationships/hyperlink" Target="https://podminky.urs.cz/item/CS_URS_2024_02/997013501" TargetMode="External" /><Relationship Id="rId28" Type="http://schemas.openxmlformats.org/officeDocument/2006/relationships/hyperlink" Target="https://podminky.urs.cz/item/CS_URS_2024_02/997013509" TargetMode="External" /><Relationship Id="rId29" Type="http://schemas.openxmlformats.org/officeDocument/2006/relationships/hyperlink" Target="https://podminky.urs.cz/item/CS_URS_2024_02/997013631" TargetMode="External" /><Relationship Id="rId30" Type="http://schemas.openxmlformats.org/officeDocument/2006/relationships/hyperlink" Target="https://podminky.urs.cz/item/CS_URS_2024_02/997013862" TargetMode="External" /><Relationship Id="rId31" Type="http://schemas.openxmlformats.org/officeDocument/2006/relationships/hyperlink" Target="https://podminky.urs.cz/item/CS_URS_2024_02/997013873" TargetMode="External" /><Relationship Id="rId32" Type="http://schemas.openxmlformats.org/officeDocument/2006/relationships/hyperlink" Target="https://podminky.urs.cz/item/CS_URS_2024_02/998011001" TargetMode="External" /><Relationship Id="rId33" Type="http://schemas.openxmlformats.org/officeDocument/2006/relationships/hyperlink" Target="https://podminky.urs.cz/item/CS_URS_2024_02/767531811" TargetMode="External" /><Relationship Id="rId34" Type="http://schemas.openxmlformats.org/officeDocument/2006/relationships/hyperlink" Target="https://podminky.urs.cz/item/CS_URS_2024_02/767531821" TargetMode="External" /><Relationship Id="rId35" Type="http://schemas.openxmlformats.org/officeDocument/2006/relationships/hyperlink" Target="https://podminky.urs.cz/item/CS_URS_2024_02/767531215" TargetMode="External" /><Relationship Id="rId36" Type="http://schemas.openxmlformats.org/officeDocument/2006/relationships/hyperlink" Target="https://podminky.urs.cz/item/CS_URS_2024_02/767531121" TargetMode="External" /><Relationship Id="rId37" Type="http://schemas.openxmlformats.org/officeDocument/2006/relationships/hyperlink" Target="https://podminky.urs.cz/item/CS_URS_2024_02/767165114" TargetMode="External" /><Relationship Id="rId38" Type="http://schemas.openxmlformats.org/officeDocument/2006/relationships/hyperlink" Target="https://podminky.urs.cz/item/CS_URS_2024_02/998767101" TargetMode="External" /><Relationship Id="rId39" Type="http://schemas.openxmlformats.org/officeDocument/2006/relationships/hyperlink" Target="https://podminky.urs.cz/item/CS_URS_2024_02/772522812" TargetMode="External" /><Relationship Id="rId40" Type="http://schemas.openxmlformats.org/officeDocument/2006/relationships/hyperlink" Target="https://podminky.urs.cz/item/CS_URS_2024_02/772524812" TargetMode="External" /><Relationship Id="rId41" Type="http://schemas.openxmlformats.org/officeDocument/2006/relationships/hyperlink" Target="https://podminky.urs.cz/item/CS_URS_2024_02/772991442" TargetMode="External" /><Relationship Id="rId42" Type="http://schemas.openxmlformats.org/officeDocument/2006/relationships/hyperlink" Target="https://podminky.urs.cz/item/CS_URS_2024_02/772591913" TargetMode="External" /><Relationship Id="rId43" Type="http://schemas.openxmlformats.org/officeDocument/2006/relationships/hyperlink" Target="https://podminky.urs.cz/item/CS_URS_2024_02/772591915" TargetMode="External" /><Relationship Id="rId44" Type="http://schemas.openxmlformats.org/officeDocument/2006/relationships/hyperlink" Target="https://podminky.urs.cz/item/CS_URS_2024_02/772591922" TargetMode="External" /><Relationship Id="rId45" Type="http://schemas.openxmlformats.org/officeDocument/2006/relationships/hyperlink" Target="https://podminky.urs.cz/item/CS_URS_2024_02/771151011" TargetMode="External" /><Relationship Id="rId46" Type="http://schemas.openxmlformats.org/officeDocument/2006/relationships/hyperlink" Target="https://podminky.urs.cz/item/CS_URS_2024_02/772521150" TargetMode="External" /><Relationship Id="rId47" Type="http://schemas.openxmlformats.org/officeDocument/2006/relationships/hyperlink" Target="https://podminky.urs.cz/item/CS_URS_2024_02/772991111" TargetMode="External" /><Relationship Id="rId48" Type="http://schemas.openxmlformats.org/officeDocument/2006/relationships/hyperlink" Target="https://podminky.urs.cz/item/CS_URS_2024_02/772991421" TargetMode="External" /><Relationship Id="rId49" Type="http://schemas.openxmlformats.org/officeDocument/2006/relationships/hyperlink" Target="https://podminky.urs.cz/item/CS_URS_2024_02/998772101" TargetMode="External" /><Relationship Id="rId50" Type="http://schemas.openxmlformats.org/officeDocument/2006/relationships/hyperlink" Target="https://podminky.urs.cz/item/CS_URS_2024_02/010001000" TargetMode="External" /><Relationship Id="rId51" Type="http://schemas.openxmlformats.org/officeDocument/2006/relationships/hyperlink" Target="https://podminky.urs.cz/item/CS_URS_2024_02/030001000" TargetMode="External" /><Relationship Id="rId52" Type="http://schemas.openxmlformats.org/officeDocument/2006/relationships/hyperlink" Target="https://podminky.urs.cz/item/CS_URS_2024_02/045002000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62751114" TargetMode="External" /><Relationship Id="rId3" Type="http://schemas.openxmlformats.org/officeDocument/2006/relationships/hyperlink" Target="https://podminky.urs.cz/item/CS_URS_2024_02/171201231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411110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271532212" TargetMode="External" /><Relationship Id="rId8" Type="http://schemas.openxmlformats.org/officeDocument/2006/relationships/hyperlink" Target="https://podminky.urs.cz/item/CS_URS_2024_02/273321511" TargetMode="External" /><Relationship Id="rId9" Type="http://schemas.openxmlformats.org/officeDocument/2006/relationships/hyperlink" Target="https://podminky.urs.cz/item/CS_URS_2024_02/273351121" TargetMode="External" /><Relationship Id="rId10" Type="http://schemas.openxmlformats.org/officeDocument/2006/relationships/hyperlink" Target="https://podminky.urs.cz/item/CS_URS_2024_02/273351122" TargetMode="External" /><Relationship Id="rId11" Type="http://schemas.openxmlformats.org/officeDocument/2006/relationships/hyperlink" Target="https://podminky.urs.cz/item/CS_URS_2024_02/273362021" TargetMode="External" /><Relationship Id="rId12" Type="http://schemas.openxmlformats.org/officeDocument/2006/relationships/hyperlink" Target="https://podminky.urs.cz/item/CS_URS_2024_02/311321411" TargetMode="External" /><Relationship Id="rId13" Type="http://schemas.openxmlformats.org/officeDocument/2006/relationships/hyperlink" Target="https://podminky.urs.cz/item/CS_URS_2024_02/311351121" TargetMode="External" /><Relationship Id="rId14" Type="http://schemas.openxmlformats.org/officeDocument/2006/relationships/hyperlink" Target="https://podminky.urs.cz/item/CS_URS_2024_02/311351122" TargetMode="External" /><Relationship Id="rId15" Type="http://schemas.openxmlformats.org/officeDocument/2006/relationships/hyperlink" Target="https://podminky.urs.cz/item/CS_URS_2024_02/311351311" TargetMode="External" /><Relationship Id="rId16" Type="http://schemas.openxmlformats.org/officeDocument/2006/relationships/hyperlink" Target="https://podminky.urs.cz/item/CS_URS_2024_02/311351312" TargetMode="External" /><Relationship Id="rId17" Type="http://schemas.openxmlformats.org/officeDocument/2006/relationships/hyperlink" Target="https://podminky.urs.cz/item/CS_URS_2024_02/311272141" TargetMode="External" /><Relationship Id="rId18" Type="http://schemas.openxmlformats.org/officeDocument/2006/relationships/hyperlink" Target="https://podminky.urs.cz/item/CS_URS_2024_02/319201321" TargetMode="External" /><Relationship Id="rId19" Type="http://schemas.openxmlformats.org/officeDocument/2006/relationships/hyperlink" Target="https://podminky.urs.cz/item/CS_URS_2024_02/340271041" TargetMode="External" /><Relationship Id="rId20" Type="http://schemas.openxmlformats.org/officeDocument/2006/relationships/hyperlink" Target="https://podminky.urs.cz/item/CS_URS_2024_02/317941123" TargetMode="External" /><Relationship Id="rId21" Type="http://schemas.openxmlformats.org/officeDocument/2006/relationships/hyperlink" Target="https://podminky.urs.cz/item/CS_URS_2024_02/346244381" TargetMode="External" /><Relationship Id="rId22" Type="http://schemas.openxmlformats.org/officeDocument/2006/relationships/hyperlink" Target="https://podminky.urs.cz/item/CS_URS_2024_02/346481111" TargetMode="External" /><Relationship Id="rId23" Type="http://schemas.openxmlformats.org/officeDocument/2006/relationships/hyperlink" Target="https://podminky.urs.cz/item/CS_URS_2024_02/413232221" TargetMode="External" /><Relationship Id="rId24" Type="http://schemas.openxmlformats.org/officeDocument/2006/relationships/hyperlink" Target="https://podminky.urs.cz/item/CS_URS_2024_02/572141112" TargetMode="External" /><Relationship Id="rId25" Type="http://schemas.openxmlformats.org/officeDocument/2006/relationships/hyperlink" Target="https://podminky.urs.cz/item/CS_URS_2024_02/612142001" TargetMode="External" /><Relationship Id="rId26" Type="http://schemas.openxmlformats.org/officeDocument/2006/relationships/hyperlink" Target="https://podminky.urs.cz/item/CS_URS_2024_02/612321131" TargetMode="External" /><Relationship Id="rId27" Type="http://schemas.openxmlformats.org/officeDocument/2006/relationships/hyperlink" Target="https://podminky.urs.cz/item/CS_URS_2024_02/619991011" TargetMode="External" /><Relationship Id="rId28" Type="http://schemas.openxmlformats.org/officeDocument/2006/relationships/hyperlink" Target="https://podminky.urs.cz/item/CS_URS_2024_02/622142001" TargetMode="External" /><Relationship Id="rId29" Type="http://schemas.openxmlformats.org/officeDocument/2006/relationships/hyperlink" Target="https://podminky.urs.cz/item/CS_URS_2024_02/622211031" TargetMode="External" /><Relationship Id="rId30" Type="http://schemas.openxmlformats.org/officeDocument/2006/relationships/hyperlink" Target="https://podminky.urs.cz/item/CS_URS_2024_02/622221031" TargetMode="External" /><Relationship Id="rId31" Type="http://schemas.openxmlformats.org/officeDocument/2006/relationships/hyperlink" Target="https://podminky.urs.cz/item/CS_URS_2024_02/622222001" TargetMode="External" /><Relationship Id="rId32" Type="http://schemas.openxmlformats.org/officeDocument/2006/relationships/hyperlink" Target="https://podminky.urs.cz/item/CS_URS_2024_02/622143001" TargetMode="External" /><Relationship Id="rId33" Type="http://schemas.openxmlformats.org/officeDocument/2006/relationships/hyperlink" Target="https://podminky.urs.cz/item/CS_URS_2024_02/622143003" TargetMode="External" /><Relationship Id="rId34" Type="http://schemas.openxmlformats.org/officeDocument/2006/relationships/hyperlink" Target="https://podminky.urs.cz/item/CS_URS_2024_02/622143004" TargetMode="External" /><Relationship Id="rId35" Type="http://schemas.openxmlformats.org/officeDocument/2006/relationships/hyperlink" Target="https://podminky.urs.cz/item/CS_URS_2024_02/622151031" TargetMode="External" /><Relationship Id="rId36" Type="http://schemas.openxmlformats.org/officeDocument/2006/relationships/hyperlink" Target="https://podminky.urs.cz/item/CS_URS_2024_02/622531012" TargetMode="External" /><Relationship Id="rId37" Type="http://schemas.openxmlformats.org/officeDocument/2006/relationships/hyperlink" Target="https://podminky.urs.cz/item/CS_URS_2024_02/629991011" TargetMode="External" /><Relationship Id="rId38" Type="http://schemas.openxmlformats.org/officeDocument/2006/relationships/hyperlink" Target="https://podminky.urs.cz/item/CS_URS_2024_02/629995101" TargetMode="External" /><Relationship Id="rId39" Type="http://schemas.openxmlformats.org/officeDocument/2006/relationships/hyperlink" Target="https://podminky.urs.cz/item/CS_URS_2024_02/631311116" TargetMode="External" /><Relationship Id="rId40" Type="http://schemas.openxmlformats.org/officeDocument/2006/relationships/hyperlink" Target="https://podminky.urs.cz/item/CS_URS_2024_02/631319222" TargetMode="External" /><Relationship Id="rId41" Type="http://schemas.openxmlformats.org/officeDocument/2006/relationships/hyperlink" Target="https://podminky.urs.cz/item/CS_URS_2024_02/632451024" TargetMode="External" /><Relationship Id="rId42" Type="http://schemas.openxmlformats.org/officeDocument/2006/relationships/hyperlink" Target="https://podminky.urs.cz/item/CS_URS_2024_02/949101111" TargetMode="External" /><Relationship Id="rId43" Type="http://schemas.openxmlformats.org/officeDocument/2006/relationships/hyperlink" Target="https://podminky.urs.cz/item/CS_URS_2024_02/941111122" TargetMode="External" /><Relationship Id="rId44" Type="http://schemas.openxmlformats.org/officeDocument/2006/relationships/hyperlink" Target="https://podminky.urs.cz/item/CS_URS_2024_02/941111222" TargetMode="External" /><Relationship Id="rId45" Type="http://schemas.openxmlformats.org/officeDocument/2006/relationships/hyperlink" Target="https://podminky.urs.cz/item/CS_URS_2024_02/941111822" TargetMode="External" /><Relationship Id="rId46" Type="http://schemas.openxmlformats.org/officeDocument/2006/relationships/hyperlink" Target="https://podminky.urs.cz/item/CS_URS_2024_02/993111111" TargetMode="External" /><Relationship Id="rId47" Type="http://schemas.openxmlformats.org/officeDocument/2006/relationships/hyperlink" Target="https://podminky.urs.cz/item/CS_URS_2024_02/952901111" TargetMode="External" /><Relationship Id="rId48" Type="http://schemas.openxmlformats.org/officeDocument/2006/relationships/hyperlink" Target="https://podminky.urs.cz/item/CS_URS_2024_02/113107142" TargetMode="External" /><Relationship Id="rId49" Type="http://schemas.openxmlformats.org/officeDocument/2006/relationships/hyperlink" Target="https://podminky.urs.cz/item/CS_URS_2024_02/919735113" TargetMode="External" /><Relationship Id="rId50" Type="http://schemas.openxmlformats.org/officeDocument/2006/relationships/hyperlink" Target="https://podminky.urs.cz/item/CS_URS_2024_02/919732211" TargetMode="External" /><Relationship Id="rId51" Type="http://schemas.openxmlformats.org/officeDocument/2006/relationships/hyperlink" Target="https://podminky.urs.cz/item/CS_URS_2024_02/977211111" TargetMode="External" /><Relationship Id="rId52" Type="http://schemas.openxmlformats.org/officeDocument/2006/relationships/hyperlink" Target="https://podminky.urs.cz/item/CS_URS_2024_02/963012510" TargetMode="External" /><Relationship Id="rId53" Type="http://schemas.openxmlformats.org/officeDocument/2006/relationships/hyperlink" Target="https://podminky.urs.cz/item/CS_URS_2024_02/965042231" TargetMode="External" /><Relationship Id="rId54" Type="http://schemas.openxmlformats.org/officeDocument/2006/relationships/hyperlink" Target="https://podminky.urs.cz/item/CS_URS_2024_02/966080115" TargetMode="External" /><Relationship Id="rId55" Type="http://schemas.openxmlformats.org/officeDocument/2006/relationships/hyperlink" Target="https://podminky.urs.cz/item/CS_URS_2024_02/968072746" TargetMode="External" /><Relationship Id="rId56" Type="http://schemas.openxmlformats.org/officeDocument/2006/relationships/hyperlink" Target="https://podminky.urs.cz/item/CS_URS_2024_02/968082018" TargetMode="External" /><Relationship Id="rId57" Type="http://schemas.openxmlformats.org/officeDocument/2006/relationships/hyperlink" Target="https://podminky.urs.cz/item/CS_URS_2024_02/968082022" TargetMode="External" /><Relationship Id="rId58" Type="http://schemas.openxmlformats.org/officeDocument/2006/relationships/hyperlink" Target="https://podminky.urs.cz/item/CS_URS_2024_02/971052651" TargetMode="External" /><Relationship Id="rId59" Type="http://schemas.openxmlformats.org/officeDocument/2006/relationships/hyperlink" Target="https://podminky.urs.cz/item/CS_URS_2024_02/973045141" TargetMode="External" /><Relationship Id="rId60" Type="http://schemas.openxmlformats.org/officeDocument/2006/relationships/hyperlink" Target="https://podminky.urs.cz/item/CS_URS_2024_02/997013215" TargetMode="External" /><Relationship Id="rId61" Type="http://schemas.openxmlformats.org/officeDocument/2006/relationships/hyperlink" Target="https://podminky.urs.cz/item/CS_URS_2024_02/997013501" TargetMode="External" /><Relationship Id="rId62" Type="http://schemas.openxmlformats.org/officeDocument/2006/relationships/hyperlink" Target="https://podminky.urs.cz/item/CS_URS_2024_02/997013509" TargetMode="External" /><Relationship Id="rId63" Type="http://schemas.openxmlformats.org/officeDocument/2006/relationships/hyperlink" Target="https://podminky.urs.cz/item/CS_URS_2024_02/997013862" TargetMode="External" /><Relationship Id="rId64" Type="http://schemas.openxmlformats.org/officeDocument/2006/relationships/hyperlink" Target="https://podminky.urs.cz/item/CS_URS_2024_02/997013871" TargetMode="External" /><Relationship Id="rId65" Type="http://schemas.openxmlformats.org/officeDocument/2006/relationships/hyperlink" Target="https://podminky.urs.cz/item/CS_URS_2024_02/997013875" TargetMode="External" /><Relationship Id="rId66" Type="http://schemas.openxmlformats.org/officeDocument/2006/relationships/hyperlink" Target="https://podminky.urs.cz/item/CS_URS_2024_02/998018003" TargetMode="External" /><Relationship Id="rId67" Type="http://schemas.openxmlformats.org/officeDocument/2006/relationships/hyperlink" Target="https://podminky.urs.cz/item/CS_URS_2024_02/711111001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161212" TargetMode="External" /><Relationship Id="rId70" Type="http://schemas.openxmlformats.org/officeDocument/2006/relationships/hyperlink" Target="https://podminky.urs.cz/item/CS_URS_2024_02/711161384" TargetMode="External" /><Relationship Id="rId71" Type="http://schemas.openxmlformats.org/officeDocument/2006/relationships/hyperlink" Target="https://podminky.urs.cz/item/CS_URS_2024_02/711493122" TargetMode="External" /><Relationship Id="rId72" Type="http://schemas.openxmlformats.org/officeDocument/2006/relationships/hyperlink" Target="https://podminky.urs.cz/item/CS_URS_2024_02/998711103" TargetMode="External" /><Relationship Id="rId73" Type="http://schemas.openxmlformats.org/officeDocument/2006/relationships/hyperlink" Target="https://podminky.urs.cz/item/CS_URS_2024_02/763111326" TargetMode="External" /><Relationship Id="rId74" Type="http://schemas.openxmlformats.org/officeDocument/2006/relationships/hyperlink" Target="https://podminky.urs.cz/item/CS_URS_2024_02/763111717" TargetMode="External" /><Relationship Id="rId75" Type="http://schemas.openxmlformats.org/officeDocument/2006/relationships/hyperlink" Target="https://podminky.urs.cz/item/CS_URS_2024_02/763111751" TargetMode="External" /><Relationship Id="rId76" Type="http://schemas.openxmlformats.org/officeDocument/2006/relationships/hyperlink" Target="https://podminky.urs.cz/item/CS_URS_2024_02/763111771" TargetMode="External" /><Relationship Id="rId77" Type="http://schemas.openxmlformats.org/officeDocument/2006/relationships/hyperlink" Target="https://podminky.urs.cz/item/CS_URS_2024_02/998763303" TargetMode="External" /><Relationship Id="rId78" Type="http://schemas.openxmlformats.org/officeDocument/2006/relationships/hyperlink" Target="https://podminky.urs.cz/item/CS_URS_2024_02/764001821" TargetMode="External" /><Relationship Id="rId79" Type="http://schemas.openxmlformats.org/officeDocument/2006/relationships/hyperlink" Target="https://podminky.urs.cz/item/CS_URS_2024_02/764002851" TargetMode="External" /><Relationship Id="rId80" Type="http://schemas.openxmlformats.org/officeDocument/2006/relationships/hyperlink" Target="https://podminky.urs.cz/item/CS_URS_2024_02/764002871" TargetMode="External" /><Relationship Id="rId81" Type="http://schemas.openxmlformats.org/officeDocument/2006/relationships/hyperlink" Target="https://podminky.urs.cz/item/CS_URS_2024_02/764141401" TargetMode="External" /><Relationship Id="rId82" Type="http://schemas.openxmlformats.org/officeDocument/2006/relationships/hyperlink" Target="https://podminky.urs.cz/item/CS_URS_2024_02/764242504" TargetMode="External" /><Relationship Id="rId83" Type="http://schemas.openxmlformats.org/officeDocument/2006/relationships/hyperlink" Target="https://podminky.urs.cz/item/CS_URS_2024_02/764242530" TargetMode="External" /><Relationship Id="rId84" Type="http://schemas.openxmlformats.org/officeDocument/2006/relationships/hyperlink" Target="https://podminky.urs.cz/item/CS_URS_2024_02/764341515" TargetMode="External" /><Relationship Id="rId85" Type="http://schemas.openxmlformats.org/officeDocument/2006/relationships/hyperlink" Target="https://podminky.urs.cz/item/CS_URS_2024_02/998764103" TargetMode="External" /><Relationship Id="rId86" Type="http://schemas.openxmlformats.org/officeDocument/2006/relationships/hyperlink" Target="https://podminky.urs.cz/item/CS_URS_2024_02/766691811" TargetMode="External" /><Relationship Id="rId87" Type="http://schemas.openxmlformats.org/officeDocument/2006/relationships/hyperlink" Target="https://podminky.urs.cz/item/CS_URS_2024_02/766660411" TargetMode="External" /><Relationship Id="rId88" Type="http://schemas.openxmlformats.org/officeDocument/2006/relationships/hyperlink" Target="https://podminky.urs.cz/item/CS_URS_2024_02/998766103" TargetMode="External" /><Relationship Id="rId89" Type="http://schemas.openxmlformats.org/officeDocument/2006/relationships/hyperlink" Target="https://podminky.urs.cz/item/CS_URS_2024_01/767162112" TargetMode="External" /><Relationship Id="rId90" Type="http://schemas.openxmlformats.org/officeDocument/2006/relationships/hyperlink" Target="https://podminky.urs.cz/item/CS_URS_2024_02/767640111" TargetMode="External" /><Relationship Id="rId91" Type="http://schemas.openxmlformats.org/officeDocument/2006/relationships/hyperlink" Target="https://podminky.urs.cz/item/CS_URS_2024_02/766660745" TargetMode="External" /><Relationship Id="rId92" Type="http://schemas.openxmlformats.org/officeDocument/2006/relationships/hyperlink" Target="https://podminky.urs.cz/item/CS_URS_2024_02/767646523" TargetMode="External" /><Relationship Id="rId93" Type="http://schemas.openxmlformats.org/officeDocument/2006/relationships/hyperlink" Target="https://podminky.urs.cz/item/CS_URS_2024_02/767649191" TargetMode="External" /><Relationship Id="rId94" Type="http://schemas.openxmlformats.org/officeDocument/2006/relationships/hyperlink" Target="https://podminky.urs.cz/item/CS_URS_2024_02/767649198" TargetMode="External" /><Relationship Id="rId95" Type="http://schemas.openxmlformats.org/officeDocument/2006/relationships/hyperlink" Target="https://podminky.urs.cz/item/CS_URS_2024_02/767995117" TargetMode="External" /><Relationship Id="rId96" Type="http://schemas.openxmlformats.org/officeDocument/2006/relationships/hyperlink" Target="https://podminky.urs.cz/item/CS_URS_2024_02/998767103" TargetMode="External" /><Relationship Id="rId97" Type="http://schemas.openxmlformats.org/officeDocument/2006/relationships/hyperlink" Target="https://podminky.urs.cz/item/CS_URS_2024_02/783301303" TargetMode="External" /><Relationship Id="rId98" Type="http://schemas.openxmlformats.org/officeDocument/2006/relationships/hyperlink" Target="https://podminky.urs.cz/item/CS_URS_2024_02/783314201" TargetMode="External" /><Relationship Id="rId99" Type="http://schemas.openxmlformats.org/officeDocument/2006/relationships/hyperlink" Target="https://podminky.urs.cz/item/CS_URS_2024_02/784181121" TargetMode="External" /><Relationship Id="rId100" Type="http://schemas.openxmlformats.org/officeDocument/2006/relationships/hyperlink" Target="https://podminky.urs.cz/item/CS_URS_2024_02/784221101" TargetMode="External" /><Relationship Id="rId101" Type="http://schemas.openxmlformats.org/officeDocument/2006/relationships/hyperlink" Target="https://podminky.urs.cz/item/CS_URS_2024_02/784221151" TargetMode="External" /><Relationship Id="rId102" Type="http://schemas.openxmlformats.org/officeDocument/2006/relationships/hyperlink" Target="https://podminky.urs.cz/item/CS_URS_2024_02/010001000" TargetMode="External" /><Relationship Id="rId103" Type="http://schemas.openxmlformats.org/officeDocument/2006/relationships/hyperlink" Target="https://podminky.urs.cz/item/CS_URS_2024_02/013203000" TargetMode="External" /><Relationship Id="rId104" Type="http://schemas.openxmlformats.org/officeDocument/2006/relationships/hyperlink" Target="https://podminky.urs.cz/item/CS_URS_2024_02/013254000" TargetMode="External" /><Relationship Id="rId105" Type="http://schemas.openxmlformats.org/officeDocument/2006/relationships/hyperlink" Target="https://podminky.urs.cz/item/CS_URS_2024_02/030001000" TargetMode="External" /><Relationship Id="rId106" Type="http://schemas.openxmlformats.org/officeDocument/2006/relationships/hyperlink" Target="https://podminky.urs.cz/item/CS_URS_2024_02/045002000" TargetMode="External" /><Relationship Id="rId10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2061" TargetMode="External" /><Relationship Id="rId2" Type="http://schemas.openxmlformats.org/officeDocument/2006/relationships/hyperlink" Target="https://podminky.urs.cz/item/CS_URS_2024_01/741120001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22032" TargetMode="External" /><Relationship Id="rId5" Type="http://schemas.openxmlformats.org/officeDocument/2006/relationships/hyperlink" Target="https://podminky.urs.cz/item/CS_URS_2024_01/741310112" TargetMode="External" /><Relationship Id="rId6" Type="http://schemas.openxmlformats.org/officeDocument/2006/relationships/hyperlink" Target="https://podminky.urs.cz/item/CS_URS_2024_01/741372022" TargetMode="External" /><Relationship Id="rId7" Type="http://schemas.openxmlformats.org/officeDocument/2006/relationships/hyperlink" Target="https://podminky.urs.cz/item/CS_URS_2024_01/998741103" TargetMode="External" /><Relationship Id="rId8" Type="http://schemas.openxmlformats.org/officeDocument/2006/relationships/hyperlink" Target="https://podminky.urs.cz/item/CS_URS_2024_01/460941211" TargetMode="External" /><Relationship Id="rId9" Type="http://schemas.openxmlformats.org/officeDocument/2006/relationships/hyperlink" Target="https://podminky.urs.cz/item/CS_URS_2024_01/468081312" TargetMode="External" /><Relationship Id="rId10" Type="http://schemas.openxmlformats.org/officeDocument/2006/relationships/hyperlink" Target="https://podminky.urs.cz/item/CS_URS_2024_01/468094112" TargetMode="External" /><Relationship Id="rId11" Type="http://schemas.openxmlformats.org/officeDocument/2006/relationships/hyperlink" Target="https://podminky.urs.cz/item/CS_URS_2024_01/468101411" TargetMode="External" /><Relationship Id="rId12" Type="http://schemas.openxmlformats.org/officeDocument/2006/relationships/hyperlink" Target="https://podminky.urs.cz/item/CS_URS_2024_01/469971111" TargetMode="External" /><Relationship Id="rId13" Type="http://schemas.openxmlformats.org/officeDocument/2006/relationships/hyperlink" Target="https://podminky.urs.cz/item/CS_URS_2024_01/469971121" TargetMode="External" /><Relationship Id="rId14" Type="http://schemas.openxmlformats.org/officeDocument/2006/relationships/hyperlink" Target="https://podminky.urs.cz/item/CS_URS_2024_01/469972111" TargetMode="External" /><Relationship Id="rId15" Type="http://schemas.openxmlformats.org/officeDocument/2006/relationships/hyperlink" Target="https://podminky.urs.cz/item/CS_URS_2024_01/469972121" TargetMode="External" /><Relationship Id="rId16" Type="http://schemas.openxmlformats.org/officeDocument/2006/relationships/hyperlink" Target="https://podminky.urs.cz/item/CS_URS_2024_01/469973116" TargetMode="External" /><Relationship Id="rId17" Type="http://schemas.openxmlformats.org/officeDocument/2006/relationships/hyperlink" Target="https://podminky.urs.cz/item/CS_URS_2024_01/469981111" TargetMode="External" /><Relationship Id="rId18" Type="http://schemas.openxmlformats.org/officeDocument/2006/relationships/hyperlink" Target="https://podminky.urs.cz/item/CS_URS_2024_01/HZS2232" TargetMode="External" /><Relationship Id="rId19" Type="http://schemas.openxmlformats.org/officeDocument/2006/relationships/hyperlink" Target="https://podminky.urs.cz/item/CS_URS_2024_01/HZS4211" TargetMode="External" /><Relationship Id="rId2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9201321" TargetMode="External" /><Relationship Id="rId2" Type="http://schemas.openxmlformats.org/officeDocument/2006/relationships/hyperlink" Target="https://podminky.urs.cz/item/CS_URS_2024_02/611321131" TargetMode="External" /><Relationship Id="rId3" Type="http://schemas.openxmlformats.org/officeDocument/2006/relationships/hyperlink" Target="https://podminky.urs.cz/item/CS_URS_2024_02/612135101" TargetMode="External" /><Relationship Id="rId4" Type="http://schemas.openxmlformats.org/officeDocument/2006/relationships/hyperlink" Target="https://podminky.urs.cz/item/CS_URS_2024_02/612321131" TargetMode="External" /><Relationship Id="rId5" Type="http://schemas.openxmlformats.org/officeDocument/2006/relationships/hyperlink" Target="https://podminky.urs.cz/item/CS_URS_2024_02/619991011" TargetMode="External" /><Relationship Id="rId6" Type="http://schemas.openxmlformats.org/officeDocument/2006/relationships/hyperlink" Target="https://podminky.urs.cz/item/CS_URS_2024_02/642945111" TargetMode="External" /><Relationship Id="rId7" Type="http://schemas.openxmlformats.org/officeDocument/2006/relationships/hyperlink" Target="https://podminky.urs.cz/item/CS_URS_2024_02/949101111" TargetMode="External" /><Relationship Id="rId8" Type="http://schemas.openxmlformats.org/officeDocument/2006/relationships/hyperlink" Target="https://podminky.urs.cz/item/CS_URS_2024_02/952901111" TargetMode="External" /><Relationship Id="rId9" Type="http://schemas.openxmlformats.org/officeDocument/2006/relationships/hyperlink" Target="https://podminky.urs.cz/item/CS_URS_2024_02/962031133" TargetMode="External" /><Relationship Id="rId10" Type="http://schemas.openxmlformats.org/officeDocument/2006/relationships/hyperlink" Target="https://podminky.urs.cz/item/CS_URS_2024_02/968072455" TargetMode="External" /><Relationship Id="rId11" Type="http://schemas.openxmlformats.org/officeDocument/2006/relationships/hyperlink" Target="https://podminky.urs.cz/item/CS_URS_2024_02/977342122" TargetMode="External" /><Relationship Id="rId12" Type="http://schemas.openxmlformats.org/officeDocument/2006/relationships/hyperlink" Target="https://podminky.urs.cz/item/CS_URS_2024_02/978059541" TargetMode="External" /><Relationship Id="rId13" Type="http://schemas.openxmlformats.org/officeDocument/2006/relationships/hyperlink" Target="https://podminky.urs.cz/item/CS_URS_2024_02/997013215" TargetMode="External" /><Relationship Id="rId14" Type="http://schemas.openxmlformats.org/officeDocument/2006/relationships/hyperlink" Target="https://podminky.urs.cz/item/CS_URS_2024_02/997013501" TargetMode="External" /><Relationship Id="rId15" Type="http://schemas.openxmlformats.org/officeDocument/2006/relationships/hyperlink" Target="https://podminky.urs.cz/item/CS_URS_2024_02/997013509" TargetMode="External" /><Relationship Id="rId16" Type="http://schemas.openxmlformats.org/officeDocument/2006/relationships/hyperlink" Target="https://podminky.urs.cz/item/CS_URS_2024_02/997013869" TargetMode="External" /><Relationship Id="rId17" Type="http://schemas.openxmlformats.org/officeDocument/2006/relationships/hyperlink" Target="https://podminky.urs.cz/item/CS_URS_2024_02/997013871" TargetMode="External" /><Relationship Id="rId18" Type="http://schemas.openxmlformats.org/officeDocument/2006/relationships/hyperlink" Target="https://podminky.urs.cz/item/CS_URS_2024_02/997013811" TargetMode="External" /><Relationship Id="rId19" Type="http://schemas.openxmlformats.org/officeDocument/2006/relationships/hyperlink" Target="https://podminky.urs.cz/item/CS_URS_2024_02/998018003" TargetMode="External" /><Relationship Id="rId20" Type="http://schemas.openxmlformats.org/officeDocument/2006/relationships/hyperlink" Target="https://podminky.urs.cz/item/CS_URS_2024_02/722170942" TargetMode="External" /><Relationship Id="rId21" Type="http://schemas.openxmlformats.org/officeDocument/2006/relationships/hyperlink" Target="https://podminky.urs.cz/item/CS_URS_2024_02/722171911" TargetMode="External" /><Relationship Id="rId22" Type="http://schemas.openxmlformats.org/officeDocument/2006/relationships/hyperlink" Target="https://podminky.urs.cz/item/CS_URS_2024_02/722171931" TargetMode="External" /><Relationship Id="rId23" Type="http://schemas.openxmlformats.org/officeDocument/2006/relationships/hyperlink" Target="https://podminky.urs.cz/item/CS_URS_2024_02/998722103" TargetMode="External" /><Relationship Id="rId24" Type="http://schemas.openxmlformats.org/officeDocument/2006/relationships/hyperlink" Target="https://podminky.urs.cz/item/CS_URS_2024_02/725210821" TargetMode="External" /><Relationship Id="rId25" Type="http://schemas.openxmlformats.org/officeDocument/2006/relationships/hyperlink" Target="https://podminky.urs.cz/item/CS_URS_2024_02/725820801" TargetMode="External" /><Relationship Id="rId26" Type="http://schemas.openxmlformats.org/officeDocument/2006/relationships/hyperlink" Target="https://podminky.urs.cz/item/CS_URS_2024_02/725210944" TargetMode="External" /><Relationship Id="rId27" Type="http://schemas.openxmlformats.org/officeDocument/2006/relationships/hyperlink" Target="https://podminky.urs.cz/item/CS_URS_2024_02/725210982" TargetMode="External" /><Relationship Id="rId28" Type="http://schemas.openxmlformats.org/officeDocument/2006/relationships/hyperlink" Target="https://podminky.urs.cz/item/CS_URS_2024_02/725210983" TargetMode="External" /><Relationship Id="rId29" Type="http://schemas.openxmlformats.org/officeDocument/2006/relationships/hyperlink" Target="https://podminky.urs.cz/item/CS_URS_2024_02/725210984" TargetMode="External" /><Relationship Id="rId30" Type="http://schemas.openxmlformats.org/officeDocument/2006/relationships/hyperlink" Target="https://podminky.urs.cz/item/CS_URS_2024_02/725210985" TargetMode="External" /><Relationship Id="rId31" Type="http://schemas.openxmlformats.org/officeDocument/2006/relationships/hyperlink" Target="https://podminky.urs.cz/item/CS_URS_2024_02/725219102" TargetMode="External" /><Relationship Id="rId32" Type="http://schemas.openxmlformats.org/officeDocument/2006/relationships/hyperlink" Target="https://podminky.urs.cz/item/CS_URS_2024_02/725829131" TargetMode="External" /><Relationship Id="rId33" Type="http://schemas.openxmlformats.org/officeDocument/2006/relationships/hyperlink" Target="https://podminky.urs.cz/item/CS_URS_2024_02/998725103" TargetMode="External" /><Relationship Id="rId34" Type="http://schemas.openxmlformats.org/officeDocument/2006/relationships/hyperlink" Target="https://podminky.urs.cz/item/CS_URS_2024_02/766660021" TargetMode="External" /><Relationship Id="rId35" Type="http://schemas.openxmlformats.org/officeDocument/2006/relationships/hyperlink" Target="https://podminky.urs.cz/item/CS_URS_2024_02/766660022" TargetMode="External" /><Relationship Id="rId36" Type="http://schemas.openxmlformats.org/officeDocument/2006/relationships/hyperlink" Target="https://podminky.urs.cz/item/CS_URS_2024_02/766660717" TargetMode="External" /><Relationship Id="rId37" Type="http://schemas.openxmlformats.org/officeDocument/2006/relationships/hyperlink" Target="https://podminky.urs.cz/item/CS_URS_2024_02/766660728" TargetMode="External" /><Relationship Id="rId38" Type="http://schemas.openxmlformats.org/officeDocument/2006/relationships/hyperlink" Target="https://podminky.urs.cz/item/CS_URS_2024_02/766660729" TargetMode="External" /><Relationship Id="rId39" Type="http://schemas.openxmlformats.org/officeDocument/2006/relationships/hyperlink" Target="https://podminky.urs.cz/item/CS_URS_2024_02/766491851" TargetMode="External" /><Relationship Id="rId40" Type="http://schemas.openxmlformats.org/officeDocument/2006/relationships/hyperlink" Target="https://podminky.urs.cz/item/CS_URS_2024_02/766695212" TargetMode="External" /><Relationship Id="rId41" Type="http://schemas.openxmlformats.org/officeDocument/2006/relationships/hyperlink" Target="https://podminky.urs.cz/item/CS_URS_2024_02/766691914" TargetMode="External" /><Relationship Id="rId42" Type="http://schemas.openxmlformats.org/officeDocument/2006/relationships/hyperlink" Target="https://podminky.urs.cz/item/CS_URS_2024_02/998766103" TargetMode="External" /><Relationship Id="rId43" Type="http://schemas.openxmlformats.org/officeDocument/2006/relationships/hyperlink" Target="https://podminky.urs.cz/item/CS_URS_2024_02/771571810" TargetMode="External" /><Relationship Id="rId44" Type="http://schemas.openxmlformats.org/officeDocument/2006/relationships/hyperlink" Target="https://podminky.urs.cz/item/CS_URS_2024_02/771111011" TargetMode="External" /><Relationship Id="rId45" Type="http://schemas.openxmlformats.org/officeDocument/2006/relationships/hyperlink" Target="https://podminky.urs.cz/item/CS_URS_2024_02/771121011" TargetMode="External" /><Relationship Id="rId46" Type="http://schemas.openxmlformats.org/officeDocument/2006/relationships/hyperlink" Target="https://podminky.urs.cz/item/CS_URS_2024_02/771121026" TargetMode="External" /><Relationship Id="rId47" Type="http://schemas.openxmlformats.org/officeDocument/2006/relationships/hyperlink" Target="https://podminky.urs.cz/item/CS_URS_2024_02/771574416" TargetMode="External" /><Relationship Id="rId48" Type="http://schemas.openxmlformats.org/officeDocument/2006/relationships/hyperlink" Target="https://podminky.urs.cz/item/CS_URS_2024_02/998771103" TargetMode="External" /><Relationship Id="rId49" Type="http://schemas.openxmlformats.org/officeDocument/2006/relationships/hyperlink" Target="https://podminky.urs.cz/item/CS_URS_2024_02/776201811" TargetMode="External" /><Relationship Id="rId50" Type="http://schemas.openxmlformats.org/officeDocument/2006/relationships/hyperlink" Target="https://podminky.urs.cz/item/CS_URS_2024_02/776410811" TargetMode="External" /><Relationship Id="rId51" Type="http://schemas.openxmlformats.org/officeDocument/2006/relationships/hyperlink" Target="https://podminky.urs.cz/item/CS_URS_2024_02/776111115" TargetMode="External" /><Relationship Id="rId52" Type="http://schemas.openxmlformats.org/officeDocument/2006/relationships/hyperlink" Target="https://podminky.urs.cz/item/CS_URS_2024_02/776111311" TargetMode="External" /><Relationship Id="rId53" Type="http://schemas.openxmlformats.org/officeDocument/2006/relationships/hyperlink" Target="https://podminky.urs.cz/item/CS_URS_2024_02/776121112" TargetMode="External" /><Relationship Id="rId54" Type="http://schemas.openxmlformats.org/officeDocument/2006/relationships/hyperlink" Target="https://podminky.urs.cz/item/CS_URS_2024_02/776141121" TargetMode="External" /><Relationship Id="rId55" Type="http://schemas.openxmlformats.org/officeDocument/2006/relationships/hyperlink" Target="https://podminky.urs.cz/item/CS_URS_2024_02/776231111" TargetMode="External" /><Relationship Id="rId56" Type="http://schemas.openxmlformats.org/officeDocument/2006/relationships/hyperlink" Target="https://podminky.urs.cz/item/CS_URS_2024_02/776211131" TargetMode="External" /><Relationship Id="rId57" Type="http://schemas.openxmlformats.org/officeDocument/2006/relationships/hyperlink" Target="https://podminky.urs.cz/item/CS_URS_2024_02/776411112" TargetMode="External" /><Relationship Id="rId58" Type="http://schemas.openxmlformats.org/officeDocument/2006/relationships/hyperlink" Target="https://podminky.urs.cz/item/CS_URS_2024_02/998776103" TargetMode="External" /><Relationship Id="rId59" Type="http://schemas.openxmlformats.org/officeDocument/2006/relationships/hyperlink" Target="https://podminky.urs.cz/item/CS_URS_2024_02/781111011" TargetMode="External" /><Relationship Id="rId60" Type="http://schemas.openxmlformats.org/officeDocument/2006/relationships/hyperlink" Target="https://podminky.urs.cz/item/CS_URS_2024_02/781121011" TargetMode="External" /><Relationship Id="rId61" Type="http://schemas.openxmlformats.org/officeDocument/2006/relationships/hyperlink" Target="https://podminky.urs.cz/item/CS_URS_2024_02/781474112" TargetMode="External" /><Relationship Id="rId62" Type="http://schemas.openxmlformats.org/officeDocument/2006/relationships/hyperlink" Target="https://podminky.urs.cz/item/CS_URS_2024_02/781472291" TargetMode="External" /><Relationship Id="rId63" Type="http://schemas.openxmlformats.org/officeDocument/2006/relationships/hyperlink" Target="https://podminky.urs.cz/item/CS_URS_2024_02/781492311" TargetMode="External" /><Relationship Id="rId64" Type="http://schemas.openxmlformats.org/officeDocument/2006/relationships/hyperlink" Target="https://podminky.urs.cz/item/CS_URS_2024_02/781492351" TargetMode="External" /><Relationship Id="rId65" Type="http://schemas.openxmlformats.org/officeDocument/2006/relationships/hyperlink" Target="https://podminky.urs.cz/item/CS_URS_2024_02/998781103" TargetMode="External" /><Relationship Id="rId66" Type="http://schemas.openxmlformats.org/officeDocument/2006/relationships/hyperlink" Target="https://podminky.urs.cz/item/CS_URS_2024_02/783101403" TargetMode="External" /><Relationship Id="rId67" Type="http://schemas.openxmlformats.org/officeDocument/2006/relationships/hyperlink" Target="https://podminky.urs.cz/item/CS_URS_2024_02/783114101" TargetMode="External" /><Relationship Id="rId68" Type="http://schemas.openxmlformats.org/officeDocument/2006/relationships/hyperlink" Target="https://podminky.urs.cz/item/CS_URS_2024_02/783117101" TargetMode="External" /><Relationship Id="rId69" Type="http://schemas.openxmlformats.org/officeDocument/2006/relationships/hyperlink" Target="https://podminky.urs.cz/item/CS_URS_2024_02/783306807" TargetMode="External" /><Relationship Id="rId70" Type="http://schemas.openxmlformats.org/officeDocument/2006/relationships/hyperlink" Target="https://podminky.urs.cz/item/CS_URS_2024_02/783301311" TargetMode="External" /><Relationship Id="rId71" Type="http://schemas.openxmlformats.org/officeDocument/2006/relationships/hyperlink" Target="https://podminky.urs.cz/item/CS_URS_2024_02/783315101" TargetMode="External" /><Relationship Id="rId72" Type="http://schemas.openxmlformats.org/officeDocument/2006/relationships/hyperlink" Target="https://podminky.urs.cz/item/CS_URS_2024_02/783337101" TargetMode="External" /><Relationship Id="rId73" Type="http://schemas.openxmlformats.org/officeDocument/2006/relationships/hyperlink" Target="https://podminky.urs.cz/item/CS_URS_2024_02/784121001" TargetMode="External" /><Relationship Id="rId74" Type="http://schemas.openxmlformats.org/officeDocument/2006/relationships/hyperlink" Target="https://podminky.urs.cz/item/CS_URS_2024_02/784121011" TargetMode="External" /><Relationship Id="rId75" Type="http://schemas.openxmlformats.org/officeDocument/2006/relationships/hyperlink" Target="https://podminky.urs.cz/item/CS_URS_2024_02/784181121" TargetMode="External" /><Relationship Id="rId76" Type="http://schemas.openxmlformats.org/officeDocument/2006/relationships/hyperlink" Target="https://podminky.urs.cz/item/CS_URS_2024_02/784221101" TargetMode="External" /><Relationship Id="rId77" Type="http://schemas.openxmlformats.org/officeDocument/2006/relationships/hyperlink" Target="https://podminky.urs.cz/item/CS_URS_2024_02/784221133" TargetMode="External" /><Relationship Id="rId78" Type="http://schemas.openxmlformats.org/officeDocument/2006/relationships/hyperlink" Target="https://podminky.urs.cz/item/CS_URS_2024_02/784221151" TargetMode="External" /><Relationship Id="rId79" Type="http://schemas.openxmlformats.org/officeDocument/2006/relationships/hyperlink" Target="https://podminky.urs.cz/item/CS_URS_2024_02/786623005" TargetMode="External" /><Relationship Id="rId80" Type="http://schemas.openxmlformats.org/officeDocument/2006/relationships/hyperlink" Target="https://podminky.urs.cz/item/CS_URS_2024_02/786623015" TargetMode="External" /><Relationship Id="rId81" Type="http://schemas.openxmlformats.org/officeDocument/2006/relationships/hyperlink" Target="https://podminky.urs.cz/item/CS_URS_2024_02/786623031" TargetMode="External" /><Relationship Id="rId82" Type="http://schemas.openxmlformats.org/officeDocument/2006/relationships/hyperlink" Target="https://podminky.urs.cz/item/CS_URS_2024_02/786623043" TargetMode="External" /><Relationship Id="rId83" Type="http://schemas.openxmlformats.org/officeDocument/2006/relationships/hyperlink" Target="https://podminky.urs.cz/item/CS_URS_2024_02/998786103" TargetMode="External" /><Relationship Id="rId84" Type="http://schemas.openxmlformats.org/officeDocument/2006/relationships/hyperlink" Target="https://podminky.urs.cz/item/CS_URS_2024_02/HZS1291" TargetMode="External" /><Relationship Id="rId85" Type="http://schemas.openxmlformats.org/officeDocument/2006/relationships/hyperlink" Target="https://podminky.urs.cz/item/CS_URS_2024_02/900960001" TargetMode="External" /><Relationship Id="rId86" Type="http://schemas.openxmlformats.org/officeDocument/2006/relationships/hyperlink" Target="https://podminky.urs.cz/item/CS_URS_2024_02/030001000" TargetMode="External" /><Relationship Id="rId87" Type="http://schemas.openxmlformats.org/officeDocument/2006/relationships/hyperlink" Target="https://podminky.urs.cz/item/CS_URS_2024_02/045002000" TargetMode="External" /><Relationship Id="rId8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63303" TargetMode="External" /><Relationship Id="rId2" Type="http://schemas.openxmlformats.org/officeDocument/2006/relationships/hyperlink" Target="https://podminky.urs.cz/item/CS_URS_2024_02/766416243" TargetMode="External" /><Relationship Id="rId3" Type="http://schemas.openxmlformats.org/officeDocument/2006/relationships/hyperlink" Target="https://podminky.urs.cz/item/CS_URS_2024_02/766417211" TargetMode="External" /><Relationship Id="rId4" Type="http://schemas.openxmlformats.org/officeDocument/2006/relationships/hyperlink" Target="https://podminky.urs.cz/item/CS_URS_2024_02/998766103" TargetMode="External" /><Relationship Id="rId5" Type="http://schemas.openxmlformats.org/officeDocument/2006/relationships/hyperlink" Target="https://podminky.urs.cz/item/CS_URS_2024_02/030001000" TargetMode="External" /><Relationship Id="rId6" Type="http://schemas.openxmlformats.org/officeDocument/2006/relationships/hyperlink" Target="https://podminky.urs.cz/item/CS_URS_2024_02/045002000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4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5" TargetMode="External" /><Relationship Id="rId5" Type="http://schemas.openxmlformats.org/officeDocument/2006/relationships/hyperlink" Target="https://podminky.urs.cz/item/CS_URS_2024_02/997221612" TargetMode="External" /><Relationship Id="rId6" Type="http://schemas.openxmlformats.org/officeDocument/2006/relationships/hyperlink" Target="https://podminky.urs.cz/item/CS_URS_2024_02/741110061" TargetMode="External" /><Relationship Id="rId7" Type="http://schemas.openxmlformats.org/officeDocument/2006/relationships/hyperlink" Target="https://podminky.urs.cz/item/CS_URS_2024_02/741110062" TargetMode="External" /><Relationship Id="rId8" Type="http://schemas.openxmlformats.org/officeDocument/2006/relationships/hyperlink" Target="https://podminky.urs.cz/item/CS_URS_2024_02/741112001" TargetMode="External" /><Relationship Id="rId9" Type="http://schemas.openxmlformats.org/officeDocument/2006/relationships/hyperlink" Target="https://podminky.urs.cz/item/CS_URS_2024_02/741112003" TargetMode="External" /><Relationship Id="rId10" Type="http://schemas.openxmlformats.org/officeDocument/2006/relationships/hyperlink" Target="https://podminky.urs.cz/item/CS_URS_2024_02/741112061" TargetMode="External" /><Relationship Id="rId11" Type="http://schemas.openxmlformats.org/officeDocument/2006/relationships/hyperlink" Target="https://podminky.urs.cz/item/CS_URS_2024_02/741112801" TargetMode="External" /><Relationship Id="rId12" Type="http://schemas.openxmlformats.org/officeDocument/2006/relationships/hyperlink" Target="https://podminky.urs.cz/item/CS_URS_2024_02/741120001" TargetMode="External" /><Relationship Id="rId13" Type="http://schemas.openxmlformats.org/officeDocument/2006/relationships/hyperlink" Target="https://podminky.urs.cz/item/CS_URS_2024_02/741120003" TargetMode="External" /><Relationship Id="rId14" Type="http://schemas.openxmlformats.org/officeDocument/2006/relationships/hyperlink" Target="https://podminky.urs.cz/item/CS_URS_2024_02/741122005" TargetMode="External" /><Relationship Id="rId15" Type="http://schemas.openxmlformats.org/officeDocument/2006/relationships/hyperlink" Target="https://podminky.urs.cz/item/CS_URS_2024_02/741122015" TargetMode="External" /><Relationship Id="rId16" Type="http://schemas.openxmlformats.org/officeDocument/2006/relationships/hyperlink" Target="https://podminky.urs.cz/item/CS_URS_2024_02/741122016" TargetMode="External" /><Relationship Id="rId17" Type="http://schemas.openxmlformats.org/officeDocument/2006/relationships/hyperlink" Target="https://podminky.urs.cz/item/CS_URS_2024_02/741122021" TargetMode="External" /><Relationship Id="rId18" Type="http://schemas.openxmlformats.org/officeDocument/2006/relationships/hyperlink" Target="https://podminky.urs.cz/item/CS_URS_2024_02/741122031" TargetMode="External" /><Relationship Id="rId19" Type="http://schemas.openxmlformats.org/officeDocument/2006/relationships/hyperlink" Target="https://podminky.urs.cz/item/CS_URS_2024_02/741123811" TargetMode="External" /><Relationship Id="rId20" Type="http://schemas.openxmlformats.org/officeDocument/2006/relationships/hyperlink" Target="https://podminky.urs.cz/item/CS_URS_2024_02/741210101" TargetMode="External" /><Relationship Id="rId21" Type="http://schemas.openxmlformats.org/officeDocument/2006/relationships/hyperlink" Target="https://podminky.urs.cz/item/CS_URS_2024_02/741211827" TargetMode="External" /><Relationship Id="rId22" Type="http://schemas.openxmlformats.org/officeDocument/2006/relationships/hyperlink" Target="https://podminky.urs.cz/item/CS_URS_2024_02/741213811" TargetMode="External" /><Relationship Id="rId23" Type="http://schemas.openxmlformats.org/officeDocument/2006/relationships/hyperlink" Target="https://podminky.urs.cz/item/CS_URS_2024_02/741213813" TargetMode="External" /><Relationship Id="rId24" Type="http://schemas.openxmlformats.org/officeDocument/2006/relationships/hyperlink" Target="https://podminky.urs.cz/item/CS_URS_2024_02/741310101" TargetMode="External" /><Relationship Id="rId25" Type="http://schemas.openxmlformats.org/officeDocument/2006/relationships/hyperlink" Target="https://podminky.urs.cz/item/CS_URS_2024_02/741310112" TargetMode="External" /><Relationship Id="rId26" Type="http://schemas.openxmlformats.org/officeDocument/2006/relationships/hyperlink" Target="https://podminky.urs.cz/item/CS_URS_2024_02/741310121" TargetMode="External" /><Relationship Id="rId27" Type="http://schemas.openxmlformats.org/officeDocument/2006/relationships/hyperlink" Target="https://podminky.urs.cz/item/CS_URS_2024_02/741310122" TargetMode="External" /><Relationship Id="rId28" Type="http://schemas.openxmlformats.org/officeDocument/2006/relationships/hyperlink" Target="https://podminky.urs.cz/item/CS_URS_2024_02/741310125" TargetMode="External" /><Relationship Id="rId29" Type="http://schemas.openxmlformats.org/officeDocument/2006/relationships/hyperlink" Target="https://podminky.urs.cz/item/CS_URS_2024_02/741311815" TargetMode="External" /><Relationship Id="rId30" Type="http://schemas.openxmlformats.org/officeDocument/2006/relationships/hyperlink" Target="https://podminky.urs.cz/item/CS_URS_2024_02/741313001" TargetMode="External" /><Relationship Id="rId31" Type="http://schemas.openxmlformats.org/officeDocument/2006/relationships/hyperlink" Target="https://podminky.urs.cz/item/CS_URS_2024_02/741313003" TargetMode="External" /><Relationship Id="rId32" Type="http://schemas.openxmlformats.org/officeDocument/2006/relationships/hyperlink" Target="https://podminky.urs.cz/item/CS_URS_2024_02/741313005" TargetMode="External" /><Relationship Id="rId33" Type="http://schemas.openxmlformats.org/officeDocument/2006/relationships/hyperlink" Target="https://podminky.urs.cz/item/CS_URS_2024_02/741315823" TargetMode="External" /><Relationship Id="rId34" Type="http://schemas.openxmlformats.org/officeDocument/2006/relationships/hyperlink" Target="https://podminky.urs.cz/item/CS_URS_2024_02/741372021" TargetMode="External" /><Relationship Id="rId35" Type="http://schemas.openxmlformats.org/officeDocument/2006/relationships/hyperlink" Target="https://podminky.urs.cz/item/CS_URS_2024_02/741372062" TargetMode="External" /><Relationship Id="rId36" Type="http://schemas.openxmlformats.org/officeDocument/2006/relationships/hyperlink" Target="https://podminky.urs.cz/item/CS_URS_2024_02/998741103" TargetMode="External" /><Relationship Id="rId37" Type="http://schemas.openxmlformats.org/officeDocument/2006/relationships/hyperlink" Target="https://podminky.urs.cz/item/CS_URS_2023_02/998741181" TargetMode="External" /><Relationship Id="rId38" Type="http://schemas.openxmlformats.org/officeDocument/2006/relationships/hyperlink" Target="https://podminky.urs.cz/item/CS_URS_2024_02/742124002" TargetMode="External" /><Relationship Id="rId39" Type="http://schemas.openxmlformats.org/officeDocument/2006/relationships/hyperlink" Target="https://podminky.urs.cz/item/CS_URS_2024_02/742330044" TargetMode="External" /><Relationship Id="rId40" Type="http://schemas.openxmlformats.org/officeDocument/2006/relationships/hyperlink" Target="https://podminky.urs.cz/item/CS_URS_2024_02/742330051" TargetMode="External" /><Relationship Id="rId41" Type="http://schemas.openxmlformats.org/officeDocument/2006/relationships/hyperlink" Target="https://podminky.urs.cz/item/CS_URS_2024_02/998742103" TargetMode="External" /><Relationship Id="rId42" Type="http://schemas.openxmlformats.org/officeDocument/2006/relationships/hyperlink" Target="https://podminky.urs.cz/item/CS_URS_2024_02/460941313" TargetMode="External" /><Relationship Id="rId43" Type="http://schemas.openxmlformats.org/officeDocument/2006/relationships/hyperlink" Target="https://podminky.urs.cz/item/CS_URS_2024_02/460941314" TargetMode="External" /><Relationship Id="rId44" Type="http://schemas.openxmlformats.org/officeDocument/2006/relationships/hyperlink" Target="https://podminky.urs.cz/item/CS_URS_2024_02/468081312" TargetMode="External" /><Relationship Id="rId45" Type="http://schemas.openxmlformats.org/officeDocument/2006/relationships/hyperlink" Target="https://podminky.urs.cz/item/CS_URS_2024_02/468091313" TargetMode="External" /><Relationship Id="rId46" Type="http://schemas.openxmlformats.org/officeDocument/2006/relationships/hyperlink" Target="https://podminky.urs.cz/item/CS_URS_2024_02/468094112" TargetMode="External" /><Relationship Id="rId47" Type="http://schemas.openxmlformats.org/officeDocument/2006/relationships/hyperlink" Target="https://podminky.urs.cz/item/CS_URS_2024_02/468101313" TargetMode="External" /><Relationship Id="rId48" Type="http://schemas.openxmlformats.org/officeDocument/2006/relationships/hyperlink" Target="https://podminky.urs.cz/item/CS_URS_2024_02/468101314" TargetMode="External" /><Relationship Id="rId49" Type="http://schemas.openxmlformats.org/officeDocument/2006/relationships/hyperlink" Target="https://podminky.urs.cz/item/CS_URS_2024_02/469971111" TargetMode="External" /><Relationship Id="rId50" Type="http://schemas.openxmlformats.org/officeDocument/2006/relationships/hyperlink" Target="https://podminky.urs.cz/item/CS_URS_2024_02/469971121" TargetMode="External" /><Relationship Id="rId51" Type="http://schemas.openxmlformats.org/officeDocument/2006/relationships/hyperlink" Target="https://podminky.urs.cz/item/CS_URS_2024_02/469972111" TargetMode="External" /><Relationship Id="rId52" Type="http://schemas.openxmlformats.org/officeDocument/2006/relationships/hyperlink" Target="https://podminky.urs.cz/item/CS_URS_2024_02/469972121" TargetMode="External" /><Relationship Id="rId53" Type="http://schemas.openxmlformats.org/officeDocument/2006/relationships/hyperlink" Target="https://podminky.urs.cz/item/CS_URS_2024_02/469973116" TargetMode="External" /><Relationship Id="rId54" Type="http://schemas.openxmlformats.org/officeDocument/2006/relationships/hyperlink" Target="https://podminky.urs.cz/item/CS_URS_2024_02/469981111" TargetMode="External" /><Relationship Id="rId55" Type="http://schemas.openxmlformats.org/officeDocument/2006/relationships/hyperlink" Target="https://podminky.urs.cz/item/CS_URS_2024_02/HZS2232" TargetMode="External" /><Relationship Id="rId56" Type="http://schemas.openxmlformats.org/officeDocument/2006/relationships/hyperlink" Target="https://podminky.urs.cz/item/CS_URS_2024_02/HZS4211" TargetMode="External" /><Relationship Id="rId5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9201321" TargetMode="External" /><Relationship Id="rId2" Type="http://schemas.openxmlformats.org/officeDocument/2006/relationships/hyperlink" Target="https://podminky.urs.cz/item/CS_URS_2024_02/340271035" TargetMode="External" /><Relationship Id="rId3" Type="http://schemas.openxmlformats.org/officeDocument/2006/relationships/hyperlink" Target="https://podminky.urs.cz/item/CS_URS_2024_02/611321131" TargetMode="External" /><Relationship Id="rId4" Type="http://schemas.openxmlformats.org/officeDocument/2006/relationships/hyperlink" Target="https://podminky.urs.cz/item/CS_URS_2024_02/612135101" TargetMode="External" /><Relationship Id="rId5" Type="http://schemas.openxmlformats.org/officeDocument/2006/relationships/hyperlink" Target="https://podminky.urs.cz/item/CS_URS_2024_02/612142001" TargetMode="External" /><Relationship Id="rId6" Type="http://schemas.openxmlformats.org/officeDocument/2006/relationships/hyperlink" Target="https://podminky.urs.cz/item/CS_URS_2024_02/612321131" TargetMode="External" /><Relationship Id="rId7" Type="http://schemas.openxmlformats.org/officeDocument/2006/relationships/hyperlink" Target="https://podminky.urs.cz/item/CS_URS_2024_02/619991011" TargetMode="External" /><Relationship Id="rId8" Type="http://schemas.openxmlformats.org/officeDocument/2006/relationships/hyperlink" Target="https://podminky.urs.cz/item/CS_URS_2024_02/642945111" TargetMode="External" /><Relationship Id="rId9" Type="http://schemas.openxmlformats.org/officeDocument/2006/relationships/hyperlink" Target="https://podminky.urs.cz/item/CS_URS_2024_02/949101111" TargetMode="External" /><Relationship Id="rId10" Type="http://schemas.openxmlformats.org/officeDocument/2006/relationships/hyperlink" Target="https://podminky.urs.cz/item/CS_URS_2024_02/952901111" TargetMode="External" /><Relationship Id="rId11" Type="http://schemas.openxmlformats.org/officeDocument/2006/relationships/hyperlink" Target="https://podminky.urs.cz/item/CS_URS_2024_02/968072455" TargetMode="External" /><Relationship Id="rId12" Type="http://schemas.openxmlformats.org/officeDocument/2006/relationships/hyperlink" Target="https://podminky.urs.cz/item/CS_URS_2024_02/977342121" TargetMode="External" /><Relationship Id="rId13" Type="http://schemas.openxmlformats.org/officeDocument/2006/relationships/hyperlink" Target="https://podminky.urs.cz/item/CS_URS_2024_02/978059541" TargetMode="External" /><Relationship Id="rId14" Type="http://schemas.openxmlformats.org/officeDocument/2006/relationships/hyperlink" Target="https://podminky.urs.cz/item/CS_URS_2024_02/997013213" TargetMode="External" /><Relationship Id="rId15" Type="http://schemas.openxmlformats.org/officeDocument/2006/relationships/hyperlink" Target="https://podminky.urs.cz/item/CS_URS_2024_02/997013501" TargetMode="External" /><Relationship Id="rId16" Type="http://schemas.openxmlformats.org/officeDocument/2006/relationships/hyperlink" Target="https://podminky.urs.cz/item/CS_URS_2024_02/997013509" TargetMode="External" /><Relationship Id="rId17" Type="http://schemas.openxmlformats.org/officeDocument/2006/relationships/hyperlink" Target="https://podminky.urs.cz/item/CS_URS_2024_02/997013871" TargetMode="External" /><Relationship Id="rId18" Type="http://schemas.openxmlformats.org/officeDocument/2006/relationships/hyperlink" Target="https://podminky.urs.cz/item/CS_URS_2024_02/998018002" TargetMode="External" /><Relationship Id="rId19" Type="http://schemas.openxmlformats.org/officeDocument/2006/relationships/hyperlink" Target="https://podminky.urs.cz/item/CS_URS_2024_02/722170942" TargetMode="External" /><Relationship Id="rId20" Type="http://schemas.openxmlformats.org/officeDocument/2006/relationships/hyperlink" Target="https://podminky.urs.cz/item/CS_URS_2024_02/722171911" TargetMode="External" /><Relationship Id="rId21" Type="http://schemas.openxmlformats.org/officeDocument/2006/relationships/hyperlink" Target="https://podminky.urs.cz/item/CS_URS_2024_02/722171931" TargetMode="External" /><Relationship Id="rId22" Type="http://schemas.openxmlformats.org/officeDocument/2006/relationships/hyperlink" Target="https://podminky.urs.cz/item/CS_URS_2024_02/998722103" TargetMode="External" /><Relationship Id="rId23" Type="http://schemas.openxmlformats.org/officeDocument/2006/relationships/hyperlink" Target="https://podminky.urs.cz/item/CS_URS_2024_02/725210821" TargetMode="External" /><Relationship Id="rId24" Type="http://schemas.openxmlformats.org/officeDocument/2006/relationships/hyperlink" Target="https://podminky.urs.cz/item/CS_URS_2024_02/725820801" TargetMode="External" /><Relationship Id="rId25" Type="http://schemas.openxmlformats.org/officeDocument/2006/relationships/hyperlink" Target="https://podminky.urs.cz/item/CS_URS_2024_02/725210944" TargetMode="External" /><Relationship Id="rId26" Type="http://schemas.openxmlformats.org/officeDocument/2006/relationships/hyperlink" Target="https://podminky.urs.cz/item/CS_URS_2024_02/725210982" TargetMode="External" /><Relationship Id="rId27" Type="http://schemas.openxmlformats.org/officeDocument/2006/relationships/hyperlink" Target="https://podminky.urs.cz/item/CS_URS_2024_02/725210983" TargetMode="External" /><Relationship Id="rId28" Type="http://schemas.openxmlformats.org/officeDocument/2006/relationships/hyperlink" Target="https://podminky.urs.cz/item/CS_URS_2024_02/725210984" TargetMode="External" /><Relationship Id="rId29" Type="http://schemas.openxmlformats.org/officeDocument/2006/relationships/hyperlink" Target="https://podminky.urs.cz/item/CS_URS_2024_02/725210985" TargetMode="External" /><Relationship Id="rId30" Type="http://schemas.openxmlformats.org/officeDocument/2006/relationships/hyperlink" Target="https://podminky.urs.cz/item/CS_URS_2024_02/725219102" TargetMode="External" /><Relationship Id="rId31" Type="http://schemas.openxmlformats.org/officeDocument/2006/relationships/hyperlink" Target="https://podminky.urs.cz/item/CS_URS_2024_02/725829131" TargetMode="External" /><Relationship Id="rId32" Type="http://schemas.openxmlformats.org/officeDocument/2006/relationships/hyperlink" Target="https://podminky.urs.cz/item/CS_URS_2024_02/998725102" TargetMode="External" /><Relationship Id="rId33" Type="http://schemas.openxmlformats.org/officeDocument/2006/relationships/hyperlink" Target="https://podminky.urs.cz/item/CS_URS_2024_02/766660021" TargetMode="External" /><Relationship Id="rId34" Type="http://schemas.openxmlformats.org/officeDocument/2006/relationships/hyperlink" Target="https://podminky.urs.cz/item/CS_URS_2024_02/766660717" TargetMode="External" /><Relationship Id="rId35" Type="http://schemas.openxmlformats.org/officeDocument/2006/relationships/hyperlink" Target="https://podminky.urs.cz/item/CS_URS_2024_02/766660728" TargetMode="External" /><Relationship Id="rId36" Type="http://schemas.openxmlformats.org/officeDocument/2006/relationships/hyperlink" Target="https://podminky.urs.cz/item/CS_URS_2024_02/766660729" TargetMode="External" /><Relationship Id="rId37" Type="http://schemas.openxmlformats.org/officeDocument/2006/relationships/hyperlink" Target="https://podminky.urs.cz/item/CS_URS_2024_02/766491851" TargetMode="External" /><Relationship Id="rId38" Type="http://schemas.openxmlformats.org/officeDocument/2006/relationships/hyperlink" Target="https://podminky.urs.cz/item/CS_URS_2024_02/766695212" TargetMode="External" /><Relationship Id="rId39" Type="http://schemas.openxmlformats.org/officeDocument/2006/relationships/hyperlink" Target="https://podminky.urs.cz/item/CS_URS_2024_02/998766102" TargetMode="External" /><Relationship Id="rId40" Type="http://schemas.openxmlformats.org/officeDocument/2006/relationships/hyperlink" Target="https://podminky.urs.cz/item/CS_URS_2024_02/771571810" TargetMode="External" /><Relationship Id="rId41" Type="http://schemas.openxmlformats.org/officeDocument/2006/relationships/hyperlink" Target="https://podminky.urs.cz/item/CS_URS_2024_02/771111011" TargetMode="External" /><Relationship Id="rId42" Type="http://schemas.openxmlformats.org/officeDocument/2006/relationships/hyperlink" Target="https://podminky.urs.cz/item/CS_URS_2024_02/771121011" TargetMode="External" /><Relationship Id="rId43" Type="http://schemas.openxmlformats.org/officeDocument/2006/relationships/hyperlink" Target="https://podminky.urs.cz/item/CS_URS_2024_02/771121026" TargetMode="External" /><Relationship Id="rId44" Type="http://schemas.openxmlformats.org/officeDocument/2006/relationships/hyperlink" Target="https://podminky.urs.cz/item/CS_URS_2024_02/771574416" TargetMode="External" /><Relationship Id="rId45" Type="http://schemas.openxmlformats.org/officeDocument/2006/relationships/hyperlink" Target="https://podminky.urs.cz/item/CS_URS_2024_02/771577211" TargetMode="External" /><Relationship Id="rId46" Type="http://schemas.openxmlformats.org/officeDocument/2006/relationships/hyperlink" Target="https://podminky.urs.cz/item/CS_URS_2024_02/998771103" TargetMode="External" /><Relationship Id="rId47" Type="http://schemas.openxmlformats.org/officeDocument/2006/relationships/hyperlink" Target="https://podminky.urs.cz/item/CS_URS_2024_02/776201811" TargetMode="External" /><Relationship Id="rId48" Type="http://schemas.openxmlformats.org/officeDocument/2006/relationships/hyperlink" Target="https://podminky.urs.cz/item/CS_URS_2024_02/776410811" TargetMode="External" /><Relationship Id="rId49" Type="http://schemas.openxmlformats.org/officeDocument/2006/relationships/hyperlink" Target="https://podminky.urs.cz/item/CS_URS_2024_02/776111115" TargetMode="External" /><Relationship Id="rId50" Type="http://schemas.openxmlformats.org/officeDocument/2006/relationships/hyperlink" Target="https://podminky.urs.cz/item/CS_URS_2024_02/776111311" TargetMode="External" /><Relationship Id="rId51" Type="http://schemas.openxmlformats.org/officeDocument/2006/relationships/hyperlink" Target="https://podminky.urs.cz/item/CS_URS_2024_02/776121112" TargetMode="External" /><Relationship Id="rId52" Type="http://schemas.openxmlformats.org/officeDocument/2006/relationships/hyperlink" Target="https://podminky.urs.cz/item/CS_URS_2024_02/776141121" TargetMode="External" /><Relationship Id="rId53" Type="http://schemas.openxmlformats.org/officeDocument/2006/relationships/hyperlink" Target="https://podminky.urs.cz/item/CS_URS_2024_02/776231111" TargetMode="External" /><Relationship Id="rId54" Type="http://schemas.openxmlformats.org/officeDocument/2006/relationships/hyperlink" Target="https://podminky.urs.cz/item/CS_URS_2024_02/776411112" TargetMode="External" /><Relationship Id="rId55" Type="http://schemas.openxmlformats.org/officeDocument/2006/relationships/hyperlink" Target="https://podminky.urs.cz/item/CS_URS_2024_02/998776102" TargetMode="External" /><Relationship Id="rId56" Type="http://schemas.openxmlformats.org/officeDocument/2006/relationships/hyperlink" Target="https://podminky.urs.cz/item/CS_URS_2024_02/781111011" TargetMode="External" /><Relationship Id="rId57" Type="http://schemas.openxmlformats.org/officeDocument/2006/relationships/hyperlink" Target="https://podminky.urs.cz/item/CS_URS_2024_02/781121011" TargetMode="External" /><Relationship Id="rId58" Type="http://schemas.openxmlformats.org/officeDocument/2006/relationships/hyperlink" Target="https://podminky.urs.cz/item/CS_URS_2024_02/781474112" TargetMode="External" /><Relationship Id="rId59" Type="http://schemas.openxmlformats.org/officeDocument/2006/relationships/hyperlink" Target="https://podminky.urs.cz/item/CS_URS_2024_02/781472291" TargetMode="External" /><Relationship Id="rId60" Type="http://schemas.openxmlformats.org/officeDocument/2006/relationships/hyperlink" Target="https://podminky.urs.cz/item/CS_URS_2024_02/781492311" TargetMode="External" /><Relationship Id="rId61" Type="http://schemas.openxmlformats.org/officeDocument/2006/relationships/hyperlink" Target="https://podminky.urs.cz/item/CS_URS_2024_02/781492351" TargetMode="External" /><Relationship Id="rId62" Type="http://schemas.openxmlformats.org/officeDocument/2006/relationships/hyperlink" Target="https://podminky.urs.cz/item/CS_URS_2024_02/998781102" TargetMode="External" /><Relationship Id="rId63" Type="http://schemas.openxmlformats.org/officeDocument/2006/relationships/hyperlink" Target="https://podminky.urs.cz/item/CS_URS_2024_02/783101403" TargetMode="External" /><Relationship Id="rId64" Type="http://schemas.openxmlformats.org/officeDocument/2006/relationships/hyperlink" Target="https://podminky.urs.cz/item/CS_URS_2024_02/783114101" TargetMode="External" /><Relationship Id="rId65" Type="http://schemas.openxmlformats.org/officeDocument/2006/relationships/hyperlink" Target="https://podminky.urs.cz/item/CS_URS_2024_02/783117101" TargetMode="External" /><Relationship Id="rId66" Type="http://schemas.openxmlformats.org/officeDocument/2006/relationships/hyperlink" Target="https://podminky.urs.cz/item/CS_URS_2024_02/783306807" TargetMode="External" /><Relationship Id="rId67" Type="http://schemas.openxmlformats.org/officeDocument/2006/relationships/hyperlink" Target="https://podminky.urs.cz/item/CS_URS_2024_02/783301311" TargetMode="External" /><Relationship Id="rId68" Type="http://schemas.openxmlformats.org/officeDocument/2006/relationships/hyperlink" Target="https://podminky.urs.cz/item/CS_URS_2024_02/783315101" TargetMode="External" /><Relationship Id="rId69" Type="http://schemas.openxmlformats.org/officeDocument/2006/relationships/hyperlink" Target="https://podminky.urs.cz/item/CS_URS_2024_02/783337101" TargetMode="External" /><Relationship Id="rId70" Type="http://schemas.openxmlformats.org/officeDocument/2006/relationships/hyperlink" Target="https://podminky.urs.cz/item/CS_URS_2024_02/784121001" TargetMode="External" /><Relationship Id="rId71" Type="http://schemas.openxmlformats.org/officeDocument/2006/relationships/hyperlink" Target="https://podminky.urs.cz/item/CS_URS_2024_02/784121011" TargetMode="External" /><Relationship Id="rId72" Type="http://schemas.openxmlformats.org/officeDocument/2006/relationships/hyperlink" Target="https://podminky.urs.cz/item/CS_URS_2024_02/784181121" TargetMode="External" /><Relationship Id="rId73" Type="http://schemas.openxmlformats.org/officeDocument/2006/relationships/hyperlink" Target="https://podminky.urs.cz/item/CS_URS_2024_02/784221101" TargetMode="External" /><Relationship Id="rId74" Type="http://schemas.openxmlformats.org/officeDocument/2006/relationships/hyperlink" Target="https://podminky.urs.cz/item/CS_URS_2024_02/784221151" TargetMode="External" /><Relationship Id="rId75" Type="http://schemas.openxmlformats.org/officeDocument/2006/relationships/hyperlink" Target="https://podminky.urs.cz/item/CS_URS_2024_02/786623005" TargetMode="External" /><Relationship Id="rId76" Type="http://schemas.openxmlformats.org/officeDocument/2006/relationships/hyperlink" Target="https://podminky.urs.cz/item/CS_URS_2024_02/786623015" TargetMode="External" /><Relationship Id="rId77" Type="http://schemas.openxmlformats.org/officeDocument/2006/relationships/hyperlink" Target="https://podminky.urs.cz/item/CS_URS_2024_02/786623031" TargetMode="External" /><Relationship Id="rId78" Type="http://schemas.openxmlformats.org/officeDocument/2006/relationships/hyperlink" Target="https://podminky.urs.cz/item/CS_URS_2024_02/786623043" TargetMode="External" /><Relationship Id="rId79" Type="http://schemas.openxmlformats.org/officeDocument/2006/relationships/hyperlink" Target="https://podminky.urs.cz/item/CS_URS_2024_02/998786102" TargetMode="External" /><Relationship Id="rId80" Type="http://schemas.openxmlformats.org/officeDocument/2006/relationships/hyperlink" Target="https://podminky.urs.cz/item/CS_URS_2024_02/030001000" TargetMode="External" /><Relationship Id="rId81" Type="http://schemas.openxmlformats.org/officeDocument/2006/relationships/hyperlink" Target="https://podminky.urs.cz/item/CS_URS_2024_02/045002000" TargetMode="External" /><Relationship Id="rId8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4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5" TargetMode="External" /><Relationship Id="rId5" Type="http://schemas.openxmlformats.org/officeDocument/2006/relationships/hyperlink" Target="https://podminky.urs.cz/item/CS_URS_2024_02/997221612" TargetMode="External" /><Relationship Id="rId6" Type="http://schemas.openxmlformats.org/officeDocument/2006/relationships/hyperlink" Target="https://podminky.urs.cz/item/CS_URS_2024_02/741110061" TargetMode="External" /><Relationship Id="rId7" Type="http://schemas.openxmlformats.org/officeDocument/2006/relationships/hyperlink" Target="https://podminky.urs.cz/item/CS_URS_2024_02/741110062" TargetMode="External" /><Relationship Id="rId8" Type="http://schemas.openxmlformats.org/officeDocument/2006/relationships/hyperlink" Target="https://podminky.urs.cz/item/CS_URS_2024_02/741112001" TargetMode="External" /><Relationship Id="rId9" Type="http://schemas.openxmlformats.org/officeDocument/2006/relationships/hyperlink" Target="https://podminky.urs.cz/item/CS_URS_2024_02/741112003" TargetMode="External" /><Relationship Id="rId10" Type="http://schemas.openxmlformats.org/officeDocument/2006/relationships/hyperlink" Target="https://podminky.urs.cz/item/CS_URS_2024_02/741112061" TargetMode="External" /><Relationship Id="rId11" Type="http://schemas.openxmlformats.org/officeDocument/2006/relationships/hyperlink" Target="https://podminky.urs.cz/item/CS_URS_2024_02/741112801" TargetMode="External" /><Relationship Id="rId12" Type="http://schemas.openxmlformats.org/officeDocument/2006/relationships/hyperlink" Target="https://podminky.urs.cz/item/CS_URS_2024_02/741120001" TargetMode="External" /><Relationship Id="rId13" Type="http://schemas.openxmlformats.org/officeDocument/2006/relationships/hyperlink" Target="https://podminky.urs.cz/item/CS_URS_2024_02/741120003" TargetMode="External" /><Relationship Id="rId14" Type="http://schemas.openxmlformats.org/officeDocument/2006/relationships/hyperlink" Target="https://podminky.urs.cz/item/CS_URS_2024_02/741122005" TargetMode="External" /><Relationship Id="rId15" Type="http://schemas.openxmlformats.org/officeDocument/2006/relationships/hyperlink" Target="https://podminky.urs.cz/item/CS_URS_2024_02/741122015" TargetMode="External" /><Relationship Id="rId16" Type="http://schemas.openxmlformats.org/officeDocument/2006/relationships/hyperlink" Target="https://podminky.urs.cz/item/CS_URS_2024_02/741122016" TargetMode="External" /><Relationship Id="rId17" Type="http://schemas.openxmlformats.org/officeDocument/2006/relationships/hyperlink" Target="https://podminky.urs.cz/item/CS_URS_2024_02/741122021" TargetMode="External" /><Relationship Id="rId18" Type="http://schemas.openxmlformats.org/officeDocument/2006/relationships/hyperlink" Target="https://podminky.urs.cz/item/CS_URS_2024_02/741122031" TargetMode="External" /><Relationship Id="rId19" Type="http://schemas.openxmlformats.org/officeDocument/2006/relationships/hyperlink" Target="https://podminky.urs.cz/item/CS_URS_2024_02/741123811" TargetMode="External" /><Relationship Id="rId20" Type="http://schemas.openxmlformats.org/officeDocument/2006/relationships/hyperlink" Target="https://podminky.urs.cz/item/CS_URS_2024_02/741210101" TargetMode="External" /><Relationship Id="rId21" Type="http://schemas.openxmlformats.org/officeDocument/2006/relationships/hyperlink" Target="https://podminky.urs.cz/item/CS_URS_2024_02/741211827" TargetMode="External" /><Relationship Id="rId22" Type="http://schemas.openxmlformats.org/officeDocument/2006/relationships/hyperlink" Target="https://podminky.urs.cz/item/CS_URS_2024_02/741213811" TargetMode="External" /><Relationship Id="rId23" Type="http://schemas.openxmlformats.org/officeDocument/2006/relationships/hyperlink" Target="https://podminky.urs.cz/item/CS_URS_2024_02/741213813" TargetMode="External" /><Relationship Id="rId24" Type="http://schemas.openxmlformats.org/officeDocument/2006/relationships/hyperlink" Target="https://podminky.urs.cz/item/CS_URS_2024_02/741310101" TargetMode="External" /><Relationship Id="rId25" Type="http://schemas.openxmlformats.org/officeDocument/2006/relationships/hyperlink" Target="https://podminky.urs.cz/item/CS_URS_2024_02/741310112" TargetMode="External" /><Relationship Id="rId26" Type="http://schemas.openxmlformats.org/officeDocument/2006/relationships/hyperlink" Target="https://podminky.urs.cz/item/CS_URS_2024_02/741310121" TargetMode="External" /><Relationship Id="rId27" Type="http://schemas.openxmlformats.org/officeDocument/2006/relationships/hyperlink" Target="https://podminky.urs.cz/item/CS_URS_2024_02/741311815" TargetMode="External" /><Relationship Id="rId28" Type="http://schemas.openxmlformats.org/officeDocument/2006/relationships/hyperlink" Target="https://podminky.urs.cz/item/CS_URS_2024_02/741313001" TargetMode="External" /><Relationship Id="rId29" Type="http://schemas.openxmlformats.org/officeDocument/2006/relationships/hyperlink" Target="https://podminky.urs.cz/item/CS_URS_2024_02/741313003" TargetMode="External" /><Relationship Id="rId30" Type="http://schemas.openxmlformats.org/officeDocument/2006/relationships/hyperlink" Target="https://podminky.urs.cz/item/CS_URS_2024_02/741315823" TargetMode="External" /><Relationship Id="rId31" Type="http://schemas.openxmlformats.org/officeDocument/2006/relationships/hyperlink" Target="https://podminky.urs.cz/item/CS_URS_2024_02/741371823" TargetMode="External" /><Relationship Id="rId32" Type="http://schemas.openxmlformats.org/officeDocument/2006/relationships/hyperlink" Target="https://podminky.urs.cz/item/CS_URS_2024_02/741372062" TargetMode="External" /><Relationship Id="rId33" Type="http://schemas.openxmlformats.org/officeDocument/2006/relationships/hyperlink" Target="https://podminky.urs.cz/item/CS_URS_2024_02/998741123" TargetMode="External" /><Relationship Id="rId34" Type="http://schemas.openxmlformats.org/officeDocument/2006/relationships/hyperlink" Target="https://podminky.urs.cz/item/CS_URS_2024_02/742124002" TargetMode="External" /><Relationship Id="rId35" Type="http://schemas.openxmlformats.org/officeDocument/2006/relationships/hyperlink" Target="https://podminky.urs.cz/item/CS_URS_2024_02/742330044" TargetMode="External" /><Relationship Id="rId36" Type="http://schemas.openxmlformats.org/officeDocument/2006/relationships/hyperlink" Target="https://podminky.urs.cz/item/CS_URS_2024_02/742330051" TargetMode="External" /><Relationship Id="rId37" Type="http://schemas.openxmlformats.org/officeDocument/2006/relationships/hyperlink" Target="https://podminky.urs.cz/item/CS_URS_2024_02/998742103" TargetMode="External" /><Relationship Id="rId38" Type="http://schemas.openxmlformats.org/officeDocument/2006/relationships/hyperlink" Target="https://podminky.urs.cz/item/CS_URS_2024_02/460941313" TargetMode="External" /><Relationship Id="rId39" Type="http://schemas.openxmlformats.org/officeDocument/2006/relationships/hyperlink" Target="https://podminky.urs.cz/item/CS_URS_2024_02/460941314" TargetMode="External" /><Relationship Id="rId40" Type="http://schemas.openxmlformats.org/officeDocument/2006/relationships/hyperlink" Target="https://podminky.urs.cz/item/CS_URS_2024_02/468081312" TargetMode="External" /><Relationship Id="rId41" Type="http://schemas.openxmlformats.org/officeDocument/2006/relationships/hyperlink" Target="https://podminky.urs.cz/item/CS_URS_2024_02/468091313" TargetMode="External" /><Relationship Id="rId42" Type="http://schemas.openxmlformats.org/officeDocument/2006/relationships/hyperlink" Target="https://podminky.urs.cz/item/CS_URS_2024_02/468094112" TargetMode="External" /><Relationship Id="rId43" Type="http://schemas.openxmlformats.org/officeDocument/2006/relationships/hyperlink" Target="https://podminky.urs.cz/item/CS_URS_2024_02/468101313" TargetMode="External" /><Relationship Id="rId44" Type="http://schemas.openxmlformats.org/officeDocument/2006/relationships/hyperlink" Target="https://podminky.urs.cz/item/CS_URS_2024_02/468101314" TargetMode="External" /><Relationship Id="rId45" Type="http://schemas.openxmlformats.org/officeDocument/2006/relationships/hyperlink" Target="https://podminky.urs.cz/item/CS_URS_2024_02/468101424" TargetMode="External" /><Relationship Id="rId46" Type="http://schemas.openxmlformats.org/officeDocument/2006/relationships/hyperlink" Target="https://podminky.urs.cz/item/CS_URS_2024_02/469971111" TargetMode="External" /><Relationship Id="rId47" Type="http://schemas.openxmlformats.org/officeDocument/2006/relationships/hyperlink" Target="https://podminky.urs.cz/item/CS_URS_2024_02/469971121" TargetMode="External" /><Relationship Id="rId48" Type="http://schemas.openxmlformats.org/officeDocument/2006/relationships/hyperlink" Target="https://podminky.urs.cz/item/CS_URS_2024_02/469972111" TargetMode="External" /><Relationship Id="rId49" Type="http://schemas.openxmlformats.org/officeDocument/2006/relationships/hyperlink" Target="https://podminky.urs.cz/item/CS_URS_2024_02/469972121" TargetMode="External" /><Relationship Id="rId50" Type="http://schemas.openxmlformats.org/officeDocument/2006/relationships/hyperlink" Target="https://podminky.urs.cz/item/CS_URS_2024_02/469973116" TargetMode="External" /><Relationship Id="rId51" Type="http://schemas.openxmlformats.org/officeDocument/2006/relationships/hyperlink" Target="https://podminky.urs.cz/item/CS_URS_2024_02/469981111" TargetMode="External" /><Relationship Id="rId52" Type="http://schemas.openxmlformats.org/officeDocument/2006/relationships/hyperlink" Target="https://podminky.urs.cz/item/CS_URS_2024_02/HZS2232" TargetMode="External" /><Relationship Id="rId53" Type="http://schemas.openxmlformats.org/officeDocument/2006/relationships/hyperlink" Target="https://podminky.urs.cz/item/CS_URS_2024_02/HZS4211" TargetMode="External" /><Relationship Id="rId5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2155311" TargetMode="External" /><Relationship Id="rId3" Type="http://schemas.openxmlformats.org/officeDocument/2006/relationships/hyperlink" Target="https://podminky.urs.cz/item/CS_URS_2024_02/112101121" TargetMode="External" /><Relationship Id="rId4" Type="http://schemas.openxmlformats.org/officeDocument/2006/relationships/hyperlink" Target="https://podminky.urs.cz/item/CS_URS_2024_02/112251101" TargetMode="External" /><Relationship Id="rId5" Type="http://schemas.openxmlformats.org/officeDocument/2006/relationships/hyperlink" Target="https://podminky.urs.cz/item/CS_URS_2024_02/162201405" TargetMode="External" /><Relationship Id="rId6" Type="http://schemas.openxmlformats.org/officeDocument/2006/relationships/hyperlink" Target="https://podminky.urs.cz/item/CS_URS_2024_02/162201415" TargetMode="External" /><Relationship Id="rId7" Type="http://schemas.openxmlformats.org/officeDocument/2006/relationships/hyperlink" Target="https://podminky.urs.cz/item/CS_URS_2024_02/162201421" TargetMode="External" /><Relationship Id="rId8" Type="http://schemas.openxmlformats.org/officeDocument/2006/relationships/hyperlink" Target="https://podminky.urs.cz/item/CS_URS_2024_02/162301941" TargetMode="External" /><Relationship Id="rId9" Type="http://schemas.openxmlformats.org/officeDocument/2006/relationships/hyperlink" Target="https://podminky.urs.cz/item/CS_URS_2024_02/162301961" TargetMode="External" /><Relationship Id="rId10" Type="http://schemas.openxmlformats.org/officeDocument/2006/relationships/hyperlink" Target="https://podminky.urs.cz/item/CS_URS_2024_02/162301971" TargetMode="External" /><Relationship Id="rId11" Type="http://schemas.openxmlformats.org/officeDocument/2006/relationships/hyperlink" Target="https://podminky.urs.cz/item/CS_URS_2024_02/997013811" TargetMode="External" /><Relationship Id="rId12" Type="http://schemas.openxmlformats.org/officeDocument/2006/relationships/hyperlink" Target="https://podminky.urs.cz/item/CS_URS_2024_02/121151103" TargetMode="External" /><Relationship Id="rId13" Type="http://schemas.openxmlformats.org/officeDocument/2006/relationships/hyperlink" Target="https://podminky.urs.cz/item/CS_URS_2024_02/122211101" TargetMode="External" /><Relationship Id="rId14" Type="http://schemas.openxmlformats.org/officeDocument/2006/relationships/hyperlink" Target="https://podminky.urs.cz/item/CS_URS_2024_02/132251101" TargetMode="External" /><Relationship Id="rId15" Type="http://schemas.openxmlformats.org/officeDocument/2006/relationships/hyperlink" Target="https://podminky.urs.cz/item/CS_URS_2024_02/133251101" TargetMode="External" /><Relationship Id="rId16" Type="http://schemas.openxmlformats.org/officeDocument/2006/relationships/hyperlink" Target="https://podminky.urs.cz/item/CS_URS_2024_02/162751116" TargetMode="External" /><Relationship Id="rId17" Type="http://schemas.openxmlformats.org/officeDocument/2006/relationships/hyperlink" Target="https://podminky.urs.cz/item/CS_URS_2024_02/171251101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81152302" TargetMode="External" /><Relationship Id="rId20" Type="http://schemas.openxmlformats.org/officeDocument/2006/relationships/hyperlink" Target="https://podminky.urs.cz/item/CS_URS_2024_02/181311103" TargetMode="External" /><Relationship Id="rId21" Type="http://schemas.openxmlformats.org/officeDocument/2006/relationships/hyperlink" Target="https://podminky.urs.cz/item/CS_URS_2024_02/181411121" TargetMode="External" /><Relationship Id="rId22" Type="http://schemas.openxmlformats.org/officeDocument/2006/relationships/hyperlink" Target="https://podminky.urs.cz/item/CS_URS_2024_02/271532212" TargetMode="External" /><Relationship Id="rId23" Type="http://schemas.openxmlformats.org/officeDocument/2006/relationships/hyperlink" Target="https://podminky.urs.cz/item/CS_URS_2024_02/275313711" TargetMode="External" /><Relationship Id="rId24" Type="http://schemas.openxmlformats.org/officeDocument/2006/relationships/hyperlink" Target="https://podminky.urs.cz/item/CS_URS_2024_02/275351121" TargetMode="External" /><Relationship Id="rId25" Type="http://schemas.openxmlformats.org/officeDocument/2006/relationships/hyperlink" Target="https://podminky.urs.cz/item/CS_URS_2024_02/275351122" TargetMode="External" /><Relationship Id="rId26" Type="http://schemas.openxmlformats.org/officeDocument/2006/relationships/hyperlink" Target="https://podminky.urs.cz/item/CS_URS_2024_02/279113142" TargetMode="External" /><Relationship Id="rId27" Type="http://schemas.openxmlformats.org/officeDocument/2006/relationships/hyperlink" Target="https://podminky.urs.cz/item/CS_URS_2024_02/279361821" TargetMode="External" /><Relationship Id="rId28" Type="http://schemas.openxmlformats.org/officeDocument/2006/relationships/hyperlink" Target="https://podminky.urs.cz/item/CS_URS_2024_02/430321616" TargetMode="External" /><Relationship Id="rId29" Type="http://schemas.openxmlformats.org/officeDocument/2006/relationships/hyperlink" Target="https://podminky.urs.cz/item/CS_URS_2024_02/430362021" TargetMode="External" /><Relationship Id="rId30" Type="http://schemas.openxmlformats.org/officeDocument/2006/relationships/hyperlink" Target="https://podminky.urs.cz/item/CS_URS_2024_02/434191423" TargetMode="External" /><Relationship Id="rId31" Type="http://schemas.openxmlformats.org/officeDocument/2006/relationships/hyperlink" Target="https://podminky.urs.cz/item/CS_URS_2024_02/564231011" TargetMode="External" /><Relationship Id="rId32" Type="http://schemas.openxmlformats.org/officeDocument/2006/relationships/hyperlink" Target="https://podminky.urs.cz/item/CS_URS_2024_02/631311115" TargetMode="External" /><Relationship Id="rId33" Type="http://schemas.openxmlformats.org/officeDocument/2006/relationships/hyperlink" Target="https://podminky.urs.cz/item/CS_URS_2024_02/631319204" TargetMode="External" /><Relationship Id="rId34" Type="http://schemas.openxmlformats.org/officeDocument/2006/relationships/hyperlink" Target="https://podminky.urs.cz/item/CS_URS_2024_02/919735113" TargetMode="External" /><Relationship Id="rId35" Type="http://schemas.openxmlformats.org/officeDocument/2006/relationships/hyperlink" Target="https://podminky.urs.cz/item/CS_URS_2024_02/919732211" TargetMode="External" /><Relationship Id="rId36" Type="http://schemas.openxmlformats.org/officeDocument/2006/relationships/hyperlink" Target="https://podminky.urs.cz/item/CS_URS_2024_02/113106123" TargetMode="External" /><Relationship Id="rId37" Type="http://schemas.openxmlformats.org/officeDocument/2006/relationships/hyperlink" Target="https://podminky.urs.cz/item/CS_URS_2024_02/113107151" TargetMode="External" /><Relationship Id="rId38" Type="http://schemas.openxmlformats.org/officeDocument/2006/relationships/hyperlink" Target="https://podminky.urs.cz/item/CS_URS_2024_02/113107175" TargetMode="External" /><Relationship Id="rId39" Type="http://schemas.openxmlformats.org/officeDocument/2006/relationships/hyperlink" Target="https://podminky.urs.cz/item/CS_URS_2024_02/113107181" TargetMode="External" /><Relationship Id="rId40" Type="http://schemas.openxmlformats.org/officeDocument/2006/relationships/hyperlink" Target="https://podminky.urs.cz/item/CS_URS_2024_02/963022819" TargetMode="External" /><Relationship Id="rId41" Type="http://schemas.openxmlformats.org/officeDocument/2006/relationships/hyperlink" Target="https://podminky.urs.cz/item/CS_URS_2024_02/963053936" TargetMode="External" /><Relationship Id="rId42" Type="http://schemas.openxmlformats.org/officeDocument/2006/relationships/hyperlink" Target="https://podminky.urs.cz/item/CS_URS_2024_02/985131111" TargetMode="External" /><Relationship Id="rId43" Type="http://schemas.openxmlformats.org/officeDocument/2006/relationships/hyperlink" Target="https://podminky.urs.cz/item/CS_URS_2024_02/985131311" TargetMode="External" /><Relationship Id="rId44" Type="http://schemas.openxmlformats.org/officeDocument/2006/relationships/hyperlink" Target="https://podminky.urs.cz/item/CS_URS_2024_02/997221551" TargetMode="External" /><Relationship Id="rId45" Type="http://schemas.openxmlformats.org/officeDocument/2006/relationships/hyperlink" Target="https://podminky.urs.cz/item/CS_URS_2024_02/997221559" TargetMode="External" /><Relationship Id="rId46" Type="http://schemas.openxmlformats.org/officeDocument/2006/relationships/hyperlink" Target="https://podminky.urs.cz/item/CS_URS_2024_02/997013862" TargetMode="External" /><Relationship Id="rId47" Type="http://schemas.openxmlformats.org/officeDocument/2006/relationships/hyperlink" Target="https://podminky.urs.cz/item/CS_URS_2024_02/997221873" TargetMode="External" /><Relationship Id="rId48" Type="http://schemas.openxmlformats.org/officeDocument/2006/relationships/hyperlink" Target="https://podminky.urs.cz/item/CS_URS_2024_02/997221875" TargetMode="External" /><Relationship Id="rId49" Type="http://schemas.openxmlformats.org/officeDocument/2006/relationships/hyperlink" Target="https://podminky.urs.cz/item/CS_URS_2024_02/998223011" TargetMode="External" /><Relationship Id="rId50" Type="http://schemas.openxmlformats.org/officeDocument/2006/relationships/hyperlink" Target="https://podminky.urs.cz/item/CS_URS_2024_02/767161871" TargetMode="External" /><Relationship Id="rId51" Type="http://schemas.openxmlformats.org/officeDocument/2006/relationships/hyperlink" Target="https://podminky.urs.cz/item/CS_URS_2024_02/767165114" TargetMode="External" /><Relationship Id="rId52" Type="http://schemas.openxmlformats.org/officeDocument/2006/relationships/hyperlink" Target="https://podminky.urs.cz/item/CS_URS_2024_02/767220210" TargetMode="External" /><Relationship Id="rId53" Type="http://schemas.openxmlformats.org/officeDocument/2006/relationships/hyperlink" Target="https://podminky.urs.cz/item/CS_URS_2024_02/767590120" TargetMode="External" /><Relationship Id="rId54" Type="http://schemas.openxmlformats.org/officeDocument/2006/relationships/hyperlink" Target="https://podminky.urs.cz/item/CS_URS_2024_02/767995117" TargetMode="External" /><Relationship Id="rId55" Type="http://schemas.openxmlformats.org/officeDocument/2006/relationships/hyperlink" Target="https://podminky.urs.cz/item/CS_URS_2024_02/998767101" TargetMode="External" /><Relationship Id="rId56" Type="http://schemas.openxmlformats.org/officeDocument/2006/relationships/hyperlink" Target="https://podminky.urs.cz/item/CS_URS_2024_02/772521250R" TargetMode="External" /><Relationship Id="rId57" Type="http://schemas.openxmlformats.org/officeDocument/2006/relationships/hyperlink" Target="https://podminky.urs.cz/item/CS_URS_2024_02/772591913" TargetMode="External" /><Relationship Id="rId58" Type="http://schemas.openxmlformats.org/officeDocument/2006/relationships/hyperlink" Target="https://podminky.urs.cz/item/CS_URS_2024_02/772591915" TargetMode="External" /><Relationship Id="rId59" Type="http://schemas.openxmlformats.org/officeDocument/2006/relationships/hyperlink" Target="https://podminky.urs.cz/item/CS_URS_2024_02/772591922" TargetMode="External" /><Relationship Id="rId60" Type="http://schemas.openxmlformats.org/officeDocument/2006/relationships/hyperlink" Target="https://podminky.urs.cz/item/CS_URS_2024_02/998772101" TargetMode="External" /><Relationship Id="rId61" Type="http://schemas.openxmlformats.org/officeDocument/2006/relationships/hyperlink" Target="https://podminky.urs.cz/item/CS_URS_2024_02/010001000.1" TargetMode="External" /><Relationship Id="rId62" Type="http://schemas.openxmlformats.org/officeDocument/2006/relationships/hyperlink" Target="https://podminky.urs.cz/item/CS_URS_2024_02/013203000" TargetMode="External" /><Relationship Id="rId63" Type="http://schemas.openxmlformats.org/officeDocument/2006/relationships/hyperlink" Target="https://podminky.urs.cz/item/CS_URS_2024_02/013254000" TargetMode="External" /><Relationship Id="rId64" Type="http://schemas.openxmlformats.org/officeDocument/2006/relationships/hyperlink" Target="https://podminky.urs.cz/item/CS_URS_2024_02/030001000" TargetMode="External" /><Relationship Id="rId6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1152302" TargetMode="External" /><Relationship Id="rId2" Type="http://schemas.openxmlformats.org/officeDocument/2006/relationships/hyperlink" Target="https://podminky.urs.cz/item/CS_URS_2024_02/564231011" TargetMode="External" /><Relationship Id="rId3" Type="http://schemas.openxmlformats.org/officeDocument/2006/relationships/hyperlink" Target="https://podminky.urs.cz/item/CS_URS_2024_02/631311115" TargetMode="External" /><Relationship Id="rId4" Type="http://schemas.openxmlformats.org/officeDocument/2006/relationships/hyperlink" Target="https://podminky.urs.cz/item/CS_URS_2024_02/631319204" TargetMode="External" /><Relationship Id="rId5" Type="http://schemas.openxmlformats.org/officeDocument/2006/relationships/hyperlink" Target="https://podminky.urs.cz/item/CS_URS_2024_02/916991121" TargetMode="External" /><Relationship Id="rId6" Type="http://schemas.openxmlformats.org/officeDocument/2006/relationships/hyperlink" Target="https://podminky.urs.cz/item/CS_URS_2024_02/916241213" TargetMode="External" /><Relationship Id="rId7" Type="http://schemas.openxmlformats.org/officeDocument/2006/relationships/hyperlink" Target="https://podminky.urs.cz/item/CS_URS_2024_02/936104211" TargetMode="External" /><Relationship Id="rId8" Type="http://schemas.openxmlformats.org/officeDocument/2006/relationships/hyperlink" Target="https://podminky.urs.cz/item/CS_URS_2024_02/919732211" TargetMode="External" /><Relationship Id="rId9" Type="http://schemas.openxmlformats.org/officeDocument/2006/relationships/hyperlink" Target="https://podminky.urs.cz/item/CS_URS_2024_02/952902121" TargetMode="External" /><Relationship Id="rId10" Type="http://schemas.openxmlformats.org/officeDocument/2006/relationships/hyperlink" Target="https://podminky.urs.cz/item/CS_URS_2024_02/919735111" TargetMode="External" /><Relationship Id="rId11" Type="http://schemas.openxmlformats.org/officeDocument/2006/relationships/hyperlink" Target="https://podminky.urs.cz/item/CS_URS_2024_02/919735122" TargetMode="External" /><Relationship Id="rId12" Type="http://schemas.openxmlformats.org/officeDocument/2006/relationships/hyperlink" Target="https://podminky.urs.cz/item/CS_URS_2024_02/113107151" TargetMode="External" /><Relationship Id="rId13" Type="http://schemas.openxmlformats.org/officeDocument/2006/relationships/hyperlink" Target="https://podminky.urs.cz/item/CS_URS_2024_02/113107175" TargetMode="External" /><Relationship Id="rId14" Type="http://schemas.openxmlformats.org/officeDocument/2006/relationships/hyperlink" Target="https://podminky.urs.cz/item/CS_URS_2024_02/113107181" TargetMode="External" /><Relationship Id="rId15" Type="http://schemas.openxmlformats.org/officeDocument/2006/relationships/hyperlink" Target="https://podminky.urs.cz/item/CS_URS_2024_02/113106123" TargetMode="External" /><Relationship Id="rId16" Type="http://schemas.openxmlformats.org/officeDocument/2006/relationships/hyperlink" Target="https://podminky.urs.cz/item/CS_URS_2024_02/997221571" TargetMode="External" /><Relationship Id="rId17" Type="http://schemas.openxmlformats.org/officeDocument/2006/relationships/hyperlink" Target="https://podminky.urs.cz/item/CS_URS_2024_02/997221579" TargetMode="External" /><Relationship Id="rId18" Type="http://schemas.openxmlformats.org/officeDocument/2006/relationships/hyperlink" Target="https://podminky.urs.cz/item/CS_URS_2024_02/997013862" TargetMode="External" /><Relationship Id="rId19" Type="http://schemas.openxmlformats.org/officeDocument/2006/relationships/hyperlink" Target="https://podminky.urs.cz/item/CS_URS_2024_02/997221873" TargetMode="External" /><Relationship Id="rId20" Type="http://schemas.openxmlformats.org/officeDocument/2006/relationships/hyperlink" Target="https://podminky.urs.cz/item/CS_URS_2024_02/997221875" TargetMode="External" /><Relationship Id="rId21" Type="http://schemas.openxmlformats.org/officeDocument/2006/relationships/hyperlink" Target="https://podminky.urs.cz/item/CS_URS_2024_02/998223011" TargetMode="External" /><Relationship Id="rId22" Type="http://schemas.openxmlformats.org/officeDocument/2006/relationships/hyperlink" Target="https://podminky.urs.cz/item/CS_URS_2024_02/772521150" TargetMode="External" /><Relationship Id="rId23" Type="http://schemas.openxmlformats.org/officeDocument/2006/relationships/hyperlink" Target="https://podminky.urs.cz/item/CS_URS_2024_02/772521250R" TargetMode="External" /><Relationship Id="rId24" Type="http://schemas.openxmlformats.org/officeDocument/2006/relationships/hyperlink" Target="https://podminky.urs.cz/item/CS_URS_2024_02/998772101" TargetMode="External" /><Relationship Id="rId25" Type="http://schemas.openxmlformats.org/officeDocument/2006/relationships/hyperlink" Target="https://podminky.urs.cz/item/CS_URS_2024_02/010001000" TargetMode="External" /><Relationship Id="rId26" Type="http://schemas.openxmlformats.org/officeDocument/2006/relationships/hyperlink" Target="https://podminky.urs.cz/item/CS_URS_2024_02/030001000" TargetMode="External" /><Relationship Id="rId27" Type="http://schemas.openxmlformats.org/officeDocument/2006/relationships/hyperlink" Target="https://podminky.urs.cz/item/CS_URS_2024_02/045002000" TargetMode="External" /><Relationship Id="rId28" Type="http://schemas.openxmlformats.org/officeDocument/2006/relationships/hyperlink" Target="https://podminky.urs.cz/item/CS_URS_2024_02/071002000" TargetMode="External" /><Relationship Id="rId29" Type="http://schemas.openxmlformats.org/officeDocument/2006/relationships/hyperlink" Target="https://podminky.urs.cz/item/CS_URS_2024_02/090001000" TargetMode="External" /><Relationship Id="rId3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301111" TargetMode="External" /><Relationship Id="rId2" Type="http://schemas.openxmlformats.org/officeDocument/2006/relationships/hyperlink" Target="https://podminky.urs.cz/item/CS_URS_2024_02/121151103" TargetMode="External" /><Relationship Id="rId3" Type="http://schemas.openxmlformats.org/officeDocument/2006/relationships/hyperlink" Target="https://podminky.urs.cz/item/CS_URS_2024_02/122252203" TargetMode="External" /><Relationship Id="rId4" Type="http://schemas.openxmlformats.org/officeDocument/2006/relationships/hyperlink" Target="https://podminky.urs.cz/item/CS_URS_2024_02/162751114" TargetMode="External" /><Relationship Id="rId5" Type="http://schemas.openxmlformats.org/officeDocument/2006/relationships/hyperlink" Target="https://podminky.urs.cz/item/CS_URS_2024_02/1712511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81152302" TargetMode="External" /><Relationship Id="rId8" Type="http://schemas.openxmlformats.org/officeDocument/2006/relationships/hyperlink" Target="https://podminky.urs.cz/item/CS_URS_2024_02/181311103" TargetMode="External" /><Relationship Id="rId9" Type="http://schemas.openxmlformats.org/officeDocument/2006/relationships/hyperlink" Target="https://podminky.urs.cz/item/CS_URS_2024_02/181411121" TargetMode="External" /><Relationship Id="rId10" Type="http://schemas.openxmlformats.org/officeDocument/2006/relationships/hyperlink" Target="https://podminky.urs.cz/item/CS_URS_2024_02/564851013" TargetMode="External" /><Relationship Id="rId11" Type="http://schemas.openxmlformats.org/officeDocument/2006/relationships/hyperlink" Target="https://podminky.urs.cz/item/CS_URS_2024_02/564861011" TargetMode="External" /><Relationship Id="rId12" Type="http://schemas.openxmlformats.org/officeDocument/2006/relationships/hyperlink" Target="https://podminky.urs.cz/item/CS_URS_2024_02/565155121" TargetMode="External" /><Relationship Id="rId13" Type="http://schemas.openxmlformats.org/officeDocument/2006/relationships/hyperlink" Target="https://podminky.urs.cz/item/CS_URS_2024_02/573111113" TargetMode="External" /><Relationship Id="rId14" Type="http://schemas.openxmlformats.org/officeDocument/2006/relationships/hyperlink" Target="https://podminky.urs.cz/item/CS_URS_2024_02/573211112" TargetMode="External" /><Relationship Id="rId15" Type="http://schemas.openxmlformats.org/officeDocument/2006/relationships/hyperlink" Target="https://podminky.urs.cz/item/CS_URS_2024_02/577144121" TargetMode="External" /><Relationship Id="rId16" Type="http://schemas.openxmlformats.org/officeDocument/2006/relationships/hyperlink" Target="https://podminky.urs.cz/item/CS_URS_2024_02/914111111" TargetMode="External" /><Relationship Id="rId17" Type="http://schemas.openxmlformats.org/officeDocument/2006/relationships/hyperlink" Target="https://podminky.urs.cz/item/CS_URS_2024_02/914511112" TargetMode="External" /><Relationship Id="rId18" Type="http://schemas.openxmlformats.org/officeDocument/2006/relationships/hyperlink" Target="https://podminky.urs.cz/item/CS_URS_2024_02/914531111" TargetMode="External" /><Relationship Id="rId19" Type="http://schemas.openxmlformats.org/officeDocument/2006/relationships/hyperlink" Target="https://podminky.urs.cz/item/CS_URS_2024_02/915311112" TargetMode="External" /><Relationship Id="rId20" Type="http://schemas.openxmlformats.org/officeDocument/2006/relationships/hyperlink" Target="https://podminky.urs.cz/item/CS_URS_2024_02/916131213" TargetMode="External" /><Relationship Id="rId21" Type="http://schemas.openxmlformats.org/officeDocument/2006/relationships/hyperlink" Target="https://podminky.urs.cz/item/CS_URS_2024_02/916991121" TargetMode="External" /><Relationship Id="rId22" Type="http://schemas.openxmlformats.org/officeDocument/2006/relationships/hyperlink" Target="https://podminky.urs.cz/item/CS_URS_2024_02/919732211" TargetMode="External" /><Relationship Id="rId23" Type="http://schemas.openxmlformats.org/officeDocument/2006/relationships/hyperlink" Target="https://podminky.urs.cz/item/CS_URS_2024_02/952902121" TargetMode="External" /><Relationship Id="rId24" Type="http://schemas.openxmlformats.org/officeDocument/2006/relationships/hyperlink" Target="https://podminky.urs.cz/item/CS_URS_2024_02/113201112" TargetMode="External" /><Relationship Id="rId25" Type="http://schemas.openxmlformats.org/officeDocument/2006/relationships/hyperlink" Target="https://podminky.urs.cz/item/CS_URS_2024_02/919735113" TargetMode="External" /><Relationship Id="rId26" Type="http://schemas.openxmlformats.org/officeDocument/2006/relationships/hyperlink" Target="https://podminky.urs.cz/item/CS_URS_2024_02/997221571" TargetMode="External" /><Relationship Id="rId27" Type="http://schemas.openxmlformats.org/officeDocument/2006/relationships/hyperlink" Target="https://podminky.urs.cz/item/CS_URS_2024_02/997221579" TargetMode="External" /><Relationship Id="rId28" Type="http://schemas.openxmlformats.org/officeDocument/2006/relationships/hyperlink" Target="https://podminky.urs.cz/item/CS_URS_2024_02/997221861" TargetMode="External" /><Relationship Id="rId29" Type="http://schemas.openxmlformats.org/officeDocument/2006/relationships/hyperlink" Target="https://podminky.urs.cz/item/CS_URS_2024_02/998225111" TargetMode="External" /><Relationship Id="rId30" Type="http://schemas.openxmlformats.org/officeDocument/2006/relationships/hyperlink" Target="https://podminky.urs.cz/item/CS_URS_2024_02/010001000" TargetMode="External" /><Relationship Id="rId31" Type="http://schemas.openxmlformats.org/officeDocument/2006/relationships/hyperlink" Target="https://podminky.urs.cz/item/CS_URS_2024_02/030001000" TargetMode="External" /><Relationship Id="rId3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2023066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SPgŠ, G a VOŠ K. Vary, operační program spravedlivá transformace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20. 10. 2023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Střední pedagogická škola, gymnázium a VOŠ K.Vary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Roman Gajdoš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ROUND(SUM(AS55:AS65),2)</f>
        <v>0</v>
      </c>
      <c r="AT54" s="108">
        <f>ROUND(SUM(AV54:AW54),2)</f>
        <v>0</v>
      </c>
      <c r="AU54" s="109">
        <f>ROUND(SUM(AU55:AU65),5)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ROUND(SUM(AZ55:AZ65),2)</f>
        <v>0</v>
      </c>
      <c r="BA54" s="108">
        <f>ROUND(SUM(BA55:BA65),2)</f>
        <v>0</v>
      </c>
      <c r="BB54" s="108">
        <f>ROUND(SUM(BB55:BB65),2)</f>
        <v>0</v>
      </c>
      <c r="BC54" s="108">
        <f>ROUND(SUM(BC55:BC65),2)</f>
        <v>0</v>
      </c>
      <c r="BD54" s="110">
        <f>ROUND(SUM(BD55:BD65),2)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4.4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Úprava hlavního 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 01 - Úprava hlavního v...'!P97</f>
        <v>0</v>
      </c>
      <c r="AV55" s="122">
        <f>'SO 01 - Úprava hlavního v...'!J33</f>
        <v>0</v>
      </c>
      <c r="AW55" s="122">
        <f>'SO 01 - Úprava hlavního v...'!J34</f>
        <v>0</v>
      </c>
      <c r="AX55" s="122">
        <f>'SO 01 - Úprava hlavního v...'!J35</f>
        <v>0</v>
      </c>
      <c r="AY55" s="122">
        <f>'SO 01 - Úprava hlavního v...'!J36</f>
        <v>0</v>
      </c>
      <c r="AZ55" s="122">
        <f>'SO 01 - Úprava hlavního v...'!F33</f>
        <v>0</v>
      </c>
      <c r="BA55" s="122">
        <f>'SO 01 - Úprava hlavního v...'!F34</f>
        <v>0</v>
      </c>
      <c r="BB55" s="122">
        <f>'SO 01 - Úprava hlavního v...'!F35</f>
        <v>0</v>
      </c>
      <c r="BC55" s="122">
        <f>'SO 01 - Úprava hlavního v...'!F36</f>
        <v>0</v>
      </c>
      <c r="BD55" s="124">
        <f>'SO 01 - Úprava hlavního v...'!F37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4.4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Přístavba výtahu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02 - Přístavba výtahu ...'!P106</f>
        <v>0</v>
      </c>
      <c r="AV56" s="122">
        <f>'SO 02 - Přístavba výtahu ...'!J33</f>
        <v>0</v>
      </c>
      <c r="AW56" s="122">
        <f>'SO 02 - Přístavba výtahu ...'!J34</f>
        <v>0</v>
      </c>
      <c r="AX56" s="122">
        <f>'SO 02 - Přístavba výtahu ...'!J35</f>
        <v>0</v>
      </c>
      <c r="AY56" s="122">
        <f>'SO 02 - Přístavba výtahu ...'!J36</f>
        <v>0</v>
      </c>
      <c r="AZ56" s="122">
        <f>'SO 02 - Přístavba výtahu ...'!F33</f>
        <v>0</v>
      </c>
      <c r="BA56" s="122">
        <f>'SO 02 - Přístavba výtahu ...'!F34</f>
        <v>0</v>
      </c>
      <c r="BB56" s="122">
        <f>'SO 02 - Přístavba výtahu ...'!F35</f>
        <v>0</v>
      </c>
      <c r="BC56" s="122">
        <f>'SO 02 - Přístavba výtahu ...'!F36</f>
        <v>0</v>
      </c>
      <c r="BD56" s="124">
        <f>'SO 02 - Přístavba výtahu 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24.6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02.1 - Výtah - elektro'!J30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'SO 02.1 - Výtah - elektro'!P84</f>
        <v>0</v>
      </c>
      <c r="AV57" s="122">
        <f>'SO 02.1 - Výtah - elektro'!J33</f>
        <v>0</v>
      </c>
      <c r="AW57" s="122">
        <f>'SO 02.1 - Výtah - elektro'!J34</f>
        <v>0</v>
      </c>
      <c r="AX57" s="122">
        <f>'SO 02.1 - Výtah - elektro'!J35</f>
        <v>0</v>
      </c>
      <c r="AY57" s="122">
        <f>'SO 02.1 - Výtah - elektro'!J36</f>
        <v>0</v>
      </c>
      <c r="AZ57" s="122">
        <f>'SO 02.1 - Výtah - elektro'!F33</f>
        <v>0</v>
      </c>
      <c r="BA57" s="122">
        <f>'SO 02.1 - Výtah - elektro'!F34</f>
        <v>0</v>
      </c>
      <c r="BB57" s="122">
        <f>'SO 02.1 - Výtah - elektro'!F35</f>
        <v>0</v>
      </c>
      <c r="BC57" s="122">
        <f>'SO 02.1 - Výtah - elektro'!F36</f>
        <v>0</v>
      </c>
      <c r="BD57" s="124">
        <f>'SO 02.1 - Výtah - elektro'!F37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4.4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03 - Udržovací práce K...'!J30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'SO 03 - Udržovací práce K...'!P100</f>
        <v>0</v>
      </c>
      <c r="AV58" s="122">
        <f>'SO 03 - Udržovací práce K...'!J33</f>
        <v>0</v>
      </c>
      <c r="AW58" s="122">
        <f>'SO 03 - Udržovací práce K...'!J34</f>
        <v>0</v>
      </c>
      <c r="AX58" s="122">
        <f>'SO 03 - Udržovací práce K...'!J35</f>
        <v>0</v>
      </c>
      <c r="AY58" s="122">
        <f>'SO 03 - Udržovací práce K...'!J36</f>
        <v>0</v>
      </c>
      <c r="AZ58" s="122">
        <f>'SO 03 - Udržovací práce K...'!F33</f>
        <v>0</v>
      </c>
      <c r="BA58" s="122">
        <f>'SO 03 - Udržovací práce K...'!F34</f>
        <v>0</v>
      </c>
      <c r="BB58" s="122">
        <f>'SO 03 - Udržovací práce K...'!F35</f>
        <v>0</v>
      </c>
      <c r="BC58" s="122">
        <f>'SO 03 - Udržovací práce K...'!F36</f>
        <v>0</v>
      </c>
      <c r="BD58" s="124">
        <f>'SO 03 - Udržovací práce K...'!F37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7" customFormat="1" ht="37.2" customHeight="1">
      <c r="A59" s="113" t="s">
        <v>77</v>
      </c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03.1 - Zřízení akustic...'!J30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1">
        <v>0</v>
      </c>
      <c r="AT59" s="122">
        <f>ROUND(SUM(AV59:AW59),2)</f>
        <v>0</v>
      </c>
      <c r="AU59" s="123">
        <f>'SO 03.1 - Zřízení akustic...'!P85</f>
        <v>0</v>
      </c>
      <c r="AV59" s="122">
        <f>'SO 03.1 - Zřízení akustic...'!J33</f>
        <v>0</v>
      </c>
      <c r="AW59" s="122">
        <f>'SO 03.1 - Zřízení akustic...'!J34</f>
        <v>0</v>
      </c>
      <c r="AX59" s="122">
        <f>'SO 03.1 - Zřízení akustic...'!J35</f>
        <v>0</v>
      </c>
      <c r="AY59" s="122">
        <f>'SO 03.1 - Zřízení akustic...'!J36</f>
        <v>0</v>
      </c>
      <c r="AZ59" s="122">
        <f>'SO 03.1 - Zřízení akustic...'!F33</f>
        <v>0</v>
      </c>
      <c r="BA59" s="122">
        <f>'SO 03.1 - Zřízení akustic...'!F34</f>
        <v>0</v>
      </c>
      <c r="BB59" s="122">
        <f>'SO 03.1 - Zřízení akustic...'!F35</f>
        <v>0</v>
      </c>
      <c r="BC59" s="122">
        <f>'SO 03.1 - Zřízení akustic...'!F36</f>
        <v>0</v>
      </c>
      <c r="BD59" s="124">
        <f>'SO 03.1 - Zřízení akustic...'!F37</f>
        <v>0</v>
      </c>
      <c r="BE59" s="7"/>
      <c r="BT59" s="125" t="s">
        <v>81</v>
      </c>
      <c r="BV59" s="125" t="s">
        <v>75</v>
      </c>
      <c r="BW59" s="125" t="s">
        <v>95</v>
      </c>
      <c r="BX59" s="125" t="s">
        <v>5</v>
      </c>
      <c r="CL59" s="125" t="s">
        <v>19</v>
      </c>
      <c r="CM59" s="125" t="s">
        <v>83</v>
      </c>
    </row>
    <row r="60" s="7" customFormat="1" ht="24.6" customHeight="1">
      <c r="A60" s="113" t="s">
        <v>77</v>
      </c>
      <c r="B60" s="114"/>
      <c r="C60" s="115"/>
      <c r="D60" s="116" t="s">
        <v>96</v>
      </c>
      <c r="E60" s="116"/>
      <c r="F60" s="116"/>
      <c r="G60" s="116"/>
      <c r="H60" s="116"/>
      <c r="I60" s="117"/>
      <c r="J60" s="116" t="s">
        <v>97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03.2 - Objekt 3 - učeb...'!J30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80</v>
      </c>
      <c r="AR60" s="120"/>
      <c r="AS60" s="121">
        <v>0</v>
      </c>
      <c r="AT60" s="122">
        <f>ROUND(SUM(AV60:AW60),2)</f>
        <v>0</v>
      </c>
      <c r="AU60" s="123">
        <f>'SO 03.2 - Objekt 3 - učeb...'!P87</f>
        <v>0</v>
      </c>
      <c r="AV60" s="122">
        <f>'SO 03.2 - Objekt 3 - učeb...'!J33</f>
        <v>0</v>
      </c>
      <c r="AW60" s="122">
        <f>'SO 03.2 - Objekt 3 - učeb...'!J34</f>
        <v>0</v>
      </c>
      <c r="AX60" s="122">
        <f>'SO 03.2 - Objekt 3 - učeb...'!J35</f>
        <v>0</v>
      </c>
      <c r="AY60" s="122">
        <f>'SO 03.2 - Objekt 3 - učeb...'!J36</f>
        <v>0</v>
      </c>
      <c r="AZ60" s="122">
        <f>'SO 03.2 - Objekt 3 - učeb...'!F33</f>
        <v>0</v>
      </c>
      <c r="BA60" s="122">
        <f>'SO 03.2 - Objekt 3 - učeb...'!F34</f>
        <v>0</v>
      </c>
      <c r="BB60" s="122">
        <f>'SO 03.2 - Objekt 3 - učeb...'!F35</f>
        <v>0</v>
      </c>
      <c r="BC60" s="122">
        <f>'SO 03.2 - Objekt 3 - učeb...'!F36</f>
        <v>0</v>
      </c>
      <c r="BD60" s="124">
        <f>'SO 03.2 - Objekt 3 - učeb...'!F37</f>
        <v>0</v>
      </c>
      <c r="BE60" s="7"/>
      <c r="BT60" s="125" t="s">
        <v>81</v>
      </c>
      <c r="BV60" s="125" t="s">
        <v>75</v>
      </c>
      <c r="BW60" s="125" t="s">
        <v>98</v>
      </c>
      <c r="BX60" s="125" t="s">
        <v>5</v>
      </c>
      <c r="CL60" s="125" t="s">
        <v>19</v>
      </c>
      <c r="CM60" s="125" t="s">
        <v>83</v>
      </c>
    </row>
    <row r="61" s="7" customFormat="1" ht="14.4" customHeight="1">
      <c r="A61" s="113" t="s">
        <v>77</v>
      </c>
      <c r="B61" s="114"/>
      <c r="C61" s="115"/>
      <c r="D61" s="116" t="s">
        <v>99</v>
      </c>
      <c r="E61" s="116"/>
      <c r="F61" s="116"/>
      <c r="G61" s="116"/>
      <c r="H61" s="116"/>
      <c r="I61" s="117"/>
      <c r="J61" s="116" t="s">
        <v>100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04 - Udržovací práce K...'!J30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80</v>
      </c>
      <c r="AR61" s="120"/>
      <c r="AS61" s="121">
        <v>0</v>
      </c>
      <c r="AT61" s="122">
        <f>ROUND(SUM(AV61:AW61),2)</f>
        <v>0</v>
      </c>
      <c r="AU61" s="123">
        <f>'SO 04 - Udržovací práce K...'!P99</f>
        <v>0</v>
      </c>
      <c r="AV61" s="122">
        <f>'SO 04 - Udržovací práce K...'!J33</f>
        <v>0</v>
      </c>
      <c r="AW61" s="122">
        <f>'SO 04 - Udržovací práce K...'!J34</f>
        <v>0</v>
      </c>
      <c r="AX61" s="122">
        <f>'SO 04 - Udržovací práce K...'!J35</f>
        <v>0</v>
      </c>
      <c r="AY61" s="122">
        <f>'SO 04 - Udržovací práce K...'!J36</f>
        <v>0</v>
      </c>
      <c r="AZ61" s="122">
        <f>'SO 04 - Udržovací práce K...'!F33</f>
        <v>0</v>
      </c>
      <c r="BA61" s="122">
        <f>'SO 04 - Udržovací práce K...'!F34</f>
        <v>0</v>
      </c>
      <c r="BB61" s="122">
        <f>'SO 04 - Udržovací práce K...'!F35</f>
        <v>0</v>
      </c>
      <c r="BC61" s="122">
        <f>'SO 04 - Udržovací práce K...'!F36</f>
        <v>0</v>
      </c>
      <c r="BD61" s="124">
        <f>'SO 04 - Udržovací práce K...'!F37</f>
        <v>0</v>
      </c>
      <c r="BE61" s="7"/>
      <c r="BT61" s="125" t="s">
        <v>81</v>
      </c>
      <c r="BV61" s="125" t="s">
        <v>75</v>
      </c>
      <c r="BW61" s="125" t="s">
        <v>101</v>
      </c>
      <c r="BX61" s="125" t="s">
        <v>5</v>
      </c>
      <c r="CL61" s="125" t="s">
        <v>19</v>
      </c>
      <c r="CM61" s="125" t="s">
        <v>83</v>
      </c>
    </row>
    <row r="62" s="7" customFormat="1" ht="24.6" customHeight="1">
      <c r="A62" s="113" t="s">
        <v>77</v>
      </c>
      <c r="B62" s="114"/>
      <c r="C62" s="115"/>
      <c r="D62" s="116" t="s">
        <v>102</v>
      </c>
      <c r="E62" s="116"/>
      <c r="F62" s="116"/>
      <c r="G62" s="116"/>
      <c r="H62" s="116"/>
      <c r="I62" s="117"/>
      <c r="J62" s="116" t="s">
        <v>103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04.1 - Objekt 4 - inte...'!J30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80</v>
      </c>
      <c r="AR62" s="120"/>
      <c r="AS62" s="121">
        <v>0</v>
      </c>
      <c r="AT62" s="122">
        <f>ROUND(SUM(AV62:AW62),2)</f>
        <v>0</v>
      </c>
      <c r="AU62" s="123">
        <f>'SO 04.1 - Objekt 4 - inte...'!P87</f>
        <v>0</v>
      </c>
      <c r="AV62" s="122">
        <f>'SO 04.1 - Objekt 4 - inte...'!J33</f>
        <v>0</v>
      </c>
      <c r="AW62" s="122">
        <f>'SO 04.1 - Objekt 4 - inte...'!J34</f>
        <v>0</v>
      </c>
      <c r="AX62" s="122">
        <f>'SO 04.1 - Objekt 4 - inte...'!J35</f>
        <v>0</v>
      </c>
      <c r="AY62" s="122">
        <f>'SO 04.1 - Objekt 4 - inte...'!J36</f>
        <v>0</v>
      </c>
      <c r="AZ62" s="122">
        <f>'SO 04.1 - Objekt 4 - inte...'!F33</f>
        <v>0</v>
      </c>
      <c r="BA62" s="122">
        <f>'SO 04.1 - Objekt 4 - inte...'!F34</f>
        <v>0</v>
      </c>
      <c r="BB62" s="122">
        <f>'SO 04.1 - Objekt 4 - inte...'!F35</f>
        <v>0</v>
      </c>
      <c r="BC62" s="122">
        <f>'SO 04.1 - Objekt 4 - inte...'!F36</f>
        <v>0</v>
      </c>
      <c r="BD62" s="124">
        <f>'SO 04.1 - Objekt 4 - inte...'!F37</f>
        <v>0</v>
      </c>
      <c r="BE62" s="7"/>
      <c r="BT62" s="125" t="s">
        <v>81</v>
      </c>
      <c r="BV62" s="125" t="s">
        <v>75</v>
      </c>
      <c r="BW62" s="125" t="s">
        <v>104</v>
      </c>
      <c r="BX62" s="125" t="s">
        <v>5</v>
      </c>
      <c r="CL62" s="125" t="s">
        <v>19</v>
      </c>
      <c r="CM62" s="125" t="s">
        <v>83</v>
      </c>
    </row>
    <row r="63" s="7" customFormat="1" ht="14.4" customHeight="1">
      <c r="A63" s="113" t="s">
        <v>77</v>
      </c>
      <c r="B63" s="114"/>
      <c r="C63" s="115"/>
      <c r="D63" s="116" t="s">
        <v>105</v>
      </c>
      <c r="E63" s="116"/>
      <c r="F63" s="116"/>
      <c r="G63" s="116"/>
      <c r="H63" s="116"/>
      <c r="I63" s="117"/>
      <c r="J63" s="116" t="s">
        <v>106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05 - Rampa a schodiště...'!J30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80</v>
      </c>
      <c r="AR63" s="120"/>
      <c r="AS63" s="121">
        <v>0</v>
      </c>
      <c r="AT63" s="122">
        <f>ROUND(SUM(AV63:AW63),2)</f>
        <v>0</v>
      </c>
      <c r="AU63" s="123">
        <f>'SO 05 - Rampa a schodiště...'!P95</f>
        <v>0</v>
      </c>
      <c r="AV63" s="122">
        <f>'SO 05 - Rampa a schodiště...'!J33</f>
        <v>0</v>
      </c>
      <c r="AW63" s="122">
        <f>'SO 05 - Rampa a schodiště...'!J34</f>
        <v>0</v>
      </c>
      <c r="AX63" s="122">
        <f>'SO 05 - Rampa a schodiště...'!J35</f>
        <v>0</v>
      </c>
      <c r="AY63" s="122">
        <f>'SO 05 - Rampa a schodiště...'!J36</f>
        <v>0</v>
      </c>
      <c r="AZ63" s="122">
        <f>'SO 05 - Rampa a schodiště...'!F33</f>
        <v>0</v>
      </c>
      <c r="BA63" s="122">
        <f>'SO 05 - Rampa a schodiště...'!F34</f>
        <v>0</v>
      </c>
      <c r="BB63" s="122">
        <f>'SO 05 - Rampa a schodiště...'!F35</f>
        <v>0</v>
      </c>
      <c r="BC63" s="122">
        <f>'SO 05 - Rampa a schodiště...'!F36</f>
        <v>0</v>
      </c>
      <c r="BD63" s="124">
        <f>'SO 05 - Rampa a schodiště...'!F37</f>
        <v>0</v>
      </c>
      <c r="BE63" s="7"/>
      <c r="BT63" s="125" t="s">
        <v>81</v>
      </c>
      <c r="BV63" s="125" t="s">
        <v>75</v>
      </c>
      <c r="BW63" s="125" t="s">
        <v>107</v>
      </c>
      <c r="BX63" s="125" t="s">
        <v>5</v>
      </c>
      <c r="CL63" s="125" t="s">
        <v>19</v>
      </c>
      <c r="CM63" s="125" t="s">
        <v>83</v>
      </c>
    </row>
    <row r="64" s="7" customFormat="1" ht="14.4" customHeight="1">
      <c r="A64" s="113" t="s">
        <v>77</v>
      </c>
      <c r="B64" s="114"/>
      <c r="C64" s="115"/>
      <c r="D64" s="116" t="s">
        <v>108</v>
      </c>
      <c r="E64" s="116"/>
      <c r="F64" s="116"/>
      <c r="G64" s="116"/>
      <c r="H64" s="116"/>
      <c r="I64" s="117"/>
      <c r="J64" s="116" t="s">
        <v>109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06 - Plocha k hlavnímu...'!J30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80</v>
      </c>
      <c r="AR64" s="120"/>
      <c r="AS64" s="121">
        <v>0</v>
      </c>
      <c r="AT64" s="122">
        <f>ROUND(SUM(AV64:AW64),2)</f>
        <v>0</v>
      </c>
      <c r="AU64" s="123">
        <f>'SO 06 - Plocha k hlavnímu...'!P96</f>
        <v>0</v>
      </c>
      <c r="AV64" s="122">
        <f>'SO 06 - Plocha k hlavnímu...'!J33</f>
        <v>0</v>
      </c>
      <c r="AW64" s="122">
        <f>'SO 06 - Plocha k hlavnímu...'!J34</f>
        <v>0</v>
      </c>
      <c r="AX64" s="122">
        <f>'SO 06 - Plocha k hlavnímu...'!J35</f>
        <v>0</v>
      </c>
      <c r="AY64" s="122">
        <f>'SO 06 - Plocha k hlavnímu...'!J36</f>
        <v>0</v>
      </c>
      <c r="AZ64" s="122">
        <f>'SO 06 - Plocha k hlavnímu...'!F33</f>
        <v>0</v>
      </c>
      <c r="BA64" s="122">
        <f>'SO 06 - Plocha k hlavnímu...'!F34</f>
        <v>0</v>
      </c>
      <c r="BB64" s="122">
        <f>'SO 06 - Plocha k hlavnímu...'!F35</f>
        <v>0</v>
      </c>
      <c r="BC64" s="122">
        <f>'SO 06 - Plocha k hlavnímu...'!F36</f>
        <v>0</v>
      </c>
      <c r="BD64" s="124">
        <f>'SO 06 - Plocha k hlavnímu...'!F37</f>
        <v>0</v>
      </c>
      <c r="BE64" s="7"/>
      <c r="BT64" s="125" t="s">
        <v>81</v>
      </c>
      <c r="BV64" s="125" t="s">
        <v>75</v>
      </c>
      <c r="BW64" s="125" t="s">
        <v>110</v>
      </c>
      <c r="BX64" s="125" t="s">
        <v>5</v>
      </c>
      <c r="CL64" s="125" t="s">
        <v>19</v>
      </c>
      <c r="CM64" s="125" t="s">
        <v>83</v>
      </c>
    </row>
    <row r="65" s="7" customFormat="1" ht="14.4" customHeight="1">
      <c r="A65" s="113" t="s">
        <v>77</v>
      </c>
      <c r="B65" s="114"/>
      <c r="C65" s="115"/>
      <c r="D65" s="116" t="s">
        <v>111</v>
      </c>
      <c r="E65" s="116"/>
      <c r="F65" s="116"/>
      <c r="G65" s="116"/>
      <c r="H65" s="116"/>
      <c r="I65" s="117"/>
      <c r="J65" s="116" t="s">
        <v>112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07 - Parkoviště pro im...'!J30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80</v>
      </c>
      <c r="AR65" s="120"/>
      <c r="AS65" s="126">
        <v>0</v>
      </c>
      <c r="AT65" s="127">
        <f>ROUND(SUM(AV65:AW65),2)</f>
        <v>0</v>
      </c>
      <c r="AU65" s="128">
        <f>'SO 07 - Parkoviště pro im...'!P90</f>
        <v>0</v>
      </c>
      <c r="AV65" s="127">
        <f>'SO 07 - Parkoviště pro im...'!J33</f>
        <v>0</v>
      </c>
      <c r="AW65" s="127">
        <f>'SO 07 - Parkoviště pro im...'!J34</f>
        <v>0</v>
      </c>
      <c r="AX65" s="127">
        <f>'SO 07 - Parkoviště pro im...'!J35</f>
        <v>0</v>
      </c>
      <c r="AY65" s="127">
        <f>'SO 07 - Parkoviště pro im...'!J36</f>
        <v>0</v>
      </c>
      <c r="AZ65" s="127">
        <f>'SO 07 - Parkoviště pro im...'!F33</f>
        <v>0</v>
      </c>
      <c r="BA65" s="127">
        <f>'SO 07 - Parkoviště pro im...'!F34</f>
        <v>0</v>
      </c>
      <c r="BB65" s="127">
        <f>'SO 07 - Parkoviště pro im...'!F35</f>
        <v>0</v>
      </c>
      <c r="BC65" s="127">
        <f>'SO 07 - Parkoviště pro im...'!F36</f>
        <v>0</v>
      </c>
      <c r="BD65" s="129">
        <f>'SO 07 - Parkoviště pro im...'!F37</f>
        <v>0</v>
      </c>
      <c r="BE65" s="7"/>
      <c r="BT65" s="125" t="s">
        <v>81</v>
      </c>
      <c r="BV65" s="125" t="s">
        <v>75</v>
      </c>
      <c r="BW65" s="125" t="s">
        <v>113</v>
      </c>
      <c r="BX65" s="125" t="s">
        <v>5</v>
      </c>
      <c r="CL65" s="125" t="s">
        <v>19</v>
      </c>
      <c r="CM65" s="125" t="s">
        <v>83</v>
      </c>
    </row>
    <row r="66" s="2" customFormat="1" ht="30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</sheetData>
  <sheetProtection sheet="1" formatColumns="0" formatRows="0" objects="1" scenarios="1" spinCount="100000" saltValue="eCCO3ZwUNAzgmgqBqNj/IJN3lPeamQGWV6DSlvlrRDYc5DSTZ9Yr1hns9yplEo0ioDykTdXsx0TXSxwEBj1iAg==" hashValue="0hH2oKmNtdqw6aN1W3abZR4YlnCBpD/imcYZ5yzl3ECHUi5yXfT8qhOmVCavoskIdp/iJRL4cRxvaJx4N/YDKQ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SO 01 - Úprava hlavního v...'!C2" display="/"/>
    <hyperlink ref="A56" location="'SO 02 - Přístavba výtahu ...'!C2" display="/"/>
    <hyperlink ref="A57" location="'SO 02.1 - Výtah - elektro'!C2" display="/"/>
    <hyperlink ref="A58" location="'SO 03 - Udržovací práce K...'!C2" display="/"/>
    <hyperlink ref="A59" location="'SO 03.1 - Zřízení akustic...'!C2" display="/"/>
    <hyperlink ref="A60" location="'SO 03.2 - Objekt 3 - učeb...'!C2" display="/"/>
    <hyperlink ref="A61" location="'SO 04 - Udržovací práce K...'!C2" display="/"/>
    <hyperlink ref="A62" location="'SO 04.1 - Objekt 4 - inte...'!C2" display="/"/>
    <hyperlink ref="A63" location="'SO 05 - Rampa a schodiště...'!C2" display="/"/>
    <hyperlink ref="A64" location="'SO 06 - Plocha k hlavnímu...'!C2" display="/"/>
    <hyperlink ref="A65" location="'SO 07 - Parkoviště pro i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ROUND((SUM(BE97:BE401)),  2)</f>
        <v>0</v>
      </c>
      <c r="G33" s="40"/>
      <c r="H33" s="40"/>
      <c r="I33" s="150">
        <v>0.20999999999999999</v>
      </c>
      <c r="J33" s="149">
        <f>ROUND(((SUM(BE97:BE401))*I33),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ROUND((SUM(BF97:BF401)),  2)</f>
        <v>0</v>
      </c>
      <c r="G34" s="40"/>
      <c r="H34" s="40"/>
      <c r="I34" s="150">
        <v>0.12</v>
      </c>
      <c r="J34" s="149">
        <f>ROUND(((SUM(BF97:BF401))*I34),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ROUND((SUM(BG97:BG401)),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ROUND((SUM(BH97:BH401)),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ROUND((SUM(BI97:BI401)),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01 - Úprava hlavního vstupu - objekt 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123</v>
      </c>
      <c r="E62" s="176"/>
      <c r="F62" s="176"/>
      <c r="G62" s="176"/>
      <c r="H62" s="176"/>
      <c r="I62" s="176"/>
      <c r="J62" s="177">
        <f>J115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124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125</v>
      </c>
      <c r="E64" s="176"/>
      <c r="F64" s="176"/>
      <c r="G64" s="176"/>
      <c r="H64" s="176"/>
      <c r="I64" s="176"/>
      <c r="J64" s="177">
        <f>J144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126</v>
      </c>
      <c r="E65" s="176"/>
      <c r="F65" s="176"/>
      <c r="G65" s="176"/>
      <c r="H65" s="176"/>
      <c r="I65" s="176"/>
      <c r="J65" s="177">
        <f>J154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127</v>
      </c>
      <c r="E66" s="176"/>
      <c r="F66" s="176"/>
      <c r="G66" s="176"/>
      <c r="H66" s="176"/>
      <c r="I66" s="176"/>
      <c r="J66" s="177">
        <f>J155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128</v>
      </c>
      <c r="E67" s="176"/>
      <c r="F67" s="176"/>
      <c r="G67" s="176"/>
      <c r="H67" s="176"/>
      <c r="I67" s="176"/>
      <c r="J67" s="177">
        <f>J181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129</v>
      </c>
      <c r="E68" s="176"/>
      <c r="F68" s="176"/>
      <c r="G68" s="176"/>
      <c r="H68" s="176"/>
      <c r="I68" s="176"/>
      <c r="J68" s="177">
        <f>J233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130</v>
      </c>
      <c r="E69" s="176"/>
      <c r="F69" s="176"/>
      <c r="G69" s="176"/>
      <c r="H69" s="176"/>
      <c r="I69" s="176"/>
      <c r="J69" s="177">
        <f>J265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131</v>
      </c>
      <c r="E70" s="170"/>
      <c r="F70" s="170"/>
      <c r="G70" s="170"/>
      <c r="H70" s="170"/>
      <c r="I70" s="170"/>
      <c r="J70" s="171">
        <f>J269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132</v>
      </c>
      <c r="E71" s="176"/>
      <c r="F71" s="176"/>
      <c r="G71" s="176"/>
      <c r="H71" s="176"/>
      <c r="I71" s="176"/>
      <c r="J71" s="177">
        <f>J270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133</v>
      </c>
      <c r="E72" s="176"/>
      <c r="F72" s="176"/>
      <c r="G72" s="176"/>
      <c r="H72" s="176"/>
      <c r="I72" s="176"/>
      <c r="J72" s="177">
        <f>J274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134</v>
      </c>
      <c r="E73" s="176"/>
      <c r="F73" s="176"/>
      <c r="G73" s="176"/>
      <c r="H73" s="176"/>
      <c r="I73" s="176"/>
      <c r="J73" s="177">
        <f>J316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135</v>
      </c>
      <c r="E74" s="170"/>
      <c r="F74" s="170"/>
      <c r="G74" s="170"/>
      <c r="H74" s="170"/>
      <c r="I74" s="170"/>
      <c r="J74" s="171">
        <f>J389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136</v>
      </c>
      <c r="E75" s="176"/>
      <c r="F75" s="176"/>
      <c r="G75" s="176"/>
      <c r="H75" s="176"/>
      <c r="I75" s="176"/>
      <c r="J75" s="177">
        <f>J390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137</v>
      </c>
      <c r="E76" s="176"/>
      <c r="F76" s="176"/>
      <c r="G76" s="176"/>
      <c r="H76" s="176"/>
      <c r="I76" s="176"/>
      <c r="J76" s="177">
        <f>J394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138</v>
      </c>
      <c r="E77" s="176"/>
      <c r="F77" s="176"/>
      <c r="G77" s="176"/>
      <c r="H77" s="176"/>
      <c r="I77" s="176"/>
      <c r="J77" s="177">
        <f>J398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139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7" customHeight="1">
      <c r="A87" s="40"/>
      <c r="B87" s="41"/>
      <c r="C87" s="42"/>
      <c r="D87" s="42"/>
      <c r="E87" s="162" t="str">
        <f>E7</f>
        <v>SPgŠ, G a VOŠ K. Vary, operační program spravedlivá transformace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115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E9</f>
        <v>SO 01 - Úprava hlavního vstupu - objekt 1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>Karlovy Vary</v>
      </c>
      <c r="G91" s="42"/>
      <c r="H91" s="42"/>
      <c r="I91" s="34" t="s">
        <v>23</v>
      </c>
      <c r="J91" s="74" t="str">
        <f>IF(J12="","",J12)</f>
        <v>20. 10. 2023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6" customHeight="1">
      <c r="A93" s="40"/>
      <c r="B93" s="41"/>
      <c r="C93" s="34" t="s">
        <v>25</v>
      </c>
      <c r="D93" s="42"/>
      <c r="E93" s="42"/>
      <c r="F93" s="29" t="str">
        <f>E15</f>
        <v>Střední pedagogická škola, gymnázium a VOŠ K.Vary</v>
      </c>
      <c r="G93" s="42"/>
      <c r="H93" s="42"/>
      <c r="I93" s="34" t="s">
        <v>31</v>
      </c>
      <c r="J93" s="38" t="str">
        <f>E21</f>
        <v>Ing. Roman Gajdoš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35</v>
      </c>
      <c r="J94" s="38" t="str">
        <f>E24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140</v>
      </c>
      <c r="D96" s="182" t="s">
        <v>58</v>
      </c>
      <c r="E96" s="182" t="s">
        <v>54</v>
      </c>
      <c r="F96" s="182" t="s">
        <v>55</v>
      </c>
      <c r="G96" s="182" t="s">
        <v>141</v>
      </c>
      <c r="H96" s="182" t="s">
        <v>142</v>
      </c>
      <c r="I96" s="182" t="s">
        <v>143</v>
      </c>
      <c r="J96" s="182" t="s">
        <v>119</v>
      </c>
      <c r="K96" s="183" t="s">
        <v>144</v>
      </c>
      <c r="L96" s="184"/>
      <c r="M96" s="94" t="s">
        <v>19</v>
      </c>
      <c r="N96" s="95" t="s">
        <v>43</v>
      </c>
      <c r="O96" s="95" t="s">
        <v>145</v>
      </c>
      <c r="P96" s="95" t="s">
        <v>146</v>
      </c>
      <c r="Q96" s="95" t="s">
        <v>147</v>
      </c>
      <c r="R96" s="95" t="s">
        <v>148</v>
      </c>
      <c r="S96" s="95" t="s">
        <v>149</v>
      </c>
      <c r="T96" s="96" t="s">
        <v>150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151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P98+P269+P389</f>
        <v>0</v>
      </c>
      <c r="Q97" s="98"/>
      <c r="R97" s="187">
        <f>R98+R269+R389</f>
        <v>26.665861629999998</v>
      </c>
      <c r="S97" s="98"/>
      <c r="T97" s="188">
        <f>T98+T269+T389</f>
        <v>24.132745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120</v>
      </c>
      <c r="BK97" s="189">
        <f>BK98+BK269+BK389</f>
        <v>0</v>
      </c>
    </row>
    <row r="98" s="12" customFormat="1" ht="25.92" customHeight="1">
      <c r="A98" s="12"/>
      <c r="B98" s="190"/>
      <c r="C98" s="191"/>
      <c r="D98" s="192" t="s">
        <v>72</v>
      </c>
      <c r="E98" s="193" t="s">
        <v>152</v>
      </c>
      <c r="F98" s="193" t="s">
        <v>153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P99+P115+P138+P144+P154+P233+P265</f>
        <v>0</v>
      </c>
      <c r="Q98" s="198"/>
      <c r="R98" s="199">
        <f>R99+R115+R138+R144+R154+R233+R265</f>
        <v>19.434253519999999</v>
      </c>
      <c r="S98" s="198"/>
      <c r="T98" s="200">
        <f>T99+T115+T138+T144+T154+T233+T265</f>
        <v>18.939844999999998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81</v>
      </c>
      <c r="AT98" s="202" t="s">
        <v>72</v>
      </c>
      <c r="AU98" s="202" t="s">
        <v>73</v>
      </c>
      <c r="AY98" s="201" t="s">
        <v>154</v>
      </c>
      <c r="BK98" s="203">
        <f>BK99+BK115+BK138+BK144+BK154+BK233+BK265</f>
        <v>0</v>
      </c>
    </row>
    <row r="99" s="12" customFormat="1" ht="22.8" customHeight="1">
      <c r="A99" s="12"/>
      <c r="B99" s="190"/>
      <c r="C99" s="191"/>
      <c r="D99" s="192" t="s">
        <v>72</v>
      </c>
      <c r="E99" s="204" t="s">
        <v>81</v>
      </c>
      <c r="F99" s="204" t="s">
        <v>155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SUM(P100:P114)</f>
        <v>0</v>
      </c>
      <c r="Q99" s="198"/>
      <c r="R99" s="199">
        <f>SUM(R100:R114)</f>
        <v>0</v>
      </c>
      <c r="S99" s="198"/>
      <c r="T99" s="200">
        <f>SUM(T100:T114)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81</v>
      </c>
      <c r="AT99" s="202" t="s">
        <v>72</v>
      </c>
      <c r="AU99" s="202" t="s">
        <v>81</v>
      </c>
      <c r="AY99" s="201" t="s">
        <v>154</v>
      </c>
      <c r="BK99" s="203">
        <f>SUM(BK100:BK114)</f>
        <v>0</v>
      </c>
    </row>
    <row r="100" s="2" customFormat="1" ht="30" customHeight="1">
      <c r="A100" s="40"/>
      <c r="B100" s="41"/>
      <c r="C100" s="206" t="s">
        <v>81</v>
      </c>
      <c r="D100" s="206" t="s">
        <v>156</v>
      </c>
      <c r="E100" s="207" t="s">
        <v>157</v>
      </c>
      <c r="F100" s="208" t="s">
        <v>158</v>
      </c>
      <c r="G100" s="209" t="s">
        <v>159</v>
      </c>
      <c r="H100" s="210">
        <v>6.0179999999999998</v>
      </c>
      <c r="I100" s="211"/>
      <c r="J100" s="212">
        <f>ROUND(I100*H100,2)</f>
        <v>0</v>
      </c>
      <c r="K100" s="208" t="s">
        <v>160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161</v>
      </c>
      <c r="AT100" s="217" t="s">
        <v>156</v>
      </c>
      <c r="AU100" s="217" t="s">
        <v>83</v>
      </c>
      <c r="AY100" s="19" t="s">
        <v>154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161</v>
      </c>
      <c r="BM100" s="217" t="s">
        <v>162</v>
      </c>
    </row>
    <row r="101" s="2" customFormat="1">
      <c r="A101" s="40"/>
      <c r="B101" s="41"/>
      <c r="C101" s="42"/>
      <c r="D101" s="219" t="s">
        <v>163</v>
      </c>
      <c r="E101" s="42"/>
      <c r="F101" s="220" t="s">
        <v>164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163</v>
      </c>
      <c r="AU101" s="19" t="s">
        <v>83</v>
      </c>
    </row>
    <row r="102" s="2" customFormat="1">
      <c r="A102" s="40"/>
      <c r="B102" s="41"/>
      <c r="C102" s="42"/>
      <c r="D102" s="224" t="s">
        <v>165</v>
      </c>
      <c r="E102" s="42"/>
      <c r="F102" s="225" t="s">
        <v>166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165</v>
      </c>
      <c r="AU102" s="19" t="s">
        <v>83</v>
      </c>
    </row>
    <row r="103" s="13" customFormat="1">
      <c r="A103" s="13"/>
      <c r="B103" s="226"/>
      <c r="C103" s="227"/>
      <c r="D103" s="219" t="s">
        <v>167</v>
      </c>
      <c r="E103" s="228" t="s">
        <v>19</v>
      </c>
      <c r="F103" s="229" t="s">
        <v>168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167</v>
      </c>
      <c r="AU103" s="235" t="s">
        <v>83</v>
      </c>
      <c r="AV103" s="13" t="s">
        <v>81</v>
      </c>
      <c r="AW103" s="13" t="s">
        <v>34</v>
      </c>
      <c r="AX103" s="13" t="s">
        <v>73</v>
      </c>
      <c r="AY103" s="235" t="s">
        <v>154</v>
      </c>
    </row>
    <row r="104" s="14" customFormat="1">
      <c r="A104" s="14"/>
      <c r="B104" s="236"/>
      <c r="C104" s="237"/>
      <c r="D104" s="219" t="s">
        <v>167</v>
      </c>
      <c r="E104" s="238" t="s">
        <v>19</v>
      </c>
      <c r="F104" s="239" t="s">
        <v>169</v>
      </c>
      <c r="G104" s="237"/>
      <c r="H104" s="240">
        <v>6.0179999999999998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167</v>
      </c>
      <c r="AU104" s="246" t="s">
        <v>83</v>
      </c>
      <c r="AV104" s="14" t="s">
        <v>83</v>
      </c>
      <c r="AW104" s="14" t="s">
        <v>34</v>
      </c>
      <c r="AX104" s="14" t="s">
        <v>73</v>
      </c>
      <c r="AY104" s="246" t="s">
        <v>154</v>
      </c>
    </row>
    <row r="105" s="2" customFormat="1" ht="34.8" customHeight="1">
      <c r="A105" s="40"/>
      <c r="B105" s="41"/>
      <c r="C105" s="206" t="s">
        <v>83</v>
      </c>
      <c r="D105" s="206" t="s">
        <v>156</v>
      </c>
      <c r="E105" s="207" t="s">
        <v>170</v>
      </c>
      <c r="F105" s="208" t="s">
        <v>171</v>
      </c>
      <c r="G105" s="209" t="s">
        <v>159</v>
      </c>
      <c r="H105" s="210">
        <v>6.0179999999999998</v>
      </c>
      <c r="I105" s="211"/>
      <c r="J105" s="212">
        <f>ROUND(I105*H105,2)</f>
        <v>0</v>
      </c>
      <c r="K105" s="208" t="s">
        <v>160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161</v>
      </c>
      <c r="AT105" s="217" t="s">
        <v>156</v>
      </c>
      <c r="AU105" s="217" t="s">
        <v>83</v>
      </c>
      <c r="AY105" s="19" t="s">
        <v>154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161</v>
      </c>
      <c r="BM105" s="217" t="s">
        <v>172</v>
      </c>
    </row>
    <row r="106" s="2" customFormat="1">
      <c r="A106" s="40"/>
      <c r="B106" s="41"/>
      <c r="C106" s="42"/>
      <c r="D106" s="219" t="s">
        <v>163</v>
      </c>
      <c r="E106" s="42"/>
      <c r="F106" s="220" t="s">
        <v>173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163</v>
      </c>
      <c r="AU106" s="19" t="s">
        <v>83</v>
      </c>
    </row>
    <row r="107" s="2" customFormat="1">
      <c r="A107" s="40"/>
      <c r="B107" s="41"/>
      <c r="C107" s="42"/>
      <c r="D107" s="224" t="s">
        <v>165</v>
      </c>
      <c r="E107" s="42"/>
      <c r="F107" s="225" t="s">
        <v>174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165</v>
      </c>
      <c r="AU107" s="19" t="s">
        <v>83</v>
      </c>
    </row>
    <row r="108" s="2" customFormat="1" ht="30" customHeight="1">
      <c r="A108" s="40"/>
      <c r="B108" s="41"/>
      <c r="C108" s="206" t="s">
        <v>175</v>
      </c>
      <c r="D108" s="206" t="s">
        <v>156</v>
      </c>
      <c r="E108" s="207" t="s">
        <v>176</v>
      </c>
      <c r="F108" s="208" t="s">
        <v>177</v>
      </c>
      <c r="G108" s="209" t="s">
        <v>178</v>
      </c>
      <c r="H108" s="210">
        <v>10.832000000000001</v>
      </c>
      <c r="I108" s="211"/>
      <c r="J108" s="212">
        <f>ROUND(I108*H108,2)</f>
        <v>0</v>
      </c>
      <c r="K108" s="208" t="s">
        <v>160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161</v>
      </c>
      <c r="AT108" s="217" t="s">
        <v>156</v>
      </c>
      <c r="AU108" s="217" t="s">
        <v>83</v>
      </c>
      <c r="AY108" s="19" t="s">
        <v>154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161</v>
      </c>
      <c r="BM108" s="217" t="s">
        <v>179</v>
      </c>
    </row>
    <row r="109" s="2" customFormat="1">
      <c r="A109" s="40"/>
      <c r="B109" s="41"/>
      <c r="C109" s="42"/>
      <c r="D109" s="219" t="s">
        <v>163</v>
      </c>
      <c r="E109" s="42"/>
      <c r="F109" s="220" t="s">
        <v>180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163</v>
      </c>
      <c r="AU109" s="19" t="s">
        <v>83</v>
      </c>
    </row>
    <row r="110" s="2" customFormat="1">
      <c r="A110" s="40"/>
      <c r="B110" s="41"/>
      <c r="C110" s="42"/>
      <c r="D110" s="224" t="s">
        <v>165</v>
      </c>
      <c r="E110" s="42"/>
      <c r="F110" s="225" t="s">
        <v>181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165</v>
      </c>
      <c r="AU110" s="19" t="s">
        <v>83</v>
      </c>
    </row>
    <row r="111" s="14" customFormat="1">
      <c r="A111" s="14"/>
      <c r="B111" s="236"/>
      <c r="C111" s="237"/>
      <c r="D111" s="219" t="s">
        <v>167</v>
      </c>
      <c r="E111" s="237"/>
      <c r="F111" s="239" t="s">
        <v>182</v>
      </c>
      <c r="G111" s="237"/>
      <c r="H111" s="240">
        <v>10.832000000000001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167</v>
      </c>
      <c r="AU111" s="246" t="s">
        <v>83</v>
      </c>
      <c r="AV111" s="14" t="s">
        <v>83</v>
      </c>
      <c r="AW111" s="14" t="s">
        <v>4</v>
      </c>
      <c r="AX111" s="14" t="s">
        <v>81</v>
      </c>
      <c r="AY111" s="246" t="s">
        <v>154</v>
      </c>
    </row>
    <row r="112" s="2" customFormat="1" ht="14.4" customHeight="1">
      <c r="A112" s="40"/>
      <c r="B112" s="41"/>
      <c r="C112" s="206" t="s">
        <v>161</v>
      </c>
      <c r="D112" s="206" t="s">
        <v>156</v>
      </c>
      <c r="E112" s="207" t="s">
        <v>183</v>
      </c>
      <c r="F112" s="208" t="s">
        <v>184</v>
      </c>
      <c r="G112" s="209" t="s">
        <v>159</v>
      </c>
      <c r="H112" s="210">
        <v>6.0179999999999998</v>
      </c>
      <c r="I112" s="211"/>
      <c r="J112" s="212">
        <f>ROUND(I112*H112,2)</f>
        <v>0</v>
      </c>
      <c r="K112" s="208" t="s">
        <v>160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161</v>
      </c>
      <c r="AT112" s="217" t="s">
        <v>156</v>
      </c>
      <c r="AU112" s="217" t="s">
        <v>83</v>
      </c>
      <c r="AY112" s="19" t="s">
        <v>154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161</v>
      </c>
      <c r="BM112" s="217" t="s">
        <v>185</v>
      </c>
    </row>
    <row r="113" s="2" customFormat="1">
      <c r="A113" s="40"/>
      <c r="B113" s="41"/>
      <c r="C113" s="42"/>
      <c r="D113" s="219" t="s">
        <v>163</v>
      </c>
      <c r="E113" s="42"/>
      <c r="F113" s="220" t="s">
        <v>186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163</v>
      </c>
      <c r="AU113" s="19" t="s">
        <v>83</v>
      </c>
    </row>
    <row r="114" s="2" customFormat="1">
      <c r="A114" s="40"/>
      <c r="B114" s="41"/>
      <c r="C114" s="42"/>
      <c r="D114" s="224" t="s">
        <v>165</v>
      </c>
      <c r="E114" s="42"/>
      <c r="F114" s="225" t="s">
        <v>187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165</v>
      </c>
      <c r="AU114" s="19" t="s">
        <v>83</v>
      </c>
    </row>
    <row r="115" s="12" customFormat="1" ht="22.8" customHeight="1">
      <c r="A115" s="12"/>
      <c r="B115" s="190"/>
      <c r="C115" s="191"/>
      <c r="D115" s="192" t="s">
        <v>72</v>
      </c>
      <c r="E115" s="204" t="s">
        <v>83</v>
      </c>
      <c r="F115" s="204" t="s">
        <v>188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SUM(P116:P137)</f>
        <v>0</v>
      </c>
      <c r="Q115" s="198"/>
      <c r="R115" s="199">
        <f>SUM(R116:R137)</f>
        <v>14.510098319999999</v>
      </c>
      <c r="S115" s="198"/>
      <c r="T115" s="200">
        <f>SUM(T116:T137)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81</v>
      </c>
      <c r="AT115" s="202" t="s">
        <v>72</v>
      </c>
      <c r="AU115" s="202" t="s">
        <v>81</v>
      </c>
      <c r="AY115" s="201" t="s">
        <v>154</v>
      </c>
      <c r="BK115" s="203">
        <f>SUM(BK116:BK137)</f>
        <v>0</v>
      </c>
    </row>
    <row r="116" s="2" customFormat="1" ht="22.2" customHeight="1">
      <c r="A116" s="40"/>
      <c r="B116" s="41"/>
      <c r="C116" s="206" t="s">
        <v>189</v>
      </c>
      <c r="D116" s="206" t="s">
        <v>156</v>
      </c>
      <c r="E116" s="207" t="s">
        <v>190</v>
      </c>
      <c r="F116" s="208" t="s">
        <v>191</v>
      </c>
      <c r="G116" s="209" t="s">
        <v>159</v>
      </c>
      <c r="H116" s="210">
        <v>2.407</v>
      </c>
      <c r="I116" s="211"/>
      <c r="J116" s="212">
        <f>ROUND(I116*H116,2)</f>
        <v>0</v>
      </c>
      <c r="K116" s="208" t="s">
        <v>160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1.98</v>
      </c>
      <c r="R116" s="215">
        <f>Q116*H116</f>
        <v>4.76586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161</v>
      </c>
      <c r="AT116" s="217" t="s">
        <v>156</v>
      </c>
      <c r="AU116" s="217" t="s">
        <v>83</v>
      </c>
      <c r="AY116" s="19" t="s">
        <v>154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161</v>
      </c>
      <c r="BM116" s="217" t="s">
        <v>192</v>
      </c>
    </row>
    <row r="117" s="2" customFormat="1">
      <c r="A117" s="40"/>
      <c r="B117" s="41"/>
      <c r="C117" s="42"/>
      <c r="D117" s="219" t="s">
        <v>163</v>
      </c>
      <c r="E117" s="42"/>
      <c r="F117" s="220" t="s">
        <v>193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163</v>
      </c>
      <c r="AU117" s="19" t="s">
        <v>83</v>
      </c>
    </row>
    <row r="118" s="2" customFormat="1">
      <c r="A118" s="40"/>
      <c r="B118" s="41"/>
      <c r="C118" s="42"/>
      <c r="D118" s="224" t="s">
        <v>165</v>
      </c>
      <c r="E118" s="42"/>
      <c r="F118" s="225" t="s">
        <v>194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165</v>
      </c>
      <c r="AU118" s="19" t="s">
        <v>83</v>
      </c>
    </row>
    <row r="119" s="13" customFormat="1">
      <c r="A119" s="13"/>
      <c r="B119" s="226"/>
      <c r="C119" s="227"/>
      <c r="D119" s="219" t="s">
        <v>167</v>
      </c>
      <c r="E119" s="228" t="s">
        <v>19</v>
      </c>
      <c r="F119" s="229" t="s">
        <v>195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167</v>
      </c>
      <c r="AU119" s="235" t="s">
        <v>83</v>
      </c>
      <c r="AV119" s="13" t="s">
        <v>81</v>
      </c>
      <c r="AW119" s="13" t="s">
        <v>34</v>
      </c>
      <c r="AX119" s="13" t="s">
        <v>73</v>
      </c>
      <c r="AY119" s="235" t="s">
        <v>154</v>
      </c>
    </row>
    <row r="120" s="14" customFormat="1">
      <c r="A120" s="14"/>
      <c r="B120" s="236"/>
      <c r="C120" s="237"/>
      <c r="D120" s="219" t="s">
        <v>167</v>
      </c>
      <c r="E120" s="238" t="s">
        <v>19</v>
      </c>
      <c r="F120" s="239" t="s">
        <v>196</v>
      </c>
      <c r="G120" s="237"/>
      <c r="H120" s="240">
        <v>2.407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167</v>
      </c>
      <c r="AU120" s="246" t="s">
        <v>83</v>
      </c>
      <c r="AV120" s="14" t="s">
        <v>83</v>
      </c>
      <c r="AW120" s="14" t="s">
        <v>34</v>
      </c>
      <c r="AX120" s="14" t="s">
        <v>73</v>
      </c>
      <c r="AY120" s="246" t="s">
        <v>154</v>
      </c>
    </row>
    <row r="121" s="2" customFormat="1" ht="22.2" customHeight="1">
      <c r="A121" s="40"/>
      <c r="B121" s="41"/>
      <c r="C121" s="206" t="s">
        <v>197</v>
      </c>
      <c r="D121" s="206" t="s">
        <v>156</v>
      </c>
      <c r="E121" s="207" t="s">
        <v>198</v>
      </c>
      <c r="F121" s="208" t="s">
        <v>199</v>
      </c>
      <c r="G121" s="209" t="s">
        <v>159</v>
      </c>
      <c r="H121" s="210">
        <v>3.7610000000000001</v>
      </c>
      <c r="I121" s="211"/>
      <c r="J121" s="212">
        <f>ROUND(I121*H121,2)</f>
        <v>0</v>
      </c>
      <c r="K121" s="208" t="s">
        <v>160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2.5018699999999998</v>
      </c>
      <c r="R121" s="215">
        <f>Q121*H121</f>
        <v>9.4095330700000002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161</v>
      </c>
      <c r="AT121" s="217" t="s">
        <v>156</v>
      </c>
      <c r="AU121" s="217" t="s">
        <v>83</v>
      </c>
      <c r="AY121" s="19" t="s">
        <v>154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161</v>
      </c>
      <c r="BM121" s="217" t="s">
        <v>200</v>
      </c>
    </row>
    <row r="122" s="2" customFormat="1">
      <c r="A122" s="40"/>
      <c r="B122" s="41"/>
      <c r="C122" s="42"/>
      <c r="D122" s="219" t="s">
        <v>163</v>
      </c>
      <c r="E122" s="42"/>
      <c r="F122" s="220" t="s">
        <v>201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163</v>
      </c>
      <c r="AU122" s="19" t="s">
        <v>83</v>
      </c>
    </row>
    <row r="123" s="2" customFormat="1">
      <c r="A123" s="40"/>
      <c r="B123" s="41"/>
      <c r="C123" s="42"/>
      <c r="D123" s="224" t="s">
        <v>165</v>
      </c>
      <c r="E123" s="42"/>
      <c r="F123" s="225" t="s">
        <v>202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165</v>
      </c>
      <c r="AU123" s="19" t="s">
        <v>83</v>
      </c>
    </row>
    <row r="124" s="13" customFormat="1">
      <c r="A124" s="13"/>
      <c r="B124" s="226"/>
      <c r="C124" s="227"/>
      <c r="D124" s="219" t="s">
        <v>167</v>
      </c>
      <c r="E124" s="228" t="s">
        <v>19</v>
      </c>
      <c r="F124" s="229" t="s">
        <v>195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167</v>
      </c>
      <c r="AU124" s="235" t="s">
        <v>83</v>
      </c>
      <c r="AV124" s="13" t="s">
        <v>81</v>
      </c>
      <c r="AW124" s="13" t="s">
        <v>34</v>
      </c>
      <c r="AX124" s="13" t="s">
        <v>73</v>
      </c>
      <c r="AY124" s="235" t="s">
        <v>154</v>
      </c>
    </row>
    <row r="125" s="14" customFormat="1">
      <c r="A125" s="14"/>
      <c r="B125" s="236"/>
      <c r="C125" s="237"/>
      <c r="D125" s="219" t="s">
        <v>167</v>
      </c>
      <c r="E125" s="238" t="s">
        <v>19</v>
      </c>
      <c r="F125" s="239" t="s">
        <v>203</v>
      </c>
      <c r="G125" s="237"/>
      <c r="H125" s="240">
        <v>3.7610000000000001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167</v>
      </c>
      <c r="AU125" s="246" t="s">
        <v>83</v>
      </c>
      <c r="AV125" s="14" t="s">
        <v>83</v>
      </c>
      <c r="AW125" s="14" t="s">
        <v>34</v>
      </c>
      <c r="AX125" s="14" t="s">
        <v>73</v>
      </c>
      <c r="AY125" s="246" t="s">
        <v>154</v>
      </c>
    </row>
    <row r="126" s="2" customFormat="1" ht="14.4" customHeight="1">
      <c r="A126" s="40"/>
      <c r="B126" s="41"/>
      <c r="C126" s="206" t="s">
        <v>204</v>
      </c>
      <c r="D126" s="206" t="s">
        <v>156</v>
      </c>
      <c r="E126" s="207" t="s">
        <v>205</v>
      </c>
      <c r="F126" s="208" t="s">
        <v>206</v>
      </c>
      <c r="G126" s="209" t="s">
        <v>207</v>
      </c>
      <c r="H126" s="210">
        <v>2.8690000000000002</v>
      </c>
      <c r="I126" s="211"/>
      <c r="J126" s="212">
        <f>ROUND(I126*H126,2)</f>
        <v>0</v>
      </c>
      <c r="K126" s="208" t="s">
        <v>160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0.0029399999999999999</v>
      </c>
      <c r="R126" s="215">
        <f>Q126*H126</f>
        <v>0.0084348600000000006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161</v>
      </c>
      <c r="AT126" s="217" t="s">
        <v>156</v>
      </c>
      <c r="AU126" s="217" t="s">
        <v>83</v>
      </c>
      <c r="AY126" s="19" t="s">
        <v>154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161</v>
      </c>
      <c r="BM126" s="217" t="s">
        <v>208</v>
      </c>
    </row>
    <row r="127" s="2" customFormat="1">
      <c r="A127" s="40"/>
      <c r="B127" s="41"/>
      <c r="C127" s="42"/>
      <c r="D127" s="219" t="s">
        <v>163</v>
      </c>
      <c r="E127" s="42"/>
      <c r="F127" s="220" t="s">
        <v>209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163</v>
      </c>
      <c r="AU127" s="19" t="s">
        <v>83</v>
      </c>
    </row>
    <row r="128" s="2" customFormat="1">
      <c r="A128" s="40"/>
      <c r="B128" s="41"/>
      <c r="C128" s="42"/>
      <c r="D128" s="224" t="s">
        <v>165</v>
      </c>
      <c r="E128" s="42"/>
      <c r="F128" s="225" t="s">
        <v>210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165</v>
      </c>
      <c r="AU128" s="19" t="s">
        <v>83</v>
      </c>
    </row>
    <row r="129" s="14" customFormat="1">
      <c r="A129" s="14"/>
      <c r="B129" s="236"/>
      <c r="C129" s="237"/>
      <c r="D129" s="219" t="s">
        <v>167</v>
      </c>
      <c r="E129" s="238" t="s">
        <v>19</v>
      </c>
      <c r="F129" s="239" t="s">
        <v>211</v>
      </c>
      <c r="G129" s="237"/>
      <c r="H129" s="240">
        <v>2.8690000000000002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167</v>
      </c>
      <c r="AU129" s="246" t="s">
        <v>83</v>
      </c>
      <c r="AV129" s="14" t="s">
        <v>83</v>
      </c>
      <c r="AW129" s="14" t="s">
        <v>34</v>
      </c>
      <c r="AX129" s="14" t="s">
        <v>73</v>
      </c>
      <c r="AY129" s="246" t="s">
        <v>154</v>
      </c>
    </row>
    <row r="130" s="2" customFormat="1" ht="14.4" customHeight="1">
      <c r="A130" s="40"/>
      <c r="B130" s="41"/>
      <c r="C130" s="206" t="s">
        <v>212</v>
      </c>
      <c r="D130" s="206" t="s">
        <v>156</v>
      </c>
      <c r="E130" s="207" t="s">
        <v>213</v>
      </c>
      <c r="F130" s="208" t="s">
        <v>214</v>
      </c>
      <c r="G130" s="209" t="s">
        <v>207</v>
      </c>
      <c r="H130" s="210">
        <v>2.8690000000000002</v>
      </c>
      <c r="I130" s="211"/>
      <c r="J130" s="212">
        <f>ROUND(I130*H130,2)</f>
        <v>0</v>
      </c>
      <c r="K130" s="208" t="s">
        <v>160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161</v>
      </c>
      <c r="AT130" s="217" t="s">
        <v>156</v>
      </c>
      <c r="AU130" s="217" t="s">
        <v>83</v>
      </c>
      <c r="AY130" s="19" t="s">
        <v>154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161</v>
      </c>
      <c r="BM130" s="217" t="s">
        <v>215</v>
      </c>
    </row>
    <row r="131" s="2" customFormat="1">
      <c r="A131" s="40"/>
      <c r="B131" s="41"/>
      <c r="C131" s="42"/>
      <c r="D131" s="219" t="s">
        <v>163</v>
      </c>
      <c r="E131" s="42"/>
      <c r="F131" s="220" t="s">
        <v>216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163</v>
      </c>
      <c r="AU131" s="19" t="s">
        <v>83</v>
      </c>
    </row>
    <row r="132" s="2" customFormat="1">
      <c r="A132" s="40"/>
      <c r="B132" s="41"/>
      <c r="C132" s="42"/>
      <c r="D132" s="224" t="s">
        <v>165</v>
      </c>
      <c r="E132" s="42"/>
      <c r="F132" s="225" t="s">
        <v>217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165</v>
      </c>
      <c r="AU132" s="19" t="s">
        <v>83</v>
      </c>
    </row>
    <row r="133" s="2" customFormat="1" ht="14.4" customHeight="1">
      <c r="A133" s="40"/>
      <c r="B133" s="41"/>
      <c r="C133" s="206" t="s">
        <v>218</v>
      </c>
      <c r="D133" s="206" t="s">
        <v>156</v>
      </c>
      <c r="E133" s="207" t="s">
        <v>219</v>
      </c>
      <c r="F133" s="208" t="s">
        <v>220</v>
      </c>
      <c r="G133" s="209" t="s">
        <v>178</v>
      </c>
      <c r="H133" s="210">
        <v>0.307</v>
      </c>
      <c r="I133" s="211"/>
      <c r="J133" s="212">
        <f>ROUND(I133*H133,2)</f>
        <v>0</v>
      </c>
      <c r="K133" s="208" t="s">
        <v>160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1.06277</v>
      </c>
      <c r="R133" s="215">
        <f>Q133*H133</f>
        <v>0.32627038999999997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161</v>
      </c>
      <c r="AT133" s="217" t="s">
        <v>156</v>
      </c>
      <c r="AU133" s="217" t="s">
        <v>83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161</v>
      </c>
      <c r="BM133" s="217" t="s">
        <v>221</v>
      </c>
    </row>
    <row r="134" s="2" customFormat="1">
      <c r="A134" s="40"/>
      <c r="B134" s="41"/>
      <c r="C134" s="42"/>
      <c r="D134" s="219" t="s">
        <v>163</v>
      </c>
      <c r="E134" s="42"/>
      <c r="F134" s="220" t="s">
        <v>222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163</v>
      </c>
      <c r="AU134" s="19" t="s">
        <v>83</v>
      </c>
    </row>
    <row r="135" s="2" customFormat="1">
      <c r="A135" s="40"/>
      <c r="B135" s="41"/>
      <c r="C135" s="42"/>
      <c r="D135" s="224" t="s">
        <v>165</v>
      </c>
      <c r="E135" s="42"/>
      <c r="F135" s="225" t="s">
        <v>223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165</v>
      </c>
      <c r="AU135" s="19" t="s">
        <v>83</v>
      </c>
    </row>
    <row r="136" s="13" customFormat="1">
      <c r="A136" s="13"/>
      <c r="B136" s="226"/>
      <c r="C136" s="227"/>
      <c r="D136" s="219" t="s">
        <v>167</v>
      </c>
      <c r="E136" s="228" t="s">
        <v>19</v>
      </c>
      <c r="F136" s="229" t="s">
        <v>224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167</v>
      </c>
      <c r="AU136" s="235" t="s">
        <v>83</v>
      </c>
      <c r="AV136" s="13" t="s">
        <v>81</v>
      </c>
      <c r="AW136" s="13" t="s">
        <v>34</v>
      </c>
      <c r="AX136" s="13" t="s">
        <v>73</v>
      </c>
      <c r="AY136" s="235" t="s">
        <v>154</v>
      </c>
    </row>
    <row r="137" s="14" customFormat="1">
      <c r="A137" s="14"/>
      <c r="B137" s="236"/>
      <c r="C137" s="237"/>
      <c r="D137" s="219" t="s">
        <v>167</v>
      </c>
      <c r="E137" s="238" t="s">
        <v>19</v>
      </c>
      <c r="F137" s="239" t="s">
        <v>225</v>
      </c>
      <c r="G137" s="237"/>
      <c r="H137" s="240">
        <v>0.307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167</v>
      </c>
      <c r="AU137" s="246" t="s">
        <v>83</v>
      </c>
      <c r="AV137" s="14" t="s">
        <v>83</v>
      </c>
      <c r="AW137" s="14" t="s">
        <v>34</v>
      </c>
      <c r="AX137" s="14" t="s">
        <v>73</v>
      </c>
      <c r="AY137" s="246" t="s">
        <v>154</v>
      </c>
    </row>
    <row r="138" s="12" customFormat="1" ht="22.8" customHeight="1">
      <c r="A138" s="12"/>
      <c r="B138" s="190"/>
      <c r="C138" s="191"/>
      <c r="D138" s="192" t="s">
        <v>72</v>
      </c>
      <c r="E138" s="204" t="s">
        <v>161</v>
      </c>
      <c r="F138" s="204" t="s">
        <v>226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SUM(P139:P143)</f>
        <v>0</v>
      </c>
      <c r="Q138" s="198"/>
      <c r="R138" s="199">
        <f>SUM(R139:R143)</f>
        <v>0.64518300000000006</v>
      </c>
      <c r="S138" s="198"/>
      <c r="T138" s="20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81</v>
      </c>
      <c r="AT138" s="202" t="s">
        <v>72</v>
      </c>
      <c r="AU138" s="202" t="s">
        <v>81</v>
      </c>
      <c r="AY138" s="201" t="s">
        <v>154</v>
      </c>
      <c r="BK138" s="203">
        <f>SUM(BK139:BK143)</f>
        <v>0</v>
      </c>
    </row>
    <row r="139" s="2" customFormat="1" ht="22.2" customHeight="1">
      <c r="A139" s="40"/>
      <c r="B139" s="41"/>
      <c r="C139" s="206" t="s">
        <v>227</v>
      </c>
      <c r="D139" s="206" t="s">
        <v>156</v>
      </c>
      <c r="E139" s="207" t="s">
        <v>228</v>
      </c>
      <c r="F139" s="208" t="s">
        <v>229</v>
      </c>
      <c r="G139" s="209" t="s">
        <v>230</v>
      </c>
      <c r="H139" s="210">
        <v>18.620000000000001</v>
      </c>
      <c r="I139" s="211"/>
      <c r="J139" s="212">
        <f>ROUND(I139*H139,2)</f>
        <v>0</v>
      </c>
      <c r="K139" s="208" t="s">
        <v>160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0.03465</v>
      </c>
      <c r="R139" s="215">
        <f>Q139*H139</f>
        <v>0.64518300000000006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161</v>
      </c>
      <c r="AT139" s="217" t="s">
        <v>156</v>
      </c>
      <c r="AU139" s="217" t="s">
        <v>83</v>
      </c>
      <c r="AY139" s="19" t="s">
        <v>154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161</v>
      </c>
      <c r="BM139" s="217" t="s">
        <v>231</v>
      </c>
    </row>
    <row r="140" s="2" customFormat="1">
      <c r="A140" s="40"/>
      <c r="B140" s="41"/>
      <c r="C140" s="42"/>
      <c r="D140" s="219" t="s">
        <v>163</v>
      </c>
      <c r="E140" s="42"/>
      <c r="F140" s="220" t="s">
        <v>232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163</v>
      </c>
      <c r="AU140" s="19" t="s">
        <v>83</v>
      </c>
    </row>
    <row r="141" s="2" customFormat="1">
      <c r="A141" s="40"/>
      <c r="B141" s="41"/>
      <c r="C141" s="42"/>
      <c r="D141" s="224" t="s">
        <v>165</v>
      </c>
      <c r="E141" s="42"/>
      <c r="F141" s="225" t="s">
        <v>233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165</v>
      </c>
      <c r="AU141" s="19" t="s">
        <v>83</v>
      </c>
    </row>
    <row r="142" s="13" customFormat="1">
      <c r="A142" s="13"/>
      <c r="B142" s="226"/>
      <c r="C142" s="227"/>
      <c r="D142" s="219" t="s">
        <v>167</v>
      </c>
      <c r="E142" s="228" t="s">
        <v>19</v>
      </c>
      <c r="F142" s="229" t="s">
        <v>234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167</v>
      </c>
      <c r="AU142" s="235" t="s">
        <v>83</v>
      </c>
      <c r="AV142" s="13" t="s">
        <v>81</v>
      </c>
      <c r="AW142" s="13" t="s">
        <v>34</v>
      </c>
      <c r="AX142" s="13" t="s">
        <v>73</v>
      </c>
      <c r="AY142" s="235" t="s">
        <v>154</v>
      </c>
    </row>
    <row r="143" s="14" customFormat="1">
      <c r="A143" s="14"/>
      <c r="B143" s="236"/>
      <c r="C143" s="237"/>
      <c r="D143" s="219" t="s">
        <v>167</v>
      </c>
      <c r="E143" s="238" t="s">
        <v>19</v>
      </c>
      <c r="F143" s="239" t="s">
        <v>235</v>
      </c>
      <c r="G143" s="237"/>
      <c r="H143" s="240">
        <v>18.620000000000001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167</v>
      </c>
      <c r="AU143" s="246" t="s">
        <v>83</v>
      </c>
      <c r="AV143" s="14" t="s">
        <v>83</v>
      </c>
      <c r="AW143" s="14" t="s">
        <v>34</v>
      </c>
      <c r="AX143" s="14" t="s">
        <v>73</v>
      </c>
      <c r="AY143" s="246" t="s">
        <v>154</v>
      </c>
    </row>
    <row r="144" s="12" customFormat="1" ht="22.8" customHeight="1">
      <c r="A144" s="12"/>
      <c r="B144" s="190"/>
      <c r="C144" s="191"/>
      <c r="D144" s="192" t="s">
        <v>72</v>
      </c>
      <c r="E144" s="204" t="s">
        <v>197</v>
      </c>
      <c r="F144" s="204" t="s">
        <v>236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SUM(P145:P153)</f>
        <v>0</v>
      </c>
      <c r="Q144" s="198"/>
      <c r="R144" s="199">
        <f>SUM(R145:R153)</f>
        <v>0.74596860000000009</v>
      </c>
      <c r="S144" s="198"/>
      <c r="T144" s="200">
        <f>SUM(T145:T153)</f>
        <v>0.00042900000000000002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81</v>
      </c>
      <c r="AT144" s="202" t="s">
        <v>72</v>
      </c>
      <c r="AU144" s="202" t="s">
        <v>81</v>
      </c>
      <c r="AY144" s="201" t="s">
        <v>154</v>
      </c>
      <c r="BK144" s="203">
        <f>SUM(BK145:BK153)</f>
        <v>0</v>
      </c>
    </row>
    <row r="145" s="2" customFormat="1" ht="22.2" customHeight="1">
      <c r="A145" s="40"/>
      <c r="B145" s="41"/>
      <c r="C145" s="206" t="s">
        <v>237</v>
      </c>
      <c r="D145" s="206" t="s">
        <v>156</v>
      </c>
      <c r="E145" s="207" t="s">
        <v>238</v>
      </c>
      <c r="F145" s="208" t="s">
        <v>239</v>
      </c>
      <c r="G145" s="209" t="s">
        <v>207</v>
      </c>
      <c r="H145" s="210">
        <v>42.899999999999999</v>
      </c>
      <c r="I145" s="211"/>
      <c r="J145" s="212">
        <f>ROUND(I145*H145,2)</f>
        <v>0</v>
      </c>
      <c r="K145" s="208" t="s">
        <v>160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0.00038999999999999999</v>
      </c>
      <c r="R145" s="215">
        <f>Q145*H145</f>
        <v>0.016730999999999999</v>
      </c>
      <c r="S145" s="215">
        <v>1.0000000000000001E-05</v>
      </c>
      <c r="T145" s="216">
        <f>S145*H145</f>
        <v>0.00042900000000000002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161</v>
      </c>
      <c r="AT145" s="217" t="s">
        <v>156</v>
      </c>
      <c r="AU145" s="217" t="s">
        <v>83</v>
      </c>
      <c r="AY145" s="19" t="s">
        <v>154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161</v>
      </c>
      <c r="BM145" s="217" t="s">
        <v>240</v>
      </c>
    </row>
    <row r="146" s="2" customFormat="1">
      <c r="A146" s="40"/>
      <c r="B146" s="41"/>
      <c r="C146" s="42"/>
      <c r="D146" s="219" t="s">
        <v>163</v>
      </c>
      <c r="E146" s="42"/>
      <c r="F146" s="220" t="s">
        <v>241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163</v>
      </c>
      <c r="AU146" s="19" t="s">
        <v>83</v>
      </c>
    </row>
    <row r="147" s="2" customFormat="1">
      <c r="A147" s="40"/>
      <c r="B147" s="41"/>
      <c r="C147" s="42"/>
      <c r="D147" s="224" t="s">
        <v>165</v>
      </c>
      <c r="E147" s="42"/>
      <c r="F147" s="225" t="s">
        <v>242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165</v>
      </c>
      <c r="AU147" s="19" t="s">
        <v>83</v>
      </c>
    </row>
    <row r="148" s="14" customFormat="1">
      <c r="A148" s="14"/>
      <c r="B148" s="236"/>
      <c r="C148" s="237"/>
      <c r="D148" s="219" t="s">
        <v>167</v>
      </c>
      <c r="E148" s="238" t="s">
        <v>19</v>
      </c>
      <c r="F148" s="239" t="s">
        <v>243</v>
      </c>
      <c r="G148" s="237"/>
      <c r="H148" s="240">
        <v>42.899999999999999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167</v>
      </c>
      <c r="AU148" s="246" t="s">
        <v>83</v>
      </c>
      <c r="AV148" s="14" t="s">
        <v>83</v>
      </c>
      <c r="AW148" s="14" t="s">
        <v>34</v>
      </c>
      <c r="AX148" s="14" t="s">
        <v>73</v>
      </c>
      <c r="AY148" s="246" t="s">
        <v>154</v>
      </c>
    </row>
    <row r="149" s="2" customFormat="1" ht="19.8" customHeight="1">
      <c r="A149" s="40"/>
      <c r="B149" s="41"/>
      <c r="C149" s="206" t="s">
        <v>8</v>
      </c>
      <c r="D149" s="206" t="s">
        <v>156</v>
      </c>
      <c r="E149" s="207" t="s">
        <v>244</v>
      </c>
      <c r="F149" s="208" t="s">
        <v>245</v>
      </c>
      <c r="G149" s="209" t="s">
        <v>207</v>
      </c>
      <c r="H149" s="210">
        <v>2.6459999999999999</v>
      </c>
      <c r="I149" s="211"/>
      <c r="J149" s="212">
        <f>ROUND(I149*H149,2)</f>
        <v>0</v>
      </c>
      <c r="K149" s="208" t="s">
        <v>160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0.27560000000000001</v>
      </c>
      <c r="R149" s="215">
        <f>Q149*H149</f>
        <v>0.72923760000000004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161</v>
      </c>
      <c r="AT149" s="217" t="s">
        <v>156</v>
      </c>
      <c r="AU149" s="217" t="s">
        <v>83</v>
      </c>
      <c r="AY149" s="19" t="s">
        <v>154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161</v>
      </c>
      <c r="BM149" s="217" t="s">
        <v>246</v>
      </c>
    </row>
    <row r="150" s="2" customFormat="1">
      <c r="A150" s="40"/>
      <c r="B150" s="41"/>
      <c r="C150" s="42"/>
      <c r="D150" s="219" t="s">
        <v>163</v>
      </c>
      <c r="E150" s="42"/>
      <c r="F150" s="220" t="s">
        <v>247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163</v>
      </c>
      <c r="AU150" s="19" t="s">
        <v>83</v>
      </c>
    </row>
    <row r="151" s="2" customFormat="1">
      <c r="A151" s="40"/>
      <c r="B151" s="41"/>
      <c r="C151" s="42"/>
      <c r="D151" s="224" t="s">
        <v>165</v>
      </c>
      <c r="E151" s="42"/>
      <c r="F151" s="225" t="s">
        <v>248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165</v>
      </c>
      <c r="AU151" s="19" t="s">
        <v>83</v>
      </c>
    </row>
    <row r="152" s="2" customFormat="1">
      <c r="A152" s="40"/>
      <c r="B152" s="41"/>
      <c r="C152" s="42"/>
      <c r="D152" s="219" t="s">
        <v>249</v>
      </c>
      <c r="E152" s="42"/>
      <c r="F152" s="247" t="s">
        <v>250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83</v>
      </c>
    </row>
    <row r="153" s="14" customFormat="1">
      <c r="A153" s="14"/>
      <c r="B153" s="236"/>
      <c r="C153" s="237"/>
      <c r="D153" s="219" t="s">
        <v>167</v>
      </c>
      <c r="E153" s="238" t="s">
        <v>19</v>
      </c>
      <c r="F153" s="239" t="s">
        <v>251</v>
      </c>
      <c r="G153" s="237"/>
      <c r="H153" s="240">
        <v>2.6459999999999999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167</v>
      </c>
      <c r="AU153" s="246" t="s">
        <v>83</v>
      </c>
      <c r="AV153" s="14" t="s">
        <v>83</v>
      </c>
      <c r="AW153" s="14" t="s">
        <v>34</v>
      </c>
      <c r="AX153" s="14" t="s">
        <v>73</v>
      </c>
      <c r="AY153" s="246" t="s">
        <v>154</v>
      </c>
    </row>
    <row r="154" s="12" customFormat="1" ht="22.8" customHeight="1">
      <c r="A154" s="12"/>
      <c r="B154" s="190"/>
      <c r="C154" s="191"/>
      <c r="D154" s="192" t="s">
        <v>72</v>
      </c>
      <c r="E154" s="204" t="s">
        <v>218</v>
      </c>
      <c r="F154" s="204" t="s">
        <v>252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P155+P181</f>
        <v>0</v>
      </c>
      <c r="Q154" s="198"/>
      <c r="R154" s="199">
        <f>R155+R181</f>
        <v>3.5330036000000002</v>
      </c>
      <c r="S154" s="198"/>
      <c r="T154" s="200">
        <f>T155+T181</f>
        <v>18.939415999999998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81</v>
      </c>
      <c r="AT154" s="202" t="s">
        <v>72</v>
      </c>
      <c r="AU154" s="202" t="s">
        <v>81</v>
      </c>
      <c r="AY154" s="201" t="s">
        <v>154</v>
      </c>
      <c r="BK154" s="203">
        <f>BK155+BK181</f>
        <v>0</v>
      </c>
    </row>
    <row r="155" s="12" customFormat="1" ht="20.88" customHeight="1">
      <c r="A155" s="12"/>
      <c r="B155" s="190"/>
      <c r="C155" s="191"/>
      <c r="D155" s="192" t="s">
        <v>72</v>
      </c>
      <c r="E155" s="204" t="s">
        <v>253</v>
      </c>
      <c r="F155" s="204" t="s">
        <v>254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SUM(P156:P180)</f>
        <v>0</v>
      </c>
      <c r="Q155" s="198"/>
      <c r="R155" s="199">
        <f>SUM(R156:R180)</f>
        <v>3.5317080000000001</v>
      </c>
      <c r="S155" s="198"/>
      <c r="T155" s="200">
        <f>SUM(T156:T180)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81</v>
      </c>
      <c r="AT155" s="202" t="s">
        <v>72</v>
      </c>
      <c r="AU155" s="202" t="s">
        <v>83</v>
      </c>
      <c r="AY155" s="201" t="s">
        <v>154</v>
      </c>
      <c r="BK155" s="203">
        <f>SUM(BK156:BK180)</f>
        <v>0</v>
      </c>
    </row>
    <row r="156" s="2" customFormat="1" ht="22.2" customHeight="1">
      <c r="A156" s="40"/>
      <c r="B156" s="41"/>
      <c r="C156" s="206" t="s">
        <v>255</v>
      </c>
      <c r="D156" s="206" t="s">
        <v>156</v>
      </c>
      <c r="E156" s="207" t="s">
        <v>256</v>
      </c>
      <c r="F156" s="208" t="s">
        <v>257</v>
      </c>
      <c r="G156" s="209" t="s">
        <v>230</v>
      </c>
      <c r="H156" s="210">
        <v>11.17</v>
      </c>
      <c r="I156" s="211"/>
      <c r="J156" s="212">
        <f>ROUND(I156*H156,2)</f>
        <v>0</v>
      </c>
      <c r="K156" s="208" t="s">
        <v>160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0.14066999999999999</v>
      </c>
      <c r="R156" s="215">
        <f>Q156*H156</f>
        <v>1.5712838999999998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161</v>
      </c>
      <c r="AT156" s="217" t="s">
        <v>156</v>
      </c>
      <c r="AU156" s="217" t="s">
        <v>175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161</v>
      </c>
      <c r="BM156" s="217" t="s">
        <v>258</v>
      </c>
    </row>
    <row r="157" s="2" customFormat="1">
      <c r="A157" s="40"/>
      <c r="B157" s="41"/>
      <c r="C157" s="42"/>
      <c r="D157" s="219" t="s">
        <v>163</v>
      </c>
      <c r="E157" s="42"/>
      <c r="F157" s="220" t="s">
        <v>259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163</v>
      </c>
      <c r="AU157" s="19" t="s">
        <v>175</v>
      </c>
    </row>
    <row r="158" s="2" customFormat="1">
      <c r="A158" s="40"/>
      <c r="B158" s="41"/>
      <c r="C158" s="42"/>
      <c r="D158" s="224" t="s">
        <v>165</v>
      </c>
      <c r="E158" s="42"/>
      <c r="F158" s="225" t="s">
        <v>260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165</v>
      </c>
      <c r="AU158" s="19" t="s">
        <v>175</v>
      </c>
    </row>
    <row r="159" s="13" customFormat="1">
      <c r="A159" s="13"/>
      <c r="B159" s="226"/>
      <c r="C159" s="227"/>
      <c r="D159" s="219" t="s">
        <v>167</v>
      </c>
      <c r="E159" s="228" t="s">
        <v>19</v>
      </c>
      <c r="F159" s="229" t="s">
        <v>261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167</v>
      </c>
      <c r="AU159" s="235" t="s">
        <v>175</v>
      </c>
      <c r="AV159" s="13" t="s">
        <v>81</v>
      </c>
      <c r="AW159" s="13" t="s">
        <v>34</v>
      </c>
      <c r="AX159" s="13" t="s">
        <v>73</v>
      </c>
      <c r="AY159" s="235" t="s">
        <v>154</v>
      </c>
    </row>
    <row r="160" s="14" customFormat="1">
      <c r="A160" s="14"/>
      <c r="B160" s="236"/>
      <c r="C160" s="237"/>
      <c r="D160" s="219" t="s">
        <v>167</v>
      </c>
      <c r="E160" s="238" t="s">
        <v>19</v>
      </c>
      <c r="F160" s="239" t="s">
        <v>262</v>
      </c>
      <c r="G160" s="237"/>
      <c r="H160" s="240">
        <v>11.17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167</v>
      </c>
      <c r="AU160" s="246" t="s">
        <v>175</v>
      </c>
      <c r="AV160" s="14" t="s">
        <v>83</v>
      </c>
      <c r="AW160" s="14" t="s">
        <v>34</v>
      </c>
      <c r="AX160" s="14" t="s">
        <v>73</v>
      </c>
      <c r="AY160" s="246" t="s">
        <v>154</v>
      </c>
    </row>
    <row r="161" s="2" customFormat="1" ht="14.4" customHeight="1">
      <c r="A161" s="40"/>
      <c r="B161" s="41"/>
      <c r="C161" s="248" t="s">
        <v>263</v>
      </c>
      <c r="D161" s="248" t="s">
        <v>264</v>
      </c>
      <c r="E161" s="249" t="s">
        <v>265</v>
      </c>
      <c r="F161" s="250" t="s">
        <v>266</v>
      </c>
      <c r="G161" s="251" t="s">
        <v>230</v>
      </c>
      <c r="H161" s="252">
        <v>11.393000000000001</v>
      </c>
      <c r="I161" s="253"/>
      <c r="J161" s="254">
        <f>ROUND(I161*H161,2)</f>
        <v>0</v>
      </c>
      <c r="K161" s="250" t="s">
        <v>19</v>
      </c>
      <c r="L161" s="255"/>
      <c r="M161" s="256" t="s">
        <v>19</v>
      </c>
      <c r="N161" s="257" t="s">
        <v>44</v>
      </c>
      <c r="O161" s="86"/>
      <c r="P161" s="215">
        <f>O161*H161</f>
        <v>0</v>
      </c>
      <c r="Q161" s="215">
        <v>0.105</v>
      </c>
      <c r="R161" s="215">
        <f>Q161*H161</f>
        <v>1.1962650000000001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212</v>
      </c>
      <c r="AT161" s="217" t="s">
        <v>264</v>
      </c>
      <c r="AU161" s="217" t="s">
        <v>175</v>
      </c>
      <c r="AY161" s="19" t="s">
        <v>154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161</v>
      </c>
      <c r="BM161" s="217" t="s">
        <v>267</v>
      </c>
    </row>
    <row r="162" s="2" customFormat="1">
      <c r="A162" s="40"/>
      <c r="B162" s="41"/>
      <c r="C162" s="42"/>
      <c r="D162" s="219" t="s">
        <v>163</v>
      </c>
      <c r="E162" s="42"/>
      <c r="F162" s="220" t="s">
        <v>266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163</v>
      </c>
      <c r="AU162" s="19" t="s">
        <v>175</v>
      </c>
    </row>
    <row r="163" s="2" customFormat="1">
      <c r="A163" s="40"/>
      <c r="B163" s="41"/>
      <c r="C163" s="42"/>
      <c r="D163" s="219" t="s">
        <v>249</v>
      </c>
      <c r="E163" s="42"/>
      <c r="F163" s="247" t="s">
        <v>268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175</v>
      </c>
    </row>
    <row r="164" s="14" customFormat="1">
      <c r="A164" s="14"/>
      <c r="B164" s="236"/>
      <c r="C164" s="237"/>
      <c r="D164" s="219" t="s">
        <v>167</v>
      </c>
      <c r="E164" s="237"/>
      <c r="F164" s="239" t="s">
        <v>269</v>
      </c>
      <c r="G164" s="237"/>
      <c r="H164" s="240">
        <v>11.393000000000001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167</v>
      </c>
      <c r="AU164" s="246" t="s">
        <v>175</v>
      </c>
      <c r="AV164" s="14" t="s">
        <v>83</v>
      </c>
      <c r="AW164" s="14" t="s">
        <v>4</v>
      </c>
      <c r="AX164" s="14" t="s">
        <v>81</v>
      </c>
      <c r="AY164" s="246" t="s">
        <v>154</v>
      </c>
    </row>
    <row r="165" s="2" customFormat="1" ht="22.2" customHeight="1">
      <c r="A165" s="40"/>
      <c r="B165" s="41"/>
      <c r="C165" s="206" t="s">
        <v>270</v>
      </c>
      <c r="D165" s="206" t="s">
        <v>156</v>
      </c>
      <c r="E165" s="207" t="s">
        <v>271</v>
      </c>
      <c r="F165" s="208" t="s">
        <v>272</v>
      </c>
      <c r="G165" s="209" t="s">
        <v>159</v>
      </c>
      <c r="H165" s="210">
        <v>0.33500000000000002</v>
      </c>
      <c r="I165" s="211"/>
      <c r="J165" s="212">
        <f>ROUND(I165*H165,2)</f>
        <v>0</v>
      </c>
      <c r="K165" s="208" t="s">
        <v>160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2.2563399999999998</v>
      </c>
      <c r="R165" s="215">
        <f>Q165*H165</f>
        <v>0.75587389999999999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161</v>
      </c>
      <c r="AT165" s="217" t="s">
        <v>156</v>
      </c>
      <c r="AU165" s="217" t="s">
        <v>175</v>
      </c>
      <c r="AY165" s="19" t="s">
        <v>154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161</v>
      </c>
      <c r="BM165" s="217" t="s">
        <v>273</v>
      </c>
    </row>
    <row r="166" s="2" customFormat="1">
      <c r="A166" s="40"/>
      <c r="B166" s="41"/>
      <c r="C166" s="42"/>
      <c r="D166" s="219" t="s">
        <v>163</v>
      </c>
      <c r="E166" s="42"/>
      <c r="F166" s="220" t="s">
        <v>272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163</v>
      </c>
      <c r="AU166" s="19" t="s">
        <v>175</v>
      </c>
    </row>
    <row r="167" s="2" customFormat="1">
      <c r="A167" s="40"/>
      <c r="B167" s="41"/>
      <c r="C167" s="42"/>
      <c r="D167" s="224" t="s">
        <v>165</v>
      </c>
      <c r="E167" s="42"/>
      <c r="F167" s="225" t="s">
        <v>274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165</v>
      </c>
      <c r="AU167" s="19" t="s">
        <v>175</v>
      </c>
    </row>
    <row r="168" s="13" customFormat="1">
      <c r="A168" s="13"/>
      <c r="B168" s="226"/>
      <c r="C168" s="227"/>
      <c r="D168" s="219" t="s">
        <v>167</v>
      </c>
      <c r="E168" s="228" t="s">
        <v>19</v>
      </c>
      <c r="F168" s="229" t="s">
        <v>275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167</v>
      </c>
      <c r="AU168" s="235" t="s">
        <v>175</v>
      </c>
      <c r="AV168" s="13" t="s">
        <v>81</v>
      </c>
      <c r="AW168" s="13" t="s">
        <v>34</v>
      </c>
      <c r="AX168" s="13" t="s">
        <v>73</v>
      </c>
      <c r="AY168" s="235" t="s">
        <v>154</v>
      </c>
    </row>
    <row r="169" s="14" customFormat="1">
      <c r="A169" s="14"/>
      <c r="B169" s="236"/>
      <c r="C169" s="237"/>
      <c r="D169" s="219" t="s">
        <v>167</v>
      </c>
      <c r="E169" s="238" t="s">
        <v>19</v>
      </c>
      <c r="F169" s="239" t="s">
        <v>276</v>
      </c>
      <c r="G169" s="237"/>
      <c r="H169" s="240">
        <v>0.33500000000000002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167</v>
      </c>
      <c r="AU169" s="246" t="s">
        <v>175</v>
      </c>
      <c r="AV169" s="14" t="s">
        <v>83</v>
      </c>
      <c r="AW169" s="14" t="s">
        <v>34</v>
      </c>
      <c r="AX169" s="14" t="s">
        <v>73</v>
      </c>
      <c r="AY169" s="246" t="s">
        <v>154</v>
      </c>
    </row>
    <row r="170" s="2" customFormat="1" ht="30" customHeight="1">
      <c r="A170" s="40"/>
      <c r="B170" s="41"/>
      <c r="C170" s="206" t="s">
        <v>277</v>
      </c>
      <c r="D170" s="206" t="s">
        <v>156</v>
      </c>
      <c r="E170" s="207" t="s">
        <v>278</v>
      </c>
      <c r="F170" s="208" t="s">
        <v>279</v>
      </c>
      <c r="G170" s="209" t="s">
        <v>230</v>
      </c>
      <c r="H170" s="210">
        <v>9.9199999999999999</v>
      </c>
      <c r="I170" s="211"/>
      <c r="J170" s="212">
        <f>ROUND(I170*H170,2)</f>
        <v>0</v>
      </c>
      <c r="K170" s="208" t="s">
        <v>160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0.00060999999999999997</v>
      </c>
      <c r="R170" s="215">
        <f>Q170*H170</f>
        <v>0.0060511999999999996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161</v>
      </c>
      <c r="AT170" s="217" t="s">
        <v>156</v>
      </c>
      <c r="AU170" s="217" t="s">
        <v>175</v>
      </c>
      <c r="AY170" s="19" t="s">
        <v>154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161</v>
      </c>
      <c r="BM170" s="217" t="s">
        <v>280</v>
      </c>
    </row>
    <row r="171" s="2" customFormat="1">
      <c r="A171" s="40"/>
      <c r="B171" s="41"/>
      <c r="C171" s="42"/>
      <c r="D171" s="219" t="s">
        <v>163</v>
      </c>
      <c r="E171" s="42"/>
      <c r="F171" s="220" t="s">
        <v>281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163</v>
      </c>
      <c r="AU171" s="19" t="s">
        <v>175</v>
      </c>
    </row>
    <row r="172" s="2" customFormat="1">
      <c r="A172" s="40"/>
      <c r="B172" s="41"/>
      <c r="C172" s="42"/>
      <c r="D172" s="224" t="s">
        <v>165</v>
      </c>
      <c r="E172" s="42"/>
      <c r="F172" s="225" t="s">
        <v>282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165</v>
      </c>
      <c r="AU172" s="19" t="s">
        <v>175</v>
      </c>
    </row>
    <row r="173" s="13" customFormat="1">
      <c r="A173" s="13"/>
      <c r="B173" s="226"/>
      <c r="C173" s="227"/>
      <c r="D173" s="219" t="s">
        <v>167</v>
      </c>
      <c r="E173" s="228" t="s">
        <v>19</v>
      </c>
      <c r="F173" s="229" t="s">
        <v>283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167</v>
      </c>
      <c r="AU173" s="235" t="s">
        <v>175</v>
      </c>
      <c r="AV173" s="13" t="s">
        <v>81</v>
      </c>
      <c r="AW173" s="13" t="s">
        <v>34</v>
      </c>
      <c r="AX173" s="13" t="s">
        <v>73</v>
      </c>
      <c r="AY173" s="235" t="s">
        <v>154</v>
      </c>
    </row>
    <row r="174" s="14" customFormat="1">
      <c r="A174" s="14"/>
      <c r="B174" s="236"/>
      <c r="C174" s="237"/>
      <c r="D174" s="219" t="s">
        <v>167</v>
      </c>
      <c r="E174" s="238" t="s">
        <v>19</v>
      </c>
      <c r="F174" s="239" t="s">
        <v>284</v>
      </c>
      <c r="G174" s="237"/>
      <c r="H174" s="240">
        <v>9.9199999999999999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167</v>
      </c>
      <c r="AU174" s="246" t="s">
        <v>175</v>
      </c>
      <c r="AV174" s="14" t="s">
        <v>83</v>
      </c>
      <c r="AW174" s="14" t="s">
        <v>34</v>
      </c>
      <c r="AX174" s="14" t="s">
        <v>73</v>
      </c>
      <c r="AY174" s="246" t="s">
        <v>154</v>
      </c>
    </row>
    <row r="175" s="2" customFormat="1" ht="22.2" customHeight="1">
      <c r="A175" s="40"/>
      <c r="B175" s="41"/>
      <c r="C175" s="206" t="s">
        <v>285</v>
      </c>
      <c r="D175" s="206" t="s">
        <v>156</v>
      </c>
      <c r="E175" s="207" t="s">
        <v>286</v>
      </c>
      <c r="F175" s="208" t="s">
        <v>287</v>
      </c>
      <c r="G175" s="209" t="s">
        <v>207</v>
      </c>
      <c r="H175" s="210">
        <v>55.850000000000001</v>
      </c>
      <c r="I175" s="211"/>
      <c r="J175" s="212">
        <f>ROUND(I175*H175,2)</f>
        <v>0</v>
      </c>
      <c r="K175" s="208" t="s">
        <v>160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4.0000000000000003E-05</v>
      </c>
      <c r="R175" s="215">
        <f>Q175*H175</f>
        <v>0.0022340000000000003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161</v>
      </c>
      <c r="AT175" s="217" t="s">
        <v>156</v>
      </c>
      <c r="AU175" s="217" t="s">
        <v>175</v>
      </c>
      <c r="AY175" s="19" t="s">
        <v>154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161</v>
      </c>
      <c r="BM175" s="217" t="s">
        <v>288</v>
      </c>
    </row>
    <row r="176" s="2" customFormat="1">
      <c r="A176" s="40"/>
      <c r="B176" s="41"/>
      <c r="C176" s="42"/>
      <c r="D176" s="219" t="s">
        <v>163</v>
      </c>
      <c r="E176" s="42"/>
      <c r="F176" s="220" t="s">
        <v>289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163</v>
      </c>
      <c r="AU176" s="19" t="s">
        <v>175</v>
      </c>
    </row>
    <row r="177" s="2" customFormat="1">
      <c r="A177" s="40"/>
      <c r="B177" s="41"/>
      <c r="C177" s="42"/>
      <c r="D177" s="224" t="s">
        <v>165</v>
      </c>
      <c r="E177" s="42"/>
      <c r="F177" s="225" t="s">
        <v>290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165</v>
      </c>
      <c r="AU177" s="19" t="s">
        <v>175</v>
      </c>
    </row>
    <row r="178" s="14" customFormat="1">
      <c r="A178" s="14"/>
      <c r="B178" s="236"/>
      <c r="C178" s="237"/>
      <c r="D178" s="219" t="s">
        <v>167</v>
      </c>
      <c r="E178" s="238" t="s">
        <v>19</v>
      </c>
      <c r="F178" s="239" t="s">
        <v>291</v>
      </c>
      <c r="G178" s="237"/>
      <c r="H178" s="240">
        <v>30.09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167</v>
      </c>
      <c r="AU178" s="246" t="s">
        <v>175</v>
      </c>
      <c r="AV178" s="14" t="s">
        <v>83</v>
      </c>
      <c r="AW178" s="14" t="s">
        <v>34</v>
      </c>
      <c r="AX178" s="14" t="s">
        <v>73</v>
      </c>
      <c r="AY178" s="246" t="s">
        <v>154</v>
      </c>
    </row>
    <row r="179" s="13" customFormat="1">
      <c r="A179" s="13"/>
      <c r="B179" s="226"/>
      <c r="C179" s="227"/>
      <c r="D179" s="219" t="s">
        <v>167</v>
      </c>
      <c r="E179" s="228" t="s">
        <v>19</v>
      </c>
      <c r="F179" s="229" t="s">
        <v>292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167</v>
      </c>
      <c r="AU179" s="235" t="s">
        <v>175</v>
      </c>
      <c r="AV179" s="13" t="s">
        <v>81</v>
      </c>
      <c r="AW179" s="13" t="s">
        <v>34</v>
      </c>
      <c r="AX179" s="13" t="s">
        <v>73</v>
      </c>
      <c r="AY179" s="235" t="s">
        <v>154</v>
      </c>
    </row>
    <row r="180" s="14" customFormat="1">
      <c r="A180" s="14"/>
      <c r="B180" s="236"/>
      <c r="C180" s="237"/>
      <c r="D180" s="219" t="s">
        <v>167</v>
      </c>
      <c r="E180" s="238" t="s">
        <v>19</v>
      </c>
      <c r="F180" s="239" t="s">
        <v>293</v>
      </c>
      <c r="G180" s="237"/>
      <c r="H180" s="240">
        <v>25.760000000000002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167</v>
      </c>
      <c r="AU180" s="246" t="s">
        <v>175</v>
      </c>
      <c r="AV180" s="14" t="s">
        <v>83</v>
      </c>
      <c r="AW180" s="14" t="s">
        <v>34</v>
      </c>
      <c r="AX180" s="14" t="s">
        <v>73</v>
      </c>
      <c r="AY180" s="246" t="s">
        <v>154</v>
      </c>
    </row>
    <row r="181" s="12" customFormat="1" ht="20.88" customHeight="1">
      <c r="A181" s="12"/>
      <c r="B181" s="190"/>
      <c r="C181" s="191"/>
      <c r="D181" s="192" t="s">
        <v>72</v>
      </c>
      <c r="E181" s="204" t="s">
        <v>294</v>
      </c>
      <c r="F181" s="204" t="s">
        <v>295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SUM(P182:P232)</f>
        <v>0</v>
      </c>
      <c r="Q181" s="198"/>
      <c r="R181" s="199">
        <f>SUM(R182:R232)</f>
        <v>0.0012956000000000001</v>
      </c>
      <c r="S181" s="198"/>
      <c r="T181" s="200">
        <f>SUM(T182:T232)</f>
        <v>18.939415999999998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81</v>
      </c>
      <c r="AT181" s="202" t="s">
        <v>72</v>
      </c>
      <c r="AU181" s="202" t="s">
        <v>83</v>
      </c>
      <c r="AY181" s="201" t="s">
        <v>154</v>
      </c>
      <c r="BK181" s="203">
        <f>SUM(BK182:BK232)</f>
        <v>0</v>
      </c>
    </row>
    <row r="182" s="2" customFormat="1" ht="14.4" customHeight="1">
      <c r="A182" s="40"/>
      <c r="B182" s="41"/>
      <c r="C182" s="206" t="s">
        <v>296</v>
      </c>
      <c r="D182" s="206" t="s">
        <v>156</v>
      </c>
      <c r="E182" s="207" t="s">
        <v>297</v>
      </c>
      <c r="F182" s="208" t="s">
        <v>298</v>
      </c>
      <c r="G182" s="209" t="s">
        <v>230</v>
      </c>
      <c r="H182" s="210">
        <v>9.9199999999999999</v>
      </c>
      <c r="I182" s="211"/>
      <c r="J182" s="212">
        <f>ROUND(I182*H182,2)</f>
        <v>0</v>
      </c>
      <c r="K182" s="208" t="s">
        <v>160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161</v>
      </c>
      <c r="AT182" s="217" t="s">
        <v>156</v>
      </c>
      <c r="AU182" s="217" t="s">
        <v>175</v>
      </c>
      <c r="AY182" s="19" t="s">
        <v>154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161</v>
      </c>
      <c r="BM182" s="217" t="s">
        <v>299</v>
      </c>
    </row>
    <row r="183" s="2" customFormat="1">
      <c r="A183" s="40"/>
      <c r="B183" s="41"/>
      <c r="C183" s="42"/>
      <c r="D183" s="219" t="s">
        <v>163</v>
      </c>
      <c r="E183" s="42"/>
      <c r="F183" s="220" t="s">
        <v>300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175</v>
      </c>
    </row>
    <row r="184" s="2" customFormat="1">
      <c r="A184" s="40"/>
      <c r="B184" s="41"/>
      <c r="C184" s="42"/>
      <c r="D184" s="224" t="s">
        <v>165</v>
      </c>
      <c r="E184" s="42"/>
      <c r="F184" s="225" t="s">
        <v>301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165</v>
      </c>
      <c r="AU184" s="19" t="s">
        <v>175</v>
      </c>
    </row>
    <row r="185" s="13" customFormat="1">
      <c r="A185" s="13"/>
      <c r="B185" s="226"/>
      <c r="C185" s="227"/>
      <c r="D185" s="219" t="s">
        <v>167</v>
      </c>
      <c r="E185" s="228" t="s">
        <v>19</v>
      </c>
      <c r="F185" s="229" t="s">
        <v>302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167</v>
      </c>
      <c r="AU185" s="235" t="s">
        <v>175</v>
      </c>
      <c r="AV185" s="13" t="s">
        <v>81</v>
      </c>
      <c r="AW185" s="13" t="s">
        <v>34</v>
      </c>
      <c r="AX185" s="13" t="s">
        <v>73</v>
      </c>
      <c r="AY185" s="235" t="s">
        <v>154</v>
      </c>
    </row>
    <row r="186" s="14" customFormat="1">
      <c r="A186" s="14"/>
      <c r="B186" s="236"/>
      <c r="C186" s="237"/>
      <c r="D186" s="219" t="s">
        <v>167</v>
      </c>
      <c r="E186" s="238" t="s">
        <v>19</v>
      </c>
      <c r="F186" s="239" t="s">
        <v>284</v>
      </c>
      <c r="G186" s="237"/>
      <c r="H186" s="240">
        <v>9.9199999999999999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167</v>
      </c>
      <c r="AU186" s="246" t="s">
        <v>175</v>
      </c>
      <c r="AV186" s="14" t="s">
        <v>83</v>
      </c>
      <c r="AW186" s="14" t="s">
        <v>34</v>
      </c>
      <c r="AX186" s="14" t="s">
        <v>73</v>
      </c>
      <c r="AY186" s="246" t="s">
        <v>154</v>
      </c>
    </row>
    <row r="187" s="2" customFormat="1" ht="22.2" customHeight="1">
      <c r="A187" s="40"/>
      <c r="B187" s="41"/>
      <c r="C187" s="206" t="s">
        <v>303</v>
      </c>
      <c r="D187" s="206" t="s">
        <v>156</v>
      </c>
      <c r="E187" s="207" t="s">
        <v>304</v>
      </c>
      <c r="F187" s="208" t="s">
        <v>305</v>
      </c>
      <c r="G187" s="209" t="s">
        <v>230</v>
      </c>
      <c r="H187" s="210">
        <v>16.195</v>
      </c>
      <c r="I187" s="211"/>
      <c r="J187" s="212">
        <f>ROUND(I187*H187,2)</f>
        <v>0</v>
      </c>
      <c r="K187" s="208" t="s">
        <v>160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8.0000000000000007E-05</v>
      </c>
      <c r="R187" s="215">
        <f>Q187*H187</f>
        <v>0.0012956000000000001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161</v>
      </c>
      <c r="AT187" s="217" t="s">
        <v>156</v>
      </c>
      <c r="AU187" s="217" t="s">
        <v>175</v>
      </c>
      <c r="AY187" s="19" t="s">
        <v>154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161</v>
      </c>
      <c r="BM187" s="217" t="s">
        <v>306</v>
      </c>
    </row>
    <row r="188" s="2" customFormat="1">
      <c r="A188" s="40"/>
      <c r="B188" s="41"/>
      <c r="C188" s="42"/>
      <c r="D188" s="219" t="s">
        <v>163</v>
      </c>
      <c r="E188" s="42"/>
      <c r="F188" s="220" t="s">
        <v>307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163</v>
      </c>
      <c r="AU188" s="19" t="s">
        <v>175</v>
      </c>
    </row>
    <row r="189" s="2" customFormat="1">
      <c r="A189" s="40"/>
      <c r="B189" s="41"/>
      <c r="C189" s="42"/>
      <c r="D189" s="224" t="s">
        <v>165</v>
      </c>
      <c r="E189" s="42"/>
      <c r="F189" s="225" t="s">
        <v>308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165</v>
      </c>
      <c r="AU189" s="19" t="s">
        <v>175</v>
      </c>
    </row>
    <row r="190" s="13" customFormat="1">
      <c r="A190" s="13"/>
      <c r="B190" s="226"/>
      <c r="C190" s="227"/>
      <c r="D190" s="219" t="s">
        <v>167</v>
      </c>
      <c r="E190" s="228" t="s">
        <v>19</v>
      </c>
      <c r="F190" s="229" t="s">
        <v>309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167</v>
      </c>
      <c r="AU190" s="235" t="s">
        <v>175</v>
      </c>
      <c r="AV190" s="13" t="s">
        <v>81</v>
      </c>
      <c r="AW190" s="13" t="s">
        <v>34</v>
      </c>
      <c r="AX190" s="13" t="s">
        <v>73</v>
      </c>
      <c r="AY190" s="235" t="s">
        <v>154</v>
      </c>
    </row>
    <row r="191" s="14" customFormat="1">
      <c r="A191" s="14"/>
      <c r="B191" s="236"/>
      <c r="C191" s="237"/>
      <c r="D191" s="219" t="s">
        <v>167</v>
      </c>
      <c r="E191" s="238" t="s">
        <v>19</v>
      </c>
      <c r="F191" s="239" t="s">
        <v>310</v>
      </c>
      <c r="G191" s="237"/>
      <c r="H191" s="240">
        <v>16.195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167</v>
      </c>
      <c r="AU191" s="246" t="s">
        <v>175</v>
      </c>
      <c r="AV191" s="14" t="s">
        <v>83</v>
      </c>
      <c r="AW191" s="14" t="s">
        <v>34</v>
      </c>
      <c r="AX191" s="14" t="s">
        <v>73</v>
      </c>
      <c r="AY191" s="246" t="s">
        <v>154</v>
      </c>
    </row>
    <row r="192" s="2" customFormat="1" ht="22.2" customHeight="1">
      <c r="A192" s="40"/>
      <c r="B192" s="41"/>
      <c r="C192" s="206" t="s">
        <v>311</v>
      </c>
      <c r="D192" s="206" t="s">
        <v>156</v>
      </c>
      <c r="E192" s="207" t="s">
        <v>312</v>
      </c>
      <c r="F192" s="208" t="s">
        <v>313</v>
      </c>
      <c r="G192" s="209" t="s">
        <v>230</v>
      </c>
      <c r="H192" s="210">
        <v>25.059999999999999</v>
      </c>
      <c r="I192" s="211"/>
      <c r="J192" s="212">
        <f>ROUND(I192*H192,2)</f>
        <v>0</v>
      </c>
      <c r="K192" s="208" t="s">
        <v>160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0.112</v>
      </c>
      <c r="T192" s="216">
        <f>S192*H192</f>
        <v>2.8067199999999999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161</v>
      </c>
      <c r="AT192" s="217" t="s">
        <v>156</v>
      </c>
      <c r="AU192" s="217" t="s">
        <v>175</v>
      </c>
      <c r="AY192" s="19" t="s">
        <v>154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161</v>
      </c>
      <c r="BM192" s="217" t="s">
        <v>314</v>
      </c>
    </row>
    <row r="193" s="2" customFormat="1">
      <c r="A193" s="40"/>
      <c r="B193" s="41"/>
      <c r="C193" s="42"/>
      <c r="D193" s="219" t="s">
        <v>163</v>
      </c>
      <c r="E193" s="42"/>
      <c r="F193" s="220" t="s">
        <v>315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163</v>
      </c>
      <c r="AU193" s="19" t="s">
        <v>175</v>
      </c>
    </row>
    <row r="194" s="2" customFormat="1">
      <c r="A194" s="40"/>
      <c r="B194" s="41"/>
      <c r="C194" s="42"/>
      <c r="D194" s="224" t="s">
        <v>165</v>
      </c>
      <c r="E194" s="42"/>
      <c r="F194" s="225" t="s">
        <v>316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165</v>
      </c>
      <c r="AU194" s="19" t="s">
        <v>175</v>
      </c>
    </row>
    <row r="195" s="13" customFormat="1">
      <c r="A195" s="13"/>
      <c r="B195" s="226"/>
      <c r="C195" s="227"/>
      <c r="D195" s="219" t="s">
        <v>167</v>
      </c>
      <c r="E195" s="228" t="s">
        <v>19</v>
      </c>
      <c r="F195" s="229" t="s">
        <v>317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167</v>
      </c>
      <c r="AU195" s="235" t="s">
        <v>175</v>
      </c>
      <c r="AV195" s="13" t="s">
        <v>81</v>
      </c>
      <c r="AW195" s="13" t="s">
        <v>34</v>
      </c>
      <c r="AX195" s="13" t="s">
        <v>73</v>
      </c>
      <c r="AY195" s="235" t="s">
        <v>154</v>
      </c>
    </row>
    <row r="196" s="14" customFormat="1">
      <c r="A196" s="14"/>
      <c r="B196" s="236"/>
      <c r="C196" s="237"/>
      <c r="D196" s="219" t="s">
        <v>167</v>
      </c>
      <c r="E196" s="238" t="s">
        <v>19</v>
      </c>
      <c r="F196" s="239" t="s">
        <v>318</v>
      </c>
      <c r="G196" s="237"/>
      <c r="H196" s="240">
        <v>25.059999999999999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167</v>
      </c>
      <c r="AU196" s="246" t="s">
        <v>175</v>
      </c>
      <c r="AV196" s="14" t="s">
        <v>83</v>
      </c>
      <c r="AW196" s="14" t="s">
        <v>34</v>
      </c>
      <c r="AX196" s="14" t="s">
        <v>73</v>
      </c>
      <c r="AY196" s="246" t="s">
        <v>154</v>
      </c>
    </row>
    <row r="197" s="2" customFormat="1" ht="22.2" customHeight="1">
      <c r="A197" s="40"/>
      <c r="B197" s="41"/>
      <c r="C197" s="206" t="s">
        <v>7</v>
      </c>
      <c r="D197" s="206" t="s">
        <v>156</v>
      </c>
      <c r="E197" s="207" t="s">
        <v>319</v>
      </c>
      <c r="F197" s="208" t="s">
        <v>320</v>
      </c>
      <c r="G197" s="209" t="s">
        <v>207</v>
      </c>
      <c r="H197" s="210">
        <v>2</v>
      </c>
      <c r="I197" s="211"/>
      <c r="J197" s="212">
        <f>ROUND(I197*H197,2)</f>
        <v>0</v>
      </c>
      <c r="K197" s="208" t="s">
        <v>160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0.26000000000000001</v>
      </c>
      <c r="T197" s="216">
        <f>S197*H197</f>
        <v>0.52000000000000002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161</v>
      </c>
      <c r="AT197" s="217" t="s">
        <v>156</v>
      </c>
      <c r="AU197" s="217" t="s">
        <v>175</v>
      </c>
      <c r="AY197" s="19" t="s">
        <v>154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161</v>
      </c>
      <c r="BM197" s="217" t="s">
        <v>321</v>
      </c>
    </row>
    <row r="198" s="2" customFormat="1">
      <c r="A198" s="40"/>
      <c r="B198" s="41"/>
      <c r="C198" s="42"/>
      <c r="D198" s="219" t="s">
        <v>163</v>
      </c>
      <c r="E198" s="42"/>
      <c r="F198" s="220" t="s">
        <v>322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163</v>
      </c>
      <c r="AU198" s="19" t="s">
        <v>175</v>
      </c>
    </row>
    <row r="199" s="2" customFormat="1">
      <c r="A199" s="40"/>
      <c r="B199" s="41"/>
      <c r="C199" s="42"/>
      <c r="D199" s="224" t="s">
        <v>165</v>
      </c>
      <c r="E199" s="42"/>
      <c r="F199" s="225" t="s">
        <v>323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165</v>
      </c>
      <c r="AU199" s="19" t="s">
        <v>175</v>
      </c>
    </row>
    <row r="200" s="13" customFormat="1">
      <c r="A200" s="13"/>
      <c r="B200" s="226"/>
      <c r="C200" s="227"/>
      <c r="D200" s="219" t="s">
        <v>167</v>
      </c>
      <c r="E200" s="228" t="s">
        <v>19</v>
      </c>
      <c r="F200" s="229" t="s">
        <v>324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167</v>
      </c>
      <c r="AU200" s="235" t="s">
        <v>175</v>
      </c>
      <c r="AV200" s="13" t="s">
        <v>81</v>
      </c>
      <c r="AW200" s="13" t="s">
        <v>34</v>
      </c>
      <c r="AX200" s="13" t="s">
        <v>73</v>
      </c>
      <c r="AY200" s="235" t="s">
        <v>154</v>
      </c>
    </row>
    <row r="201" s="14" customFormat="1">
      <c r="A201" s="14"/>
      <c r="B201" s="236"/>
      <c r="C201" s="237"/>
      <c r="D201" s="219" t="s">
        <v>167</v>
      </c>
      <c r="E201" s="238" t="s">
        <v>19</v>
      </c>
      <c r="F201" s="239" t="s">
        <v>325</v>
      </c>
      <c r="G201" s="237"/>
      <c r="H201" s="240">
        <v>2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167</v>
      </c>
      <c r="AU201" s="246" t="s">
        <v>175</v>
      </c>
      <c r="AV201" s="14" t="s">
        <v>83</v>
      </c>
      <c r="AW201" s="14" t="s">
        <v>34</v>
      </c>
      <c r="AX201" s="14" t="s">
        <v>73</v>
      </c>
      <c r="AY201" s="246" t="s">
        <v>154</v>
      </c>
    </row>
    <row r="202" s="2" customFormat="1" ht="22.2" customHeight="1">
      <c r="A202" s="40"/>
      <c r="B202" s="41"/>
      <c r="C202" s="206" t="s">
        <v>326</v>
      </c>
      <c r="D202" s="206" t="s">
        <v>156</v>
      </c>
      <c r="E202" s="207" t="s">
        <v>327</v>
      </c>
      <c r="F202" s="208" t="s">
        <v>328</v>
      </c>
      <c r="G202" s="209" t="s">
        <v>207</v>
      </c>
      <c r="H202" s="210">
        <v>7.2000000000000002</v>
      </c>
      <c r="I202" s="211"/>
      <c r="J202" s="212">
        <f>ROUND(I202*H202,2)</f>
        <v>0</v>
      </c>
      <c r="K202" s="208" t="s">
        <v>160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0.035000000000000003</v>
      </c>
      <c r="T202" s="216">
        <f>S202*H202</f>
        <v>0.25200000000000006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161</v>
      </c>
      <c r="AT202" s="217" t="s">
        <v>156</v>
      </c>
      <c r="AU202" s="217" t="s">
        <v>175</v>
      </c>
      <c r="AY202" s="19" t="s">
        <v>154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161</v>
      </c>
      <c r="BM202" s="217" t="s">
        <v>329</v>
      </c>
    </row>
    <row r="203" s="2" customFormat="1">
      <c r="A203" s="40"/>
      <c r="B203" s="41"/>
      <c r="C203" s="42"/>
      <c r="D203" s="219" t="s">
        <v>163</v>
      </c>
      <c r="E203" s="42"/>
      <c r="F203" s="220" t="s">
        <v>330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163</v>
      </c>
      <c r="AU203" s="19" t="s">
        <v>175</v>
      </c>
    </row>
    <row r="204" s="2" customFormat="1">
      <c r="A204" s="40"/>
      <c r="B204" s="41"/>
      <c r="C204" s="42"/>
      <c r="D204" s="224" t="s">
        <v>165</v>
      </c>
      <c r="E204" s="42"/>
      <c r="F204" s="225" t="s">
        <v>331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165</v>
      </c>
      <c r="AU204" s="19" t="s">
        <v>175</v>
      </c>
    </row>
    <row r="205" s="13" customFormat="1">
      <c r="A205" s="13"/>
      <c r="B205" s="226"/>
      <c r="C205" s="227"/>
      <c r="D205" s="219" t="s">
        <v>167</v>
      </c>
      <c r="E205" s="228" t="s">
        <v>19</v>
      </c>
      <c r="F205" s="229" t="s">
        <v>332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167</v>
      </c>
      <c r="AU205" s="235" t="s">
        <v>175</v>
      </c>
      <c r="AV205" s="13" t="s">
        <v>81</v>
      </c>
      <c r="AW205" s="13" t="s">
        <v>34</v>
      </c>
      <c r="AX205" s="13" t="s">
        <v>73</v>
      </c>
      <c r="AY205" s="235" t="s">
        <v>154</v>
      </c>
    </row>
    <row r="206" s="14" customFormat="1">
      <c r="A206" s="14"/>
      <c r="B206" s="236"/>
      <c r="C206" s="237"/>
      <c r="D206" s="219" t="s">
        <v>167</v>
      </c>
      <c r="E206" s="238" t="s">
        <v>19</v>
      </c>
      <c r="F206" s="239" t="s">
        <v>333</v>
      </c>
      <c r="G206" s="237"/>
      <c r="H206" s="240">
        <v>9.4499999999999993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167</v>
      </c>
      <c r="AU206" s="246" t="s">
        <v>175</v>
      </c>
      <c r="AV206" s="14" t="s">
        <v>83</v>
      </c>
      <c r="AW206" s="14" t="s">
        <v>34</v>
      </c>
      <c r="AX206" s="14" t="s">
        <v>73</v>
      </c>
      <c r="AY206" s="246" t="s">
        <v>154</v>
      </c>
    </row>
    <row r="207" s="14" customFormat="1">
      <c r="A207" s="14"/>
      <c r="B207" s="236"/>
      <c r="C207" s="237"/>
      <c r="D207" s="219" t="s">
        <v>167</v>
      </c>
      <c r="E207" s="238" t="s">
        <v>19</v>
      </c>
      <c r="F207" s="239" t="s">
        <v>334</v>
      </c>
      <c r="G207" s="237"/>
      <c r="H207" s="240">
        <v>-2.25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167</v>
      </c>
      <c r="AU207" s="246" t="s">
        <v>175</v>
      </c>
      <c r="AV207" s="14" t="s">
        <v>83</v>
      </c>
      <c r="AW207" s="14" t="s">
        <v>34</v>
      </c>
      <c r="AX207" s="14" t="s">
        <v>73</v>
      </c>
      <c r="AY207" s="246" t="s">
        <v>154</v>
      </c>
    </row>
    <row r="208" s="2" customFormat="1" ht="22.2" customHeight="1">
      <c r="A208" s="40"/>
      <c r="B208" s="41"/>
      <c r="C208" s="206" t="s">
        <v>335</v>
      </c>
      <c r="D208" s="206" t="s">
        <v>156</v>
      </c>
      <c r="E208" s="207" t="s">
        <v>336</v>
      </c>
      <c r="F208" s="208" t="s">
        <v>337</v>
      </c>
      <c r="G208" s="209" t="s">
        <v>207</v>
      </c>
      <c r="H208" s="210">
        <v>16.141999999999999</v>
      </c>
      <c r="I208" s="211"/>
      <c r="J208" s="212">
        <f>ROUND(I208*H208,2)</f>
        <v>0</v>
      </c>
      <c r="K208" s="208" t="s">
        <v>160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0.28999999999999998</v>
      </c>
      <c r="T208" s="216">
        <f>S208*H208</f>
        <v>4.6811799999999995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161</v>
      </c>
      <c r="AT208" s="217" t="s">
        <v>156</v>
      </c>
      <c r="AU208" s="217" t="s">
        <v>175</v>
      </c>
      <c r="AY208" s="19" t="s">
        <v>154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161</v>
      </c>
      <c r="BM208" s="217" t="s">
        <v>338</v>
      </c>
    </row>
    <row r="209" s="2" customFormat="1">
      <c r="A209" s="40"/>
      <c r="B209" s="41"/>
      <c r="C209" s="42"/>
      <c r="D209" s="219" t="s">
        <v>163</v>
      </c>
      <c r="E209" s="42"/>
      <c r="F209" s="220" t="s">
        <v>339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163</v>
      </c>
      <c r="AU209" s="19" t="s">
        <v>175</v>
      </c>
    </row>
    <row r="210" s="2" customFormat="1">
      <c r="A210" s="40"/>
      <c r="B210" s="41"/>
      <c r="C210" s="42"/>
      <c r="D210" s="224" t="s">
        <v>165</v>
      </c>
      <c r="E210" s="42"/>
      <c r="F210" s="225" t="s">
        <v>340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165</v>
      </c>
      <c r="AU210" s="19" t="s">
        <v>175</v>
      </c>
    </row>
    <row r="211" s="13" customFormat="1">
      <c r="A211" s="13"/>
      <c r="B211" s="226"/>
      <c r="C211" s="227"/>
      <c r="D211" s="219" t="s">
        <v>167</v>
      </c>
      <c r="E211" s="228" t="s">
        <v>19</v>
      </c>
      <c r="F211" s="229" t="s">
        <v>341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167</v>
      </c>
      <c r="AU211" s="235" t="s">
        <v>175</v>
      </c>
      <c r="AV211" s="13" t="s">
        <v>81</v>
      </c>
      <c r="AW211" s="13" t="s">
        <v>34</v>
      </c>
      <c r="AX211" s="13" t="s">
        <v>73</v>
      </c>
      <c r="AY211" s="235" t="s">
        <v>154</v>
      </c>
    </row>
    <row r="212" s="14" customFormat="1">
      <c r="A212" s="14"/>
      <c r="B212" s="236"/>
      <c r="C212" s="237"/>
      <c r="D212" s="219" t="s">
        <v>167</v>
      </c>
      <c r="E212" s="238" t="s">
        <v>19</v>
      </c>
      <c r="F212" s="239" t="s">
        <v>342</v>
      </c>
      <c r="G212" s="237"/>
      <c r="H212" s="240">
        <v>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167</v>
      </c>
      <c r="AU212" s="246" t="s">
        <v>175</v>
      </c>
      <c r="AV212" s="14" t="s">
        <v>83</v>
      </c>
      <c r="AW212" s="14" t="s">
        <v>34</v>
      </c>
      <c r="AX212" s="14" t="s">
        <v>73</v>
      </c>
      <c r="AY212" s="246" t="s">
        <v>154</v>
      </c>
    </row>
    <row r="213" s="13" customFormat="1">
      <c r="A213" s="13"/>
      <c r="B213" s="226"/>
      <c r="C213" s="227"/>
      <c r="D213" s="219" t="s">
        <v>167</v>
      </c>
      <c r="E213" s="228" t="s">
        <v>19</v>
      </c>
      <c r="F213" s="229" t="s">
        <v>343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167</v>
      </c>
      <c r="AU213" s="235" t="s">
        <v>175</v>
      </c>
      <c r="AV213" s="13" t="s">
        <v>81</v>
      </c>
      <c r="AW213" s="13" t="s">
        <v>34</v>
      </c>
      <c r="AX213" s="13" t="s">
        <v>73</v>
      </c>
      <c r="AY213" s="235" t="s">
        <v>154</v>
      </c>
    </row>
    <row r="214" s="14" customFormat="1">
      <c r="A214" s="14"/>
      <c r="B214" s="236"/>
      <c r="C214" s="237"/>
      <c r="D214" s="219" t="s">
        <v>167</v>
      </c>
      <c r="E214" s="238" t="s">
        <v>19</v>
      </c>
      <c r="F214" s="239" t="s">
        <v>344</v>
      </c>
      <c r="G214" s="237"/>
      <c r="H214" s="240">
        <v>12.252000000000001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167</v>
      </c>
      <c r="AU214" s="246" t="s">
        <v>175</v>
      </c>
      <c r="AV214" s="14" t="s">
        <v>83</v>
      </c>
      <c r="AW214" s="14" t="s">
        <v>34</v>
      </c>
      <c r="AX214" s="14" t="s">
        <v>73</v>
      </c>
      <c r="AY214" s="246" t="s">
        <v>154</v>
      </c>
    </row>
    <row r="215" s="14" customFormat="1">
      <c r="A215" s="14"/>
      <c r="B215" s="236"/>
      <c r="C215" s="237"/>
      <c r="D215" s="219" t="s">
        <v>167</v>
      </c>
      <c r="E215" s="238" t="s">
        <v>19</v>
      </c>
      <c r="F215" s="239" t="s">
        <v>345</v>
      </c>
      <c r="G215" s="237"/>
      <c r="H215" s="240">
        <v>1.8899999999999999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167</v>
      </c>
      <c r="AU215" s="246" t="s">
        <v>175</v>
      </c>
      <c r="AV215" s="14" t="s">
        <v>83</v>
      </c>
      <c r="AW215" s="14" t="s">
        <v>34</v>
      </c>
      <c r="AX215" s="14" t="s">
        <v>73</v>
      </c>
      <c r="AY215" s="246" t="s">
        <v>154</v>
      </c>
    </row>
    <row r="216" s="2" customFormat="1" ht="30" customHeight="1">
      <c r="A216" s="40"/>
      <c r="B216" s="41"/>
      <c r="C216" s="206" t="s">
        <v>346</v>
      </c>
      <c r="D216" s="206" t="s">
        <v>156</v>
      </c>
      <c r="E216" s="207" t="s">
        <v>347</v>
      </c>
      <c r="F216" s="208" t="s">
        <v>348</v>
      </c>
      <c r="G216" s="209" t="s">
        <v>159</v>
      </c>
      <c r="H216" s="210">
        <v>2.2160000000000002</v>
      </c>
      <c r="I216" s="211"/>
      <c r="J216" s="212">
        <f>ROUND(I216*H216,2)</f>
        <v>0</v>
      </c>
      <c r="K216" s="208" t="s">
        <v>160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2.2000000000000002</v>
      </c>
      <c r="T216" s="216">
        <f>S216*H216</f>
        <v>4.8752000000000004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161</v>
      </c>
      <c r="AT216" s="217" t="s">
        <v>156</v>
      </c>
      <c r="AU216" s="217" t="s">
        <v>175</v>
      </c>
      <c r="AY216" s="19" t="s">
        <v>154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161</v>
      </c>
      <c r="BM216" s="217" t="s">
        <v>349</v>
      </c>
    </row>
    <row r="217" s="2" customFormat="1">
      <c r="A217" s="40"/>
      <c r="B217" s="41"/>
      <c r="C217" s="42"/>
      <c r="D217" s="219" t="s">
        <v>163</v>
      </c>
      <c r="E217" s="42"/>
      <c r="F217" s="220" t="s">
        <v>350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175</v>
      </c>
    </row>
    <row r="218" s="2" customFormat="1">
      <c r="A218" s="40"/>
      <c r="B218" s="41"/>
      <c r="C218" s="42"/>
      <c r="D218" s="224" t="s">
        <v>165</v>
      </c>
      <c r="E218" s="42"/>
      <c r="F218" s="225" t="s">
        <v>351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165</v>
      </c>
      <c r="AU218" s="19" t="s">
        <v>175</v>
      </c>
    </row>
    <row r="219" s="13" customFormat="1">
      <c r="A219" s="13"/>
      <c r="B219" s="226"/>
      <c r="C219" s="227"/>
      <c r="D219" s="219" t="s">
        <v>167</v>
      </c>
      <c r="E219" s="228" t="s">
        <v>19</v>
      </c>
      <c r="F219" s="229" t="s">
        <v>352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167</v>
      </c>
      <c r="AU219" s="235" t="s">
        <v>175</v>
      </c>
      <c r="AV219" s="13" t="s">
        <v>81</v>
      </c>
      <c r="AW219" s="13" t="s">
        <v>34</v>
      </c>
      <c r="AX219" s="13" t="s">
        <v>73</v>
      </c>
      <c r="AY219" s="235" t="s">
        <v>154</v>
      </c>
    </row>
    <row r="220" s="14" customFormat="1">
      <c r="A220" s="14"/>
      <c r="B220" s="236"/>
      <c r="C220" s="237"/>
      <c r="D220" s="219" t="s">
        <v>167</v>
      </c>
      <c r="E220" s="238" t="s">
        <v>19</v>
      </c>
      <c r="F220" s="239" t="s">
        <v>353</v>
      </c>
      <c r="G220" s="237"/>
      <c r="H220" s="240">
        <v>0.75600000000000001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167</v>
      </c>
      <c r="AU220" s="246" t="s">
        <v>175</v>
      </c>
      <c r="AV220" s="14" t="s">
        <v>83</v>
      </c>
      <c r="AW220" s="14" t="s">
        <v>34</v>
      </c>
      <c r="AX220" s="14" t="s">
        <v>73</v>
      </c>
      <c r="AY220" s="246" t="s">
        <v>154</v>
      </c>
    </row>
    <row r="221" s="14" customFormat="1">
      <c r="A221" s="14"/>
      <c r="B221" s="236"/>
      <c r="C221" s="237"/>
      <c r="D221" s="219" t="s">
        <v>167</v>
      </c>
      <c r="E221" s="238" t="s">
        <v>19</v>
      </c>
      <c r="F221" s="239" t="s">
        <v>354</v>
      </c>
      <c r="G221" s="237"/>
      <c r="H221" s="240">
        <v>0.97999999999999998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167</v>
      </c>
      <c r="AU221" s="246" t="s">
        <v>175</v>
      </c>
      <c r="AV221" s="14" t="s">
        <v>83</v>
      </c>
      <c r="AW221" s="14" t="s">
        <v>34</v>
      </c>
      <c r="AX221" s="14" t="s">
        <v>73</v>
      </c>
      <c r="AY221" s="246" t="s">
        <v>154</v>
      </c>
    </row>
    <row r="222" s="13" customFormat="1">
      <c r="A222" s="13"/>
      <c r="B222" s="226"/>
      <c r="C222" s="227"/>
      <c r="D222" s="219" t="s">
        <v>167</v>
      </c>
      <c r="E222" s="228" t="s">
        <v>19</v>
      </c>
      <c r="F222" s="229" t="s">
        <v>355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167</v>
      </c>
      <c r="AU222" s="235" t="s">
        <v>175</v>
      </c>
      <c r="AV222" s="13" t="s">
        <v>81</v>
      </c>
      <c r="AW222" s="13" t="s">
        <v>34</v>
      </c>
      <c r="AX222" s="13" t="s">
        <v>73</v>
      </c>
      <c r="AY222" s="235" t="s">
        <v>154</v>
      </c>
    </row>
    <row r="223" s="14" customFormat="1">
      <c r="A223" s="14"/>
      <c r="B223" s="236"/>
      <c r="C223" s="237"/>
      <c r="D223" s="219" t="s">
        <v>167</v>
      </c>
      <c r="E223" s="238" t="s">
        <v>19</v>
      </c>
      <c r="F223" s="239" t="s">
        <v>356</v>
      </c>
      <c r="G223" s="237"/>
      <c r="H223" s="240">
        <v>0.47999999999999998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167</v>
      </c>
      <c r="AU223" s="246" t="s">
        <v>175</v>
      </c>
      <c r="AV223" s="14" t="s">
        <v>83</v>
      </c>
      <c r="AW223" s="14" t="s">
        <v>34</v>
      </c>
      <c r="AX223" s="14" t="s">
        <v>73</v>
      </c>
      <c r="AY223" s="246" t="s">
        <v>154</v>
      </c>
    </row>
    <row r="224" s="2" customFormat="1" ht="30" customHeight="1">
      <c r="A224" s="40"/>
      <c r="B224" s="41"/>
      <c r="C224" s="206" t="s">
        <v>357</v>
      </c>
      <c r="D224" s="206" t="s">
        <v>156</v>
      </c>
      <c r="E224" s="207" t="s">
        <v>358</v>
      </c>
      <c r="F224" s="208" t="s">
        <v>359</v>
      </c>
      <c r="G224" s="209" t="s">
        <v>159</v>
      </c>
      <c r="H224" s="210">
        <v>2.6040000000000001</v>
      </c>
      <c r="I224" s="211"/>
      <c r="J224" s="212">
        <f>ROUND(I224*H224,2)</f>
        <v>0</v>
      </c>
      <c r="K224" s="208" t="s">
        <v>160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2.2000000000000002</v>
      </c>
      <c r="T224" s="216">
        <f>S224*H224</f>
        <v>5.7288000000000006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161</v>
      </c>
      <c r="AT224" s="217" t="s">
        <v>156</v>
      </c>
      <c r="AU224" s="217" t="s">
        <v>175</v>
      </c>
      <c r="AY224" s="19" t="s">
        <v>154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161</v>
      </c>
      <c r="BM224" s="217" t="s">
        <v>360</v>
      </c>
    </row>
    <row r="225" s="2" customFormat="1">
      <c r="A225" s="40"/>
      <c r="B225" s="41"/>
      <c r="C225" s="42"/>
      <c r="D225" s="219" t="s">
        <v>163</v>
      </c>
      <c r="E225" s="42"/>
      <c r="F225" s="220" t="s">
        <v>361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163</v>
      </c>
      <c r="AU225" s="19" t="s">
        <v>175</v>
      </c>
    </row>
    <row r="226" s="2" customFormat="1">
      <c r="A226" s="40"/>
      <c r="B226" s="41"/>
      <c r="C226" s="42"/>
      <c r="D226" s="224" t="s">
        <v>165</v>
      </c>
      <c r="E226" s="42"/>
      <c r="F226" s="225" t="s">
        <v>362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165</v>
      </c>
      <c r="AU226" s="19" t="s">
        <v>175</v>
      </c>
    </row>
    <row r="227" s="13" customFormat="1">
      <c r="A227" s="13"/>
      <c r="B227" s="226"/>
      <c r="C227" s="227"/>
      <c r="D227" s="219" t="s">
        <v>167</v>
      </c>
      <c r="E227" s="228" t="s">
        <v>19</v>
      </c>
      <c r="F227" s="229" t="s">
        <v>363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167</v>
      </c>
      <c r="AU227" s="235" t="s">
        <v>175</v>
      </c>
      <c r="AV227" s="13" t="s">
        <v>81</v>
      </c>
      <c r="AW227" s="13" t="s">
        <v>34</v>
      </c>
      <c r="AX227" s="13" t="s">
        <v>73</v>
      </c>
      <c r="AY227" s="235" t="s">
        <v>154</v>
      </c>
    </row>
    <row r="228" s="14" customFormat="1">
      <c r="A228" s="14"/>
      <c r="B228" s="236"/>
      <c r="C228" s="237"/>
      <c r="D228" s="219" t="s">
        <v>167</v>
      </c>
      <c r="E228" s="238" t="s">
        <v>19</v>
      </c>
      <c r="F228" s="239" t="s">
        <v>364</v>
      </c>
      <c r="G228" s="237"/>
      <c r="H228" s="240">
        <v>1.1339999999999999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167</v>
      </c>
      <c r="AU228" s="246" t="s">
        <v>175</v>
      </c>
      <c r="AV228" s="14" t="s">
        <v>83</v>
      </c>
      <c r="AW228" s="14" t="s">
        <v>34</v>
      </c>
      <c r="AX228" s="14" t="s">
        <v>73</v>
      </c>
      <c r="AY228" s="246" t="s">
        <v>154</v>
      </c>
    </row>
    <row r="229" s="14" customFormat="1">
      <c r="A229" s="14"/>
      <c r="B229" s="236"/>
      <c r="C229" s="237"/>
      <c r="D229" s="219" t="s">
        <v>167</v>
      </c>
      <c r="E229" s="238" t="s">
        <v>19</v>
      </c>
      <c r="F229" s="239" t="s">
        <v>365</v>
      </c>
      <c r="G229" s="237"/>
      <c r="H229" s="240">
        <v>1.47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167</v>
      </c>
      <c r="AU229" s="246" t="s">
        <v>175</v>
      </c>
      <c r="AV229" s="14" t="s">
        <v>83</v>
      </c>
      <c r="AW229" s="14" t="s">
        <v>34</v>
      </c>
      <c r="AX229" s="14" t="s">
        <v>73</v>
      </c>
      <c r="AY229" s="246" t="s">
        <v>154</v>
      </c>
    </row>
    <row r="230" s="2" customFormat="1" ht="30" customHeight="1">
      <c r="A230" s="40"/>
      <c r="B230" s="41"/>
      <c r="C230" s="206" t="s">
        <v>366</v>
      </c>
      <c r="D230" s="206" t="s">
        <v>156</v>
      </c>
      <c r="E230" s="207" t="s">
        <v>367</v>
      </c>
      <c r="F230" s="208" t="s">
        <v>368</v>
      </c>
      <c r="G230" s="209" t="s">
        <v>159</v>
      </c>
      <c r="H230" s="210">
        <v>2.6040000000000001</v>
      </c>
      <c r="I230" s="211"/>
      <c r="J230" s="212">
        <f>ROUND(I230*H230,2)</f>
        <v>0</v>
      </c>
      <c r="K230" s="208" t="s">
        <v>160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0.029000000000000001</v>
      </c>
      <c r="T230" s="216">
        <f>S230*H230</f>
        <v>0.075516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161</v>
      </c>
      <c r="AT230" s="217" t="s">
        <v>156</v>
      </c>
      <c r="AU230" s="217" t="s">
        <v>175</v>
      </c>
      <c r="AY230" s="19" t="s">
        <v>154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161</v>
      </c>
      <c r="BM230" s="217" t="s">
        <v>369</v>
      </c>
    </row>
    <row r="231" s="2" customFormat="1">
      <c r="A231" s="40"/>
      <c r="B231" s="41"/>
      <c r="C231" s="42"/>
      <c r="D231" s="219" t="s">
        <v>163</v>
      </c>
      <c r="E231" s="42"/>
      <c r="F231" s="220" t="s">
        <v>370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163</v>
      </c>
      <c r="AU231" s="19" t="s">
        <v>175</v>
      </c>
    </row>
    <row r="232" s="2" customFormat="1">
      <c r="A232" s="40"/>
      <c r="B232" s="41"/>
      <c r="C232" s="42"/>
      <c r="D232" s="224" t="s">
        <v>165</v>
      </c>
      <c r="E232" s="42"/>
      <c r="F232" s="225" t="s">
        <v>371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165</v>
      </c>
      <c r="AU232" s="19" t="s">
        <v>175</v>
      </c>
    </row>
    <row r="233" s="12" customFormat="1" ht="22.8" customHeight="1">
      <c r="A233" s="12"/>
      <c r="B233" s="190"/>
      <c r="C233" s="191"/>
      <c r="D233" s="192" t="s">
        <v>72</v>
      </c>
      <c r="E233" s="204" t="s">
        <v>372</v>
      </c>
      <c r="F233" s="204" t="s">
        <v>373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SUM(P234:P264)</f>
        <v>0</v>
      </c>
      <c r="Q233" s="198"/>
      <c r="R233" s="199">
        <f>SUM(R234:R264)</f>
        <v>0</v>
      </c>
      <c r="S233" s="198"/>
      <c r="T233" s="200">
        <f>SUM(T234:T264)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81</v>
      </c>
      <c r="AT233" s="202" t="s">
        <v>72</v>
      </c>
      <c r="AU233" s="202" t="s">
        <v>81</v>
      </c>
      <c r="AY233" s="201" t="s">
        <v>154</v>
      </c>
      <c r="BK233" s="203">
        <f>SUM(BK234:BK264)</f>
        <v>0</v>
      </c>
    </row>
    <row r="234" s="2" customFormat="1" ht="22.2" customHeight="1">
      <c r="A234" s="40"/>
      <c r="B234" s="41"/>
      <c r="C234" s="206" t="s">
        <v>374</v>
      </c>
      <c r="D234" s="206" t="s">
        <v>156</v>
      </c>
      <c r="E234" s="207" t="s">
        <v>375</v>
      </c>
      <c r="F234" s="208" t="s">
        <v>376</v>
      </c>
      <c r="G234" s="209" t="s">
        <v>178</v>
      </c>
      <c r="H234" s="210">
        <v>24.132999999999999</v>
      </c>
      <c r="I234" s="211"/>
      <c r="J234" s="212">
        <f>ROUND(I234*H234,2)</f>
        <v>0</v>
      </c>
      <c r="K234" s="208" t="s">
        <v>160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161</v>
      </c>
      <c r="AT234" s="217" t="s">
        <v>156</v>
      </c>
      <c r="AU234" s="217" t="s">
        <v>83</v>
      </c>
      <c r="AY234" s="19" t="s">
        <v>154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161</v>
      </c>
      <c r="BM234" s="217" t="s">
        <v>377</v>
      </c>
    </row>
    <row r="235" s="2" customFormat="1">
      <c r="A235" s="40"/>
      <c r="B235" s="41"/>
      <c r="C235" s="42"/>
      <c r="D235" s="219" t="s">
        <v>163</v>
      </c>
      <c r="E235" s="42"/>
      <c r="F235" s="220" t="s">
        <v>378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163</v>
      </c>
      <c r="AU235" s="19" t="s">
        <v>83</v>
      </c>
    </row>
    <row r="236" s="2" customFormat="1">
      <c r="A236" s="40"/>
      <c r="B236" s="41"/>
      <c r="C236" s="42"/>
      <c r="D236" s="224" t="s">
        <v>165</v>
      </c>
      <c r="E236" s="42"/>
      <c r="F236" s="225" t="s">
        <v>379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165</v>
      </c>
      <c r="AU236" s="19" t="s">
        <v>83</v>
      </c>
    </row>
    <row r="237" s="2" customFormat="1" ht="22.2" customHeight="1">
      <c r="A237" s="40"/>
      <c r="B237" s="41"/>
      <c r="C237" s="206" t="s">
        <v>380</v>
      </c>
      <c r="D237" s="206" t="s">
        <v>156</v>
      </c>
      <c r="E237" s="207" t="s">
        <v>381</v>
      </c>
      <c r="F237" s="208" t="s">
        <v>382</v>
      </c>
      <c r="G237" s="209" t="s">
        <v>178</v>
      </c>
      <c r="H237" s="210">
        <v>19.164999999999999</v>
      </c>
      <c r="I237" s="211"/>
      <c r="J237" s="212">
        <f>ROUND(I237*H237,2)</f>
        <v>0</v>
      </c>
      <c r="K237" s="208" t="s">
        <v>160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161</v>
      </c>
      <c r="AT237" s="217" t="s">
        <v>156</v>
      </c>
      <c r="AU237" s="217" t="s">
        <v>83</v>
      </c>
      <c r="AY237" s="19" t="s">
        <v>154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81</v>
      </c>
      <c r="BK237" s="218">
        <f>ROUND(I237*H237,2)</f>
        <v>0</v>
      </c>
      <c r="BL237" s="19" t="s">
        <v>161</v>
      </c>
      <c r="BM237" s="217" t="s">
        <v>383</v>
      </c>
    </row>
    <row r="238" s="2" customFormat="1">
      <c r="A238" s="40"/>
      <c r="B238" s="41"/>
      <c r="C238" s="42"/>
      <c r="D238" s="219" t="s">
        <v>163</v>
      </c>
      <c r="E238" s="42"/>
      <c r="F238" s="220" t="s">
        <v>384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163</v>
      </c>
      <c r="AU238" s="19" t="s">
        <v>83</v>
      </c>
    </row>
    <row r="239" s="2" customFormat="1">
      <c r="A239" s="40"/>
      <c r="B239" s="41"/>
      <c r="C239" s="42"/>
      <c r="D239" s="224" t="s">
        <v>165</v>
      </c>
      <c r="E239" s="42"/>
      <c r="F239" s="225" t="s">
        <v>385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165</v>
      </c>
      <c r="AU239" s="19" t="s">
        <v>83</v>
      </c>
    </row>
    <row r="240" s="14" customFormat="1">
      <c r="A240" s="14"/>
      <c r="B240" s="236"/>
      <c r="C240" s="237"/>
      <c r="D240" s="219" t="s">
        <v>167</v>
      </c>
      <c r="E240" s="238" t="s">
        <v>19</v>
      </c>
      <c r="F240" s="239" t="s">
        <v>386</v>
      </c>
      <c r="G240" s="237"/>
      <c r="H240" s="240">
        <v>24.132000000000001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167</v>
      </c>
      <c r="AU240" s="246" t="s">
        <v>83</v>
      </c>
      <c r="AV240" s="14" t="s">
        <v>83</v>
      </c>
      <c r="AW240" s="14" t="s">
        <v>34</v>
      </c>
      <c r="AX240" s="14" t="s">
        <v>73</v>
      </c>
      <c r="AY240" s="246" t="s">
        <v>154</v>
      </c>
    </row>
    <row r="241" s="14" customFormat="1">
      <c r="A241" s="14"/>
      <c r="B241" s="236"/>
      <c r="C241" s="237"/>
      <c r="D241" s="219" t="s">
        <v>167</v>
      </c>
      <c r="E241" s="238" t="s">
        <v>19</v>
      </c>
      <c r="F241" s="239" t="s">
        <v>387</v>
      </c>
      <c r="G241" s="237"/>
      <c r="H241" s="240">
        <v>-2.8069999999999999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167</v>
      </c>
      <c r="AU241" s="246" t="s">
        <v>83</v>
      </c>
      <c r="AV241" s="14" t="s">
        <v>83</v>
      </c>
      <c r="AW241" s="14" t="s">
        <v>34</v>
      </c>
      <c r="AX241" s="14" t="s">
        <v>73</v>
      </c>
      <c r="AY241" s="246" t="s">
        <v>154</v>
      </c>
    </row>
    <row r="242" s="14" customFormat="1">
      <c r="A242" s="14"/>
      <c r="B242" s="236"/>
      <c r="C242" s="237"/>
      <c r="D242" s="219" t="s">
        <v>167</v>
      </c>
      <c r="E242" s="238" t="s">
        <v>19</v>
      </c>
      <c r="F242" s="239" t="s">
        <v>388</v>
      </c>
      <c r="G242" s="237"/>
      <c r="H242" s="240">
        <v>-1.6160000000000001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167</v>
      </c>
      <c r="AU242" s="246" t="s">
        <v>83</v>
      </c>
      <c r="AV242" s="14" t="s">
        <v>83</v>
      </c>
      <c r="AW242" s="14" t="s">
        <v>34</v>
      </c>
      <c r="AX242" s="14" t="s">
        <v>73</v>
      </c>
      <c r="AY242" s="246" t="s">
        <v>154</v>
      </c>
    </row>
    <row r="243" s="14" customFormat="1">
      <c r="A243" s="14"/>
      <c r="B243" s="236"/>
      <c r="C243" s="237"/>
      <c r="D243" s="219" t="s">
        <v>167</v>
      </c>
      <c r="E243" s="238" t="s">
        <v>19</v>
      </c>
      <c r="F243" s="239" t="s">
        <v>389</v>
      </c>
      <c r="G243" s="237"/>
      <c r="H243" s="240">
        <v>-0.54400000000000004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167</v>
      </c>
      <c r="AU243" s="246" t="s">
        <v>83</v>
      </c>
      <c r="AV243" s="14" t="s">
        <v>83</v>
      </c>
      <c r="AW243" s="14" t="s">
        <v>34</v>
      </c>
      <c r="AX243" s="14" t="s">
        <v>73</v>
      </c>
      <c r="AY243" s="246" t="s">
        <v>154</v>
      </c>
    </row>
    <row r="244" s="2" customFormat="1" ht="22.2" customHeight="1">
      <c r="A244" s="40"/>
      <c r="B244" s="41"/>
      <c r="C244" s="206" t="s">
        <v>390</v>
      </c>
      <c r="D244" s="206" t="s">
        <v>156</v>
      </c>
      <c r="E244" s="207" t="s">
        <v>391</v>
      </c>
      <c r="F244" s="208" t="s">
        <v>392</v>
      </c>
      <c r="G244" s="209" t="s">
        <v>178</v>
      </c>
      <c r="H244" s="210">
        <v>134.155</v>
      </c>
      <c r="I244" s="211"/>
      <c r="J244" s="212">
        <f>ROUND(I244*H244,2)</f>
        <v>0</v>
      </c>
      <c r="K244" s="208" t="s">
        <v>160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161</v>
      </c>
      <c r="AT244" s="217" t="s">
        <v>156</v>
      </c>
      <c r="AU244" s="217" t="s">
        <v>83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161</v>
      </c>
      <c r="BM244" s="217" t="s">
        <v>393</v>
      </c>
    </row>
    <row r="245" s="2" customFormat="1">
      <c r="A245" s="40"/>
      <c r="B245" s="41"/>
      <c r="C245" s="42"/>
      <c r="D245" s="219" t="s">
        <v>163</v>
      </c>
      <c r="E245" s="42"/>
      <c r="F245" s="220" t="s">
        <v>394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163</v>
      </c>
      <c r="AU245" s="19" t="s">
        <v>83</v>
      </c>
    </row>
    <row r="246" s="2" customFormat="1">
      <c r="A246" s="40"/>
      <c r="B246" s="41"/>
      <c r="C246" s="42"/>
      <c r="D246" s="224" t="s">
        <v>165</v>
      </c>
      <c r="E246" s="42"/>
      <c r="F246" s="225" t="s">
        <v>395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165</v>
      </c>
      <c r="AU246" s="19" t="s">
        <v>83</v>
      </c>
    </row>
    <row r="247" s="14" customFormat="1">
      <c r="A247" s="14"/>
      <c r="B247" s="236"/>
      <c r="C247" s="237"/>
      <c r="D247" s="219" t="s">
        <v>167</v>
      </c>
      <c r="E247" s="237"/>
      <c r="F247" s="239" t="s">
        <v>396</v>
      </c>
      <c r="G247" s="237"/>
      <c r="H247" s="240">
        <v>134.155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167</v>
      </c>
      <c r="AU247" s="246" t="s">
        <v>83</v>
      </c>
      <c r="AV247" s="14" t="s">
        <v>83</v>
      </c>
      <c r="AW247" s="14" t="s">
        <v>4</v>
      </c>
      <c r="AX247" s="14" t="s">
        <v>81</v>
      </c>
      <c r="AY247" s="246" t="s">
        <v>154</v>
      </c>
    </row>
    <row r="248" s="2" customFormat="1" ht="30" customHeight="1">
      <c r="A248" s="40"/>
      <c r="B248" s="41"/>
      <c r="C248" s="206" t="s">
        <v>397</v>
      </c>
      <c r="D248" s="206" t="s">
        <v>156</v>
      </c>
      <c r="E248" s="207" t="s">
        <v>398</v>
      </c>
      <c r="F248" s="208" t="s">
        <v>399</v>
      </c>
      <c r="G248" s="209" t="s">
        <v>178</v>
      </c>
      <c r="H248" s="210">
        <v>3.8039999999999998</v>
      </c>
      <c r="I248" s="211"/>
      <c r="J248" s="212">
        <f>ROUND(I248*H248,2)</f>
        <v>0</v>
      </c>
      <c r="K248" s="208" t="s">
        <v>160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161</v>
      </c>
      <c r="AT248" s="217" t="s">
        <v>156</v>
      </c>
      <c r="AU248" s="217" t="s">
        <v>83</v>
      </c>
      <c r="AY248" s="19" t="s">
        <v>154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161</v>
      </c>
      <c r="BM248" s="217" t="s">
        <v>400</v>
      </c>
    </row>
    <row r="249" s="2" customFormat="1">
      <c r="A249" s="40"/>
      <c r="B249" s="41"/>
      <c r="C249" s="42"/>
      <c r="D249" s="219" t="s">
        <v>163</v>
      </c>
      <c r="E249" s="42"/>
      <c r="F249" s="220" t="s">
        <v>401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163</v>
      </c>
      <c r="AU249" s="19" t="s">
        <v>83</v>
      </c>
    </row>
    <row r="250" s="2" customFormat="1">
      <c r="A250" s="40"/>
      <c r="B250" s="41"/>
      <c r="C250" s="42"/>
      <c r="D250" s="224" t="s">
        <v>165</v>
      </c>
      <c r="E250" s="42"/>
      <c r="F250" s="225" t="s">
        <v>402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165</v>
      </c>
      <c r="AU250" s="19" t="s">
        <v>83</v>
      </c>
    </row>
    <row r="251" s="14" customFormat="1">
      <c r="A251" s="14"/>
      <c r="B251" s="236"/>
      <c r="C251" s="237"/>
      <c r="D251" s="219" t="s">
        <v>167</v>
      </c>
      <c r="E251" s="238" t="s">
        <v>19</v>
      </c>
      <c r="F251" s="239" t="s">
        <v>386</v>
      </c>
      <c r="G251" s="237"/>
      <c r="H251" s="240">
        <v>24.132000000000001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167</v>
      </c>
      <c r="AU251" s="246" t="s">
        <v>83</v>
      </c>
      <c r="AV251" s="14" t="s">
        <v>83</v>
      </c>
      <c r="AW251" s="14" t="s">
        <v>34</v>
      </c>
      <c r="AX251" s="14" t="s">
        <v>73</v>
      </c>
      <c r="AY251" s="246" t="s">
        <v>154</v>
      </c>
    </row>
    <row r="252" s="14" customFormat="1">
      <c r="A252" s="14"/>
      <c r="B252" s="236"/>
      <c r="C252" s="237"/>
      <c r="D252" s="219" t="s">
        <v>167</v>
      </c>
      <c r="E252" s="238" t="s">
        <v>19</v>
      </c>
      <c r="F252" s="239" t="s">
        <v>403</v>
      </c>
      <c r="G252" s="237"/>
      <c r="H252" s="240">
        <v>-0.54400000000000004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167</v>
      </c>
      <c r="AU252" s="246" t="s">
        <v>83</v>
      </c>
      <c r="AV252" s="14" t="s">
        <v>83</v>
      </c>
      <c r="AW252" s="14" t="s">
        <v>34</v>
      </c>
      <c r="AX252" s="14" t="s">
        <v>73</v>
      </c>
      <c r="AY252" s="246" t="s">
        <v>154</v>
      </c>
    </row>
    <row r="253" s="14" customFormat="1">
      <c r="A253" s="14"/>
      <c r="B253" s="236"/>
      <c r="C253" s="237"/>
      <c r="D253" s="219" t="s">
        <v>167</v>
      </c>
      <c r="E253" s="238" t="s">
        <v>19</v>
      </c>
      <c r="F253" s="239" t="s">
        <v>404</v>
      </c>
      <c r="G253" s="237"/>
      <c r="H253" s="240">
        <v>-1.6160000000000001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167</v>
      </c>
      <c r="AU253" s="246" t="s">
        <v>83</v>
      </c>
      <c r="AV253" s="14" t="s">
        <v>83</v>
      </c>
      <c r="AW253" s="14" t="s">
        <v>34</v>
      </c>
      <c r="AX253" s="14" t="s">
        <v>73</v>
      </c>
      <c r="AY253" s="246" t="s">
        <v>154</v>
      </c>
    </row>
    <row r="254" s="14" customFormat="1">
      <c r="A254" s="14"/>
      <c r="B254" s="236"/>
      <c r="C254" s="237"/>
      <c r="D254" s="219" t="s">
        <v>167</v>
      </c>
      <c r="E254" s="238" t="s">
        <v>19</v>
      </c>
      <c r="F254" s="239" t="s">
        <v>387</v>
      </c>
      <c r="G254" s="237"/>
      <c r="H254" s="240">
        <v>-2.8069999999999999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167</v>
      </c>
      <c r="AU254" s="246" t="s">
        <v>83</v>
      </c>
      <c r="AV254" s="14" t="s">
        <v>83</v>
      </c>
      <c r="AW254" s="14" t="s">
        <v>34</v>
      </c>
      <c r="AX254" s="14" t="s">
        <v>73</v>
      </c>
      <c r="AY254" s="246" t="s">
        <v>154</v>
      </c>
    </row>
    <row r="255" s="14" customFormat="1">
      <c r="A255" s="14"/>
      <c r="B255" s="236"/>
      <c r="C255" s="237"/>
      <c r="D255" s="219" t="s">
        <v>167</v>
      </c>
      <c r="E255" s="238" t="s">
        <v>19</v>
      </c>
      <c r="F255" s="239" t="s">
        <v>405</v>
      </c>
      <c r="G255" s="237"/>
      <c r="H255" s="240">
        <v>-4.681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167</v>
      </c>
      <c r="AU255" s="246" t="s">
        <v>83</v>
      </c>
      <c r="AV255" s="14" t="s">
        <v>83</v>
      </c>
      <c r="AW255" s="14" t="s">
        <v>34</v>
      </c>
      <c r="AX255" s="14" t="s">
        <v>73</v>
      </c>
      <c r="AY255" s="246" t="s">
        <v>154</v>
      </c>
    </row>
    <row r="256" s="14" customFormat="1">
      <c r="A256" s="14"/>
      <c r="B256" s="236"/>
      <c r="C256" s="237"/>
      <c r="D256" s="219" t="s">
        <v>167</v>
      </c>
      <c r="E256" s="238" t="s">
        <v>19</v>
      </c>
      <c r="F256" s="239" t="s">
        <v>406</v>
      </c>
      <c r="G256" s="237"/>
      <c r="H256" s="240">
        <v>-10.68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167</v>
      </c>
      <c r="AU256" s="246" t="s">
        <v>83</v>
      </c>
      <c r="AV256" s="14" t="s">
        <v>83</v>
      </c>
      <c r="AW256" s="14" t="s">
        <v>34</v>
      </c>
      <c r="AX256" s="14" t="s">
        <v>73</v>
      </c>
      <c r="AY256" s="246" t="s">
        <v>154</v>
      </c>
    </row>
    <row r="257" s="2" customFormat="1" ht="34.8" customHeight="1">
      <c r="A257" s="40"/>
      <c r="B257" s="41"/>
      <c r="C257" s="206" t="s">
        <v>407</v>
      </c>
      <c r="D257" s="206" t="s">
        <v>156</v>
      </c>
      <c r="E257" s="207" t="s">
        <v>408</v>
      </c>
      <c r="F257" s="208" t="s">
        <v>409</v>
      </c>
      <c r="G257" s="209" t="s">
        <v>178</v>
      </c>
      <c r="H257" s="210">
        <v>10.68</v>
      </c>
      <c r="I257" s="211"/>
      <c r="J257" s="212">
        <f>ROUND(I257*H257,2)</f>
        <v>0</v>
      </c>
      <c r="K257" s="208" t="s">
        <v>160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161</v>
      </c>
      <c r="AT257" s="217" t="s">
        <v>156</v>
      </c>
      <c r="AU257" s="217" t="s">
        <v>83</v>
      </c>
      <c r="AY257" s="19" t="s">
        <v>154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161</v>
      </c>
      <c r="BM257" s="217" t="s">
        <v>410</v>
      </c>
    </row>
    <row r="258" s="2" customFormat="1">
      <c r="A258" s="40"/>
      <c r="B258" s="41"/>
      <c r="C258" s="42"/>
      <c r="D258" s="219" t="s">
        <v>163</v>
      </c>
      <c r="E258" s="42"/>
      <c r="F258" s="220" t="s">
        <v>411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163</v>
      </c>
      <c r="AU258" s="19" t="s">
        <v>83</v>
      </c>
    </row>
    <row r="259" s="2" customFormat="1">
      <c r="A259" s="40"/>
      <c r="B259" s="41"/>
      <c r="C259" s="42"/>
      <c r="D259" s="224" t="s">
        <v>165</v>
      </c>
      <c r="E259" s="42"/>
      <c r="F259" s="225" t="s">
        <v>412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165</v>
      </c>
      <c r="AU259" s="19" t="s">
        <v>83</v>
      </c>
    </row>
    <row r="260" s="14" customFormat="1">
      <c r="A260" s="14"/>
      <c r="B260" s="236"/>
      <c r="C260" s="237"/>
      <c r="D260" s="219" t="s">
        <v>167</v>
      </c>
      <c r="E260" s="238" t="s">
        <v>19</v>
      </c>
      <c r="F260" s="239" t="s">
        <v>413</v>
      </c>
      <c r="G260" s="237"/>
      <c r="H260" s="240">
        <v>10.68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167</v>
      </c>
      <c r="AU260" s="246" t="s">
        <v>83</v>
      </c>
      <c r="AV260" s="14" t="s">
        <v>83</v>
      </c>
      <c r="AW260" s="14" t="s">
        <v>34</v>
      </c>
      <c r="AX260" s="14" t="s">
        <v>73</v>
      </c>
      <c r="AY260" s="246" t="s">
        <v>154</v>
      </c>
    </row>
    <row r="261" s="2" customFormat="1" ht="40.2" customHeight="1">
      <c r="A261" s="40"/>
      <c r="B261" s="41"/>
      <c r="C261" s="206" t="s">
        <v>414</v>
      </c>
      <c r="D261" s="206" t="s">
        <v>156</v>
      </c>
      <c r="E261" s="207" t="s">
        <v>415</v>
      </c>
      <c r="F261" s="208" t="s">
        <v>180</v>
      </c>
      <c r="G261" s="209" t="s">
        <v>178</v>
      </c>
      <c r="H261" s="210">
        <v>4.681</v>
      </c>
      <c r="I261" s="211"/>
      <c r="J261" s="212">
        <f>ROUND(I261*H261,2)</f>
        <v>0</v>
      </c>
      <c r="K261" s="208" t="s">
        <v>160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161</v>
      </c>
      <c r="AT261" s="217" t="s">
        <v>156</v>
      </c>
      <c r="AU261" s="217" t="s">
        <v>83</v>
      </c>
      <c r="AY261" s="19" t="s">
        <v>154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81</v>
      </c>
      <c r="BK261" s="218">
        <f>ROUND(I261*H261,2)</f>
        <v>0</v>
      </c>
      <c r="BL261" s="19" t="s">
        <v>161</v>
      </c>
      <c r="BM261" s="217" t="s">
        <v>416</v>
      </c>
    </row>
    <row r="262" s="2" customFormat="1">
      <c r="A262" s="40"/>
      <c r="B262" s="41"/>
      <c r="C262" s="42"/>
      <c r="D262" s="219" t="s">
        <v>163</v>
      </c>
      <c r="E262" s="42"/>
      <c r="F262" s="220" t="s">
        <v>180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163</v>
      </c>
      <c r="AU262" s="19" t="s">
        <v>83</v>
      </c>
    </row>
    <row r="263" s="2" customFormat="1">
      <c r="A263" s="40"/>
      <c r="B263" s="41"/>
      <c r="C263" s="42"/>
      <c r="D263" s="224" t="s">
        <v>165</v>
      </c>
      <c r="E263" s="42"/>
      <c r="F263" s="225" t="s">
        <v>417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165</v>
      </c>
      <c r="AU263" s="19" t="s">
        <v>83</v>
      </c>
    </row>
    <row r="264" s="14" customFormat="1">
      <c r="A264" s="14"/>
      <c r="B264" s="236"/>
      <c r="C264" s="237"/>
      <c r="D264" s="219" t="s">
        <v>167</v>
      </c>
      <c r="E264" s="238" t="s">
        <v>19</v>
      </c>
      <c r="F264" s="239" t="s">
        <v>418</v>
      </c>
      <c r="G264" s="237"/>
      <c r="H264" s="240">
        <v>4.681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167</v>
      </c>
      <c r="AU264" s="246" t="s">
        <v>83</v>
      </c>
      <c r="AV264" s="14" t="s">
        <v>83</v>
      </c>
      <c r="AW264" s="14" t="s">
        <v>34</v>
      </c>
      <c r="AX264" s="14" t="s">
        <v>73</v>
      </c>
      <c r="AY264" s="246" t="s">
        <v>154</v>
      </c>
    </row>
    <row r="265" s="12" customFormat="1" ht="22.8" customHeight="1">
      <c r="A265" s="12"/>
      <c r="B265" s="190"/>
      <c r="C265" s="191"/>
      <c r="D265" s="192" t="s">
        <v>72</v>
      </c>
      <c r="E265" s="204" t="s">
        <v>419</v>
      </c>
      <c r="F265" s="204" t="s">
        <v>420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SUM(P266:P268)</f>
        <v>0</v>
      </c>
      <c r="Q265" s="198"/>
      <c r="R265" s="199">
        <f>SUM(R266:R268)</f>
        <v>0</v>
      </c>
      <c r="S265" s="198"/>
      <c r="T265" s="200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81</v>
      </c>
      <c r="AT265" s="202" t="s">
        <v>72</v>
      </c>
      <c r="AU265" s="202" t="s">
        <v>81</v>
      </c>
      <c r="AY265" s="201" t="s">
        <v>154</v>
      </c>
      <c r="BK265" s="203">
        <f>SUM(BK266:BK268)</f>
        <v>0</v>
      </c>
    </row>
    <row r="266" s="2" customFormat="1" ht="14.4" customHeight="1">
      <c r="A266" s="40"/>
      <c r="B266" s="41"/>
      <c r="C266" s="206" t="s">
        <v>421</v>
      </c>
      <c r="D266" s="206" t="s">
        <v>156</v>
      </c>
      <c r="E266" s="207" t="s">
        <v>422</v>
      </c>
      <c r="F266" s="208" t="s">
        <v>423</v>
      </c>
      <c r="G266" s="209" t="s">
        <v>178</v>
      </c>
      <c r="H266" s="210">
        <v>19.434000000000001</v>
      </c>
      <c r="I266" s="211"/>
      <c r="J266" s="212">
        <f>ROUND(I266*H266,2)</f>
        <v>0</v>
      </c>
      <c r="K266" s="208" t="s">
        <v>160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161</v>
      </c>
      <c r="AT266" s="217" t="s">
        <v>156</v>
      </c>
      <c r="AU266" s="217" t="s">
        <v>83</v>
      </c>
      <c r="AY266" s="19" t="s">
        <v>154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81</v>
      </c>
      <c r="BK266" s="218">
        <f>ROUND(I266*H266,2)</f>
        <v>0</v>
      </c>
      <c r="BL266" s="19" t="s">
        <v>161</v>
      </c>
      <c r="BM266" s="217" t="s">
        <v>424</v>
      </c>
    </row>
    <row r="267" s="2" customFormat="1">
      <c r="A267" s="40"/>
      <c r="B267" s="41"/>
      <c r="C267" s="42"/>
      <c r="D267" s="219" t="s">
        <v>163</v>
      </c>
      <c r="E267" s="42"/>
      <c r="F267" s="220" t="s">
        <v>425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163</v>
      </c>
      <c r="AU267" s="19" t="s">
        <v>83</v>
      </c>
    </row>
    <row r="268" s="2" customFormat="1">
      <c r="A268" s="40"/>
      <c r="B268" s="41"/>
      <c r="C268" s="42"/>
      <c r="D268" s="224" t="s">
        <v>165</v>
      </c>
      <c r="E268" s="42"/>
      <c r="F268" s="225" t="s">
        <v>426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165</v>
      </c>
      <c r="AU268" s="19" t="s">
        <v>83</v>
      </c>
    </row>
    <row r="269" s="12" customFormat="1" ht="25.92" customHeight="1">
      <c r="A269" s="12"/>
      <c r="B269" s="190"/>
      <c r="C269" s="191"/>
      <c r="D269" s="192" t="s">
        <v>72</v>
      </c>
      <c r="E269" s="193" t="s">
        <v>427</v>
      </c>
      <c r="F269" s="193" t="s">
        <v>428</v>
      </c>
      <c r="G269" s="191"/>
      <c r="H269" s="191"/>
      <c r="I269" s="194"/>
      <c r="J269" s="195">
        <f>BK269</f>
        <v>0</v>
      </c>
      <c r="K269" s="191"/>
      <c r="L269" s="196"/>
      <c r="M269" s="197"/>
      <c r="N269" s="198"/>
      <c r="O269" s="198"/>
      <c r="P269" s="199">
        <f>P270+P274+P316</f>
        <v>0</v>
      </c>
      <c r="Q269" s="198"/>
      <c r="R269" s="199">
        <f>R270+R274+R316</f>
        <v>7.2316081100000007</v>
      </c>
      <c r="S269" s="198"/>
      <c r="T269" s="200">
        <f>T270+T274+T316</f>
        <v>5.1928999999999998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83</v>
      </c>
      <c r="AT269" s="202" t="s">
        <v>72</v>
      </c>
      <c r="AU269" s="202" t="s">
        <v>73</v>
      </c>
      <c r="AY269" s="201" t="s">
        <v>154</v>
      </c>
      <c r="BK269" s="203">
        <f>BK270+BK274+BK316</f>
        <v>0</v>
      </c>
    </row>
    <row r="270" s="12" customFormat="1" ht="22.8" customHeight="1">
      <c r="A270" s="12"/>
      <c r="B270" s="190"/>
      <c r="C270" s="191"/>
      <c r="D270" s="192" t="s">
        <v>72</v>
      </c>
      <c r="E270" s="204" t="s">
        <v>429</v>
      </c>
      <c r="F270" s="204" t="s">
        <v>430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SUM(P271:P273)</f>
        <v>0</v>
      </c>
      <c r="Q270" s="198"/>
      <c r="R270" s="199">
        <f>SUM(R271:R273)</f>
        <v>0</v>
      </c>
      <c r="S270" s="198"/>
      <c r="T270" s="200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83</v>
      </c>
      <c r="AT270" s="202" t="s">
        <v>72</v>
      </c>
      <c r="AU270" s="202" t="s">
        <v>81</v>
      </c>
      <c r="AY270" s="201" t="s">
        <v>154</v>
      </c>
      <c r="BK270" s="203">
        <f>SUM(BK271:BK273)</f>
        <v>0</v>
      </c>
    </row>
    <row r="271" s="2" customFormat="1" ht="14.4" customHeight="1">
      <c r="A271" s="40"/>
      <c r="B271" s="41"/>
      <c r="C271" s="206" t="s">
        <v>431</v>
      </c>
      <c r="D271" s="206" t="s">
        <v>156</v>
      </c>
      <c r="E271" s="207" t="s">
        <v>432</v>
      </c>
      <c r="F271" s="208" t="s">
        <v>433</v>
      </c>
      <c r="G271" s="209" t="s">
        <v>434</v>
      </c>
      <c r="H271" s="210">
        <v>10</v>
      </c>
      <c r="I271" s="211"/>
      <c r="J271" s="212">
        <f>ROUND(I271*H271,2)</f>
        <v>0</v>
      </c>
      <c r="K271" s="208" t="s">
        <v>19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277</v>
      </c>
      <c r="AT271" s="217" t="s">
        <v>156</v>
      </c>
      <c r="AU271" s="217" t="s">
        <v>83</v>
      </c>
      <c r="AY271" s="19" t="s">
        <v>154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277</v>
      </c>
      <c r="BM271" s="217" t="s">
        <v>435</v>
      </c>
    </row>
    <row r="272" s="2" customFormat="1">
      <c r="A272" s="40"/>
      <c r="B272" s="41"/>
      <c r="C272" s="42"/>
      <c r="D272" s="219" t="s">
        <v>163</v>
      </c>
      <c r="E272" s="42"/>
      <c r="F272" s="220" t="s">
        <v>436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163</v>
      </c>
      <c r="AU272" s="19" t="s">
        <v>83</v>
      </c>
    </row>
    <row r="273" s="14" customFormat="1">
      <c r="A273" s="14"/>
      <c r="B273" s="236"/>
      <c r="C273" s="237"/>
      <c r="D273" s="219" t="s">
        <v>167</v>
      </c>
      <c r="E273" s="238" t="s">
        <v>19</v>
      </c>
      <c r="F273" s="239" t="s">
        <v>437</v>
      </c>
      <c r="G273" s="237"/>
      <c r="H273" s="240">
        <v>10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167</v>
      </c>
      <c r="AU273" s="246" t="s">
        <v>83</v>
      </c>
      <c r="AV273" s="14" t="s">
        <v>83</v>
      </c>
      <c r="AW273" s="14" t="s">
        <v>34</v>
      </c>
      <c r="AX273" s="14" t="s">
        <v>73</v>
      </c>
      <c r="AY273" s="246" t="s">
        <v>154</v>
      </c>
    </row>
    <row r="274" s="12" customFormat="1" ht="22.8" customHeight="1">
      <c r="A274" s="12"/>
      <c r="B274" s="190"/>
      <c r="C274" s="191"/>
      <c r="D274" s="192" t="s">
        <v>72</v>
      </c>
      <c r="E274" s="204" t="s">
        <v>438</v>
      </c>
      <c r="F274" s="204" t="s">
        <v>439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SUM(P275:P315)</f>
        <v>0</v>
      </c>
      <c r="Q274" s="198"/>
      <c r="R274" s="199">
        <f>SUM(R275:R315)</f>
        <v>0.073780600000000002</v>
      </c>
      <c r="S274" s="198"/>
      <c r="T274" s="200">
        <f>SUM(T275:T315)</f>
        <v>0.049840000000000002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83</v>
      </c>
      <c r="AT274" s="202" t="s">
        <v>72</v>
      </c>
      <c r="AU274" s="202" t="s">
        <v>81</v>
      </c>
      <c r="AY274" s="201" t="s">
        <v>154</v>
      </c>
      <c r="BK274" s="203">
        <f>SUM(BK275:BK315)</f>
        <v>0</v>
      </c>
    </row>
    <row r="275" s="2" customFormat="1" ht="22.2" customHeight="1">
      <c r="A275" s="40"/>
      <c r="B275" s="41"/>
      <c r="C275" s="206" t="s">
        <v>440</v>
      </c>
      <c r="D275" s="206" t="s">
        <v>156</v>
      </c>
      <c r="E275" s="207" t="s">
        <v>441</v>
      </c>
      <c r="F275" s="208" t="s">
        <v>442</v>
      </c>
      <c r="G275" s="209" t="s">
        <v>207</v>
      </c>
      <c r="H275" s="210">
        <v>2.3999999999999999</v>
      </c>
      <c r="I275" s="211"/>
      <c r="J275" s="212">
        <f>ROUND(I275*H275,2)</f>
        <v>0</v>
      </c>
      <c r="K275" s="208" t="s">
        <v>160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0.02</v>
      </c>
      <c r="T275" s="216">
        <f>S275*H275</f>
        <v>0.048000000000000001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277</v>
      </c>
      <c r="AT275" s="217" t="s">
        <v>156</v>
      </c>
      <c r="AU275" s="217" t="s">
        <v>83</v>
      </c>
      <c r="AY275" s="19" t="s">
        <v>154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277</v>
      </c>
      <c r="BM275" s="217" t="s">
        <v>443</v>
      </c>
    </row>
    <row r="276" s="2" customFormat="1">
      <c r="A276" s="40"/>
      <c r="B276" s="41"/>
      <c r="C276" s="42"/>
      <c r="D276" s="219" t="s">
        <v>163</v>
      </c>
      <c r="E276" s="42"/>
      <c r="F276" s="220" t="s">
        <v>444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163</v>
      </c>
      <c r="AU276" s="19" t="s">
        <v>83</v>
      </c>
    </row>
    <row r="277" s="2" customFormat="1">
      <c r="A277" s="40"/>
      <c r="B277" s="41"/>
      <c r="C277" s="42"/>
      <c r="D277" s="224" t="s">
        <v>165</v>
      </c>
      <c r="E277" s="42"/>
      <c r="F277" s="225" t="s">
        <v>445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165</v>
      </c>
      <c r="AU277" s="19" t="s">
        <v>83</v>
      </c>
    </row>
    <row r="278" s="14" customFormat="1">
      <c r="A278" s="14"/>
      <c r="B278" s="236"/>
      <c r="C278" s="237"/>
      <c r="D278" s="219" t="s">
        <v>167</v>
      </c>
      <c r="E278" s="238" t="s">
        <v>19</v>
      </c>
      <c r="F278" s="239" t="s">
        <v>446</v>
      </c>
      <c r="G278" s="237"/>
      <c r="H278" s="240">
        <v>2.3999999999999999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167</v>
      </c>
      <c r="AU278" s="246" t="s">
        <v>83</v>
      </c>
      <c r="AV278" s="14" t="s">
        <v>83</v>
      </c>
      <c r="AW278" s="14" t="s">
        <v>34</v>
      </c>
      <c r="AX278" s="14" t="s">
        <v>73</v>
      </c>
      <c r="AY278" s="246" t="s">
        <v>154</v>
      </c>
    </row>
    <row r="279" s="2" customFormat="1" ht="14.4" customHeight="1">
      <c r="A279" s="40"/>
      <c r="B279" s="41"/>
      <c r="C279" s="206" t="s">
        <v>447</v>
      </c>
      <c r="D279" s="206" t="s">
        <v>156</v>
      </c>
      <c r="E279" s="207" t="s">
        <v>448</v>
      </c>
      <c r="F279" s="208" t="s">
        <v>449</v>
      </c>
      <c r="G279" s="209" t="s">
        <v>230</v>
      </c>
      <c r="H279" s="210">
        <v>9.1999999999999993</v>
      </c>
      <c r="I279" s="211"/>
      <c r="J279" s="212">
        <f>ROUND(I279*H279,2)</f>
        <v>0</v>
      </c>
      <c r="K279" s="208" t="s">
        <v>160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0.00020000000000000001</v>
      </c>
      <c r="T279" s="216">
        <f>S279*H279</f>
        <v>0.0018399999999999998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277</v>
      </c>
      <c r="AT279" s="217" t="s">
        <v>156</v>
      </c>
      <c r="AU279" s="217" t="s">
        <v>83</v>
      </c>
      <c r="AY279" s="19" t="s">
        <v>154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277</v>
      </c>
      <c r="BM279" s="217" t="s">
        <v>450</v>
      </c>
    </row>
    <row r="280" s="2" customFormat="1">
      <c r="A280" s="40"/>
      <c r="B280" s="41"/>
      <c r="C280" s="42"/>
      <c r="D280" s="219" t="s">
        <v>163</v>
      </c>
      <c r="E280" s="42"/>
      <c r="F280" s="220" t="s">
        <v>451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163</v>
      </c>
      <c r="AU280" s="19" t="s">
        <v>83</v>
      </c>
    </row>
    <row r="281" s="2" customFormat="1">
      <c r="A281" s="40"/>
      <c r="B281" s="41"/>
      <c r="C281" s="42"/>
      <c r="D281" s="224" t="s">
        <v>165</v>
      </c>
      <c r="E281" s="42"/>
      <c r="F281" s="225" t="s">
        <v>452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165</v>
      </c>
      <c r="AU281" s="19" t="s">
        <v>83</v>
      </c>
    </row>
    <row r="282" s="14" customFormat="1">
      <c r="A282" s="14"/>
      <c r="B282" s="236"/>
      <c r="C282" s="237"/>
      <c r="D282" s="219" t="s">
        <v>167</v>
      </c>
      <c r="E282" s="238" t="s">
        <v>19</v>
      </c>
      <c r="F282" s="239" t="s">
        <v>453</v>
      </c>
      <c r="G282" s="237"/>
      <c r="H282" s="240">
        <v>9.1999999999999993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167</v>
      </c>
      <c r="AU282" s="246" t="s">
        <v>83</v>
      </c>
      <c r="AV282" s="14" t="s">
        <v>83</v>
      </c>
      <c r="AW282" s="14" t="s">
        <v>34</v>
      </c>
      <c r="AX282" s="14" t="s">
        <v>73</v>
      </c>
      <c r="AY282" s="246" t="s">
        <v>154</v>
      </c>
    </row>
    <row r="283" s="2" customFormat="1" ht="22.2" customHeight="1">
      <c r="A283" s="40"/>
      <c r="B283" s="41"/>
      <c r="C283" s="206" t="s">
        <v>454</v>
      </c>
      <c r="D283" s="206" t="s">
        <v>156</v>
      </c>
      <c r="E283" s="207" t="s">
        <v>455</v>
      </c>
      <c r="F283" s="208" t="s">
        <v>456</v>
      </c>
      <c r="G283" s="209" t="s">
        <v>207</v>
      </c>
      <c r="H283" s="210">
        <v>7.2000000000000002</v>
      </c>
      <c r="I283" s="211"/>
      <c r="J283" s="212">
        <f>ROUND(I283*H283,2)</f>
        <v>0</v>
      </c>
      <c r="K283" s="208" t="s">
        <v>160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277</v>
      </c>
      <c r="AT283" s="217" t="s">
        <v>156</v>
      </c>
      <c r="AU283" s="217" t="s">
        <v>83</v>
      </c>
      <c r="AY283" s="19" t="s">
        <v>154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277</v>
      </c>
      <c r="BM283" s="217" t="s">
        <v>457</v>
      </c>
    </row>
    <row r="284" s="2" customFormat="1">
      <c r="A284" s="40"/>
      <c r="B284" s="41"/>
      <c r="C284" s="42"/>
      <c r="D284" s="219" t="s">
        <v>163</v>
      </c>
      <c r="E284" s="42"/>
      <c r="F284" s="220" t="s">
        <v>458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163</v>
      </c>
      <c r="AU284" s="19" t="s">
        <v>83</v>
      </c>
    </row>
    <row r="285" s="2" customFormat="1">
      <c r="A285" s="40"/>
      <c r="B285" s="41"/>
      <c r="C285" s="42"/>
      <c r="D285" s="224" t="s">
        <v>165</v>
      </c>
      <c r="E285" s="42"/>
      <c r="F285" s="225" t="s">
        <v>459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165</v>
      </c>
      <c r="AU285" s="19" t="s">
        <v>83</v>
      </c>
    </row>
    <row r="286" s="14" customFormat="1">
      <c r="A286" s="14"/>
      <c r="B286" s="236"/>
      <c r="C286" s="237"/>
      <c r="D286" s="219" t="s">
        <v>167</v>
      </c>
      <c r="E286" s="238" t="s">
        <v>19</v>
      </c>
      <c r="F286" s="239" t="s">
        <v>446</v>
      </c>
      <c r="G286" s="237"/>
      <c r="H286" s="240">
        <v>2.3999999999999999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167</v>
      </c>
      <c r="AU286" s="246" t="s">
        <v>83</v>
      </c>
      <c r="AV286" s="14" t="s">
        <v>83</v>
      </c>
      <c r="AW286" s="14" t="s">
        <v>34</v>
      </c>
      <c r="AX286" s="14" t="s">
        <v>73</v>
      </c>
      <c r="AY286" s="246" t="s">
        <v>154</v>
      </c>
    </row>
    <row r="287" s="14" customFormat="1">
      <c r="A287" s="14"/>
      <c r="B287" s="236"/>
      <c r="C287" s="237"/>
      <c r="D287" s="219" t="s">
        <v>167</v>
      </c>
      <c r="E287" s="238" t="s">
        <v>19</v>
      </c>
      <c r="F287" s="239" t="s">
        <v>460</v>
      </c>
      <c r="G287" s="237"/>
      <c r="H287" s="240">
        <v>4.7999999999999998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167</v>
      </c>
      <c r="AU287" s="246" t="s">
        <v>83</v>
      </c>
      <c r="AV287" s="14" t="s">
        <v>83</v>
      </c>
      <c r="AW287" s="14" t="s">
        <v>34</v>
      </c>
      <c r="AX287" s="14" t="s">
        <v>73</v>
      </c>
      <c r="AY287" s="246" t="s">
        <v>154</v>
      </c>
    </row>
    <row r="288" s="2" customFormat="1" ht="22.2" customHeight="1">
      <c r="A288" s="40"/>
      <c r="B288" s="41"/>
      <c r="C288" s="248" t="s">
        <v>461</v>
      </c>
      <c r="D288" s="248" t="s">
        <v>264</v>
      </c>
      <c r="E288" s="249" t="s">
        <v>462</v>
      </c>
      <c r="F288" s="250" t="s">
        <v>463</v>
      </c>
      <c r="G288" s="251" t="s">
        <v>207</v>
      </c>
      <c r="H288" s="252">
        <v>2.6400000000000001</v>
      </c>
      <c r="I288" s="253"/>
      <c r="J288" s="254">
        <f>ROUND(I288*H288,2)</f>
        <v>0</v>
      </c>
      <c r="K288" s="250" t="s">
        <v>160</v>
      </c>
      <c r="L288" s="255"/>
      <c r="M288" s="256" t="s">
        <v>19</v>
      </c>
      <c r="N288" s="257" t="s">
        <v>44</v>
      </c>
      <c r="O288" s="86"/>
      <c r="P288" s="215">
        <f>O288*H288</f>
        <v>0</v>
      </c>
      <c r="Q288" s="215">
        <v>0.01</v>
      </c>
      <c r="R288" s="215">
        <f>Q288*H288</f>
        <v>0.026400000000000003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414</v>
      </c>
      <c r="AT288" s="217" t="s">
        <v>264</v>
      </c>
      <c r="AU288" s="217" t="s">
        <v>83</v>
      </c>
      <c r="AY288" s="19" t="s">
        <v>154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277</v>
      </c>
      <c r="BM288" s="217" t="s">
        <v>464</v>
      </c>
    </row>
    <row r="289" s="2" customFormat="1">
      <c r="A289" s="40"/>
      <c r="B289" s="41"/>
      <c r="C289" s="42"/>
      <c r="D289" s="219" t="s">
        <v>163</v>
      </c>
      <c r="E289" s="42"/>
      <c r="F289" s="220" t="s">
        <v>463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163</v>
      </c>
      <c r="AU289" s="19" t="s">
        <v>83</v>
      </c>
    </row>
    <row r="290" s="2" customFormat="1">
      <c r="A290" s="40"/>
      <c r="B290" s="41"/>
      <c r="C290" s="42"/>
      <c r="D290" s="219" t="s">
        <v>249</v>
      </c>
      <c r="E290" s="42"/>
      <c r="F290" s="247" t="s">
        <v>268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249</v>
      </c>
      <c r="AU290" s="19" t="s">
        <v>83</v>
      </c>
    </row>
    <row r="291" s="14" customFormat="1">
      <c r="A291" s="14"/>
      <c r="B291" s="236"/>
      <c r="C291" s="237"/>
      <c r="D291" s="219" t="s">
        <v>167</v>
      </c>
      <c r="E291" s="238" t="s">
        <v>19</v>
      </c>
      <c r="F291" s="239" t="s">
        <v>446</v>
      </c>
      <c r="G291" s="237"/>
      <c r="H291" s="240">
        <v>2.3999999999999999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167</v>
      </c>
      <c r="AU291" s="246" t="s">
        <v>83</v>
      </c>
      <c r="AV291" s="14" t="s">
        <v>83</v>
      </c>
      <c r="AW291" s="14" t="s">
        <v>34</v>
      </c>
      <c r="AX291" s="14" t="s">
        <v>73</v>
      </c>
      <c r="AY291" s="246" t="s">
        <v>154</v>
      </c>
    </row>
    <row r="292" s="14" customFormat="1">
      <c r="A292" s="14"/>
      <c r="B292" s="236"/>
      <c r="C292" s="237"/>
      <c r="D292" s="219" t="s">
        <v>167</v>
      </c>
      <c r="E292" s="237"/>
      <c r="F292" s="239" t="s">
        <v>465</v>
      </c>
      <c r="G292" s="237"/>
      <c r="H292" s="240">
        <v>2.6400000000000001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167</v>
      </c>
      <c r="AU292" s="246" t="s">
        <v>83</v>
      </c>
      <c r="AV292" s="14" t="s">
        <v>83</v>
      </c>
      <c r="AW292" s="14" t="s">
        <v>4</v>
      </c>
      <c r="AX292" s="14" t="s">
        <v>81</v>
      </c>
      <c r="AY292" s="246" t="s">
        <v>154</v>
      </c>
    </row>
    <row r="293" s="2" customFormat="1" ht="22.2" customHeight="1">
      <c r="A293" s="40"/>
      <c r="B293" s="41"/>
      <c r="C293" s="248" t="s">
        <v>466</v>
      </c>
      <c r="D293" s="248" t="s">
        <v>264</v>
      </c>
      <c r="E293" s="249" t="s">
        <v>467</v>
      </c>
      <c r="F293" s="250" t="s">
        <v>468</v>
      </c>
      <c r="G293" s="251" t="s">
        <v>207</v>
      </c>
      <c r="H293" s="252">
        <v>4.7999999999999998</v>
      </c>
      <c r="I293" s="253"/>
      <c r="J293" s="254">
        <f>ROUND(I293*H293,2)</f>
        <v>0</v>
      </c>
      <c r="K293" s="250" t="s">
        <v>160</v>
      </c>
      <c r="L293" s="255"/>
      <c r="M293" s="256" t="s">
        <v>19</v>
      </c>
      <c r="N293" s="257" t="s">
        <v>44</v>
      </c>
      <c r="O293" s="86"/>
      <c r="P293" s="215">
        <f>O293*H293</f>
        <v>0</v>
      </c>
      <c r="Q293" s="215">
        <v>0.0041999999999999997</v>
      </c>
      <c r="R293" s="215">
        <f>Q293*H293</f>
        <v>0.020159999999999997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414</v>
      </c>
      <c r="AT293" s="217" t="s">
        <v>264</v>
      </c>
      <c r="AU293" s="217" t="s">
        <v>83</v>
      </c>
      <c r="AY293" s="19" t="s">
        <v>154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277</v>
      </c>
      <c r="BM293" s="217" t="s">
        <v>469</v>
      </c>
    </row>
    <row r="294" s="2" customFormat="1">
      <c r="A294" s="40"/>
      <c r="B294" s="41"/>
      <c r="C294" s="42"/>
      <c r="D294" s="219" t="s">
        <v>163</v>
      </c>
      <c r="E294" s="42"/>
      <c r="F294" s="220" t="s">
        <v>468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163</v>
      </c>
      <c r="AU294" s="19" t="s">
        <v>83</v>
      </c>
    </row>
    <row r="295" s="2" customFormat="1">
      <c r="A295" s="40"/>
      <c r="B295" s="41"/>
      <c r="C295" s="42"/>
      <c r="D295" s="219" t="s">
        <v>249</v>
      </c>
      <c r="E295" s="42"/>
      <c r="F295" s="247" t="s">
        <v>268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249</v>
      </c>
      <c r="AU295" s="19" t="s">
        <v>83</v>
      </c>
    </row>
    <row r="296" s="14" customFormat="1">
      <c r="A296" s="14"/>
      <c r="B296" s="236"/>
      <c r="C296" s="237"/>
      <c r="D296" s="219" t="s">
        <v>167</v>
      </c>
      <c r="E296" s="238" t="s">
        <v>19</v>
      </c>
      <c r="F296" s="239" t="s">
        <v>460</v>
      </c>
      <c r="G296" s="237"/>
      <c r="H296" s="240">
        <v>4.7999999999999998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167</v>
      </c>
      <c r="AU296" s="246" t="s">
        <v>83</v>
      </c>
      <c r="AV296" s="14" t="s">
        <v>83</v>
      </c>
      <c r="AW296" s="14" t="s">
        <v>34</v>
      </c>
      <c r="AX296" s="14" t="s">
        <v>73</v>
      </c>
      <c r="AY296" s="246" t="s">
        <v>154</v>
      </c>
    </row>
    <row r="297" s="2" customFormat="1" ht="19.8" customHeight="1">
      <c r="A297" s="40"/>
      <c r="B297" s="41"/>
      <c r="C297" s="206" t="s">
        <v>470</v>
      </c>
      <c r="D297" s="206" t="s">
        <v>156</v>
      </c>
      <c r="E297" s="207" t="s">
        <v>471</v>
      </c>
      <c r="F297" s="208" t="s">
        <v>472</v>
      </c>
      <c r="G297" s="209" t="s">
        <v>230</v>
      </c>
      <c r="H297" s="210">
        <v>19.600000000000001</v>
      </c>
      <c r="I297" s="211"/>
      <c r="J297" s="212">
        <f>ROUND(I297*H297,2)</f>
        <v>0</v>
      </c>
      <c r="K297" s="208" t="s">
        <v>160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277</v>
      </c>
      <c r="AT297" s="217" t="s">
        <v>156</v>
      </c>
      <c r="AU297" s="217" t="s">
        <v>83</v>
      </c>
      <c r="AY297" s="19" t="s">
        <v>154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277</v>
      </c>
      <c r="BM297" s="217" t="s">
        <v>473</v>
      </c>
    </row>
    <row r="298" s="2" customFormat="1">
      <c r="A298" s="40"/>
      <c r="B298" s="41"/>
      <c r="C298" s="42"/>
      <c r="D298" s="219" t="s">
        <v>163</v>
      </c>
      <c r="E298" s="42"/>
      <c r="F298" s="220" t="s">
        <v>474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163</v>
      </c>
      <c r="AU298" s="19" t="s">
        <v>83</v>
      </c>
    </row>
    <row r="299" s="2" customFormat="1">
      <c r="A299" s="40"/>
      <c r="B299" s="41"/>
      <c r="C299" s="42"/>
      <c r="D299" s="224" t="s">
        <v>165</v>
      </c>
      <c r="E299" s="42"/>
      <c r="F299" s="225" t="s">
        <v>475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165</v>
      </c>
      <c r="AU299" s="19" t="s">
        <v>83</v>
      </c>
    </row>
    <row r="300" s="14" customFormat="1">
      <c r="A300" s="14"/>
      <c r="B300" s="236"/>
      <c r="C300" s="237"/>
      <c r="D300" s="219" t="s">
        <v>167</v>
      </c>
      <c r="E300" s="238" t="s">
        <v>19</v>
      </c>
      <c r="F300" s="239" t="s">
        <v>453</v>
      </c>
      <c r="G300" s="237"/>
      <c r="H300" s="240">
        <v>9.1999999999999993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167</v>
      </c>
      <c r="AU300" s="246" t="s">
        <v>83</v>
      </c>
      <c r="AV300" s="14" t="s">
        <v>83</v>
      </c>
      <c r="AW300" s="14" t="s">
        <v>34</v>
      </c>
      <c r="AX300" s="14" t="s">
        <v>73</v>
      </c>
      <c r="AY300" s="246" t="s">
        <v>154</v>
      </c>
    </row>
    <row r="301" s="14" customFormat="1">
      <c r="A301" s="14"/>
      <c r="B301" s="236"/>
      <c r="C301" s="237"/>
      <c r="D301" s="219" t="s">
        <v>167</v>
      </c>
      <c r="E301" s="238" t="s">
        <v>19</v>
      </c>
      <c r="F301" s="239" t="s">
        <v>476</v>
      </c>
      <c r="G301" s="237"/>
      <c r="H301" s="240">
        <v>10.4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167</v>
      </c>
      <c r="AU301" s="246" t="s">
        <v>83</v>
      </c>
      <c r="AV301" s="14" t="s">
        <v>83</v>
      </c>
      <c r="AW301" s="14" t="s">
        <v>34</v>
      </c>
      <c r="AX301" s="14" t="s">
        <v>73</v>
      </c>
      <c r="AY301" s="246" t="s">
        <v>154</v>
      </c>
    </row>
    <row r="302" s="2" customFormat="1" ht="19.8" customHeight="1">
      <c r="A302" s="40"/>
      <c r="B302" s="41"/>
      <c r="C302" s="248" t="s">
        <v>477</v>
      </c>
      <c r="D302" s="248" t="s">
        <v>264</v>
      </c>
      <c r="E302" s="249" t="s">
        <v>478</v>
      </c>
      <c r="F302" s="250" t="s">
        <v>479</v>
      </c>
      <c r="G302" s="251" t="s">
        <v>230</v>
      </c>
      <c r="H302" s="252">
        <v>21.559999999999999</v>
      </c>
      <c r="I302" s="253"/>
      <c r="J302" s="254">
        <f>ROUND(I302*H302,2)</f>
        <v>0</v>
      </c>
      <c r="K302" s="250" t="s">
        <v>160</v>
      </c>
      <c r="L302" s="255"/>
      <c r="M302" s="256" t="s">
        <v>19</v>
      </c>
      <c r="N302" s="257" t="s">
        <v>44</v>
      </c>
      <c r="O302" s="86"/>
      <c r="P302" s="215">
        <f>O302*H302</f>
        <v>0</v>
      </c>
      <c r="Q302" s="215">
        <v>0.00020000000000000001</v>
      </c>
      <c r="R302" s="215">
        <f>Q302*H302</f>
        <v>0.0043119999999999999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414</v>
      </c>
      <c r="AT302" s="217" t="s">
        <v>264</v>
      </c>
      <c r="AU302" s="217" t="s">
        <v>83</v>
      </c>
      <c r="AY302" s="19" t="s">
        <v>154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ROUND(I302*H302,2)</f>
        <v>0</v>
      </c>
      <c r="BL302" s="19" t="s">
        <v>277</v>
      </c>
      <c r="BM302" s="217" t="s">
        <v>480</v>
      </c>
    </row>
    <row r="303" s="2" customFormat="1">
      <c r="A303" s="40"/>
      <c r="B303" s="41"/>
      <c r="C303" s="42"/>
      <c r="D303" s="219" t="s">
        <v>163</v>
      </c>
      <c r="E303" s="42"/>
      <c r="F303" s="220" t="s">
        <v>479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163</v>
      </c>
      <c r="AU303" s="19" t="s">
        <v>83</v>
      </c>
    </row>
    <row r="304" s="14" customFormat="1">
      <c r="A304" s="14"/>
      <c r="B304" s="236"/>
      <c r="C304" s="237"/>
      <c r="D304" s="219" t="s">
        <v>167</v>
      </c>
      <c r="E304" s="237"/>
      <c r="F304" s="239" t="s">
        <v>481</v>
      </c>
      <c r="G304" s="237"/>
      <c r="H304" s="240">
        <v>21.559999999999999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167</v>
      </c>
      <c r="AU304" s="246" t="s">
        <v>83</v>
      </c>
      <c r="AV304" s="14" t="s">
        <v>83</v>
      </c>
      <c r="AW304" s="14" t="s">
        <v>4</v>
      </c>
      <c r="AX304" s="14" t="s">
        <v>81</v>
      </c>
      <c r="AY304" s="246" t="s">
        <v>154</v>
      </c>
    </row>
    <row r="305" s="2" customFormat="1" ht="14.4" customHeight="1">
      <c r="A305" s="40"/>
      <c r="B305" s="41"/>
      <c r="C305" s="206" t="s">
        <v>482</v>
      </c>
      <c r="D305" s="206" t="s">
        <v>156</v>
      </c>
      <c r="E305" s="207" t="s">
        <v>483</v>
      </c>
      <c r="F305" s="208" t="s">
        <v>484</v>
      </c>
      <c r="G305" s="209" t="s">
        <v>230</v>
      </c>
      <c r="H305" s="210">
        <v>8.5800000000000001</v>
      </c>
      <c r="I305" s="211"/>
      <c r="J305" s="212">
        <f>ROUND(I305*H305,2)</f>
        <v>0</v>
      </c>
      <c r="K305" s="208" t="s">
        <v>160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0.00017000000000000001</v>
      </c>
      <c r="R305" s="215">
        <f>Q305*H305</f>
        <v>0.0014586000000000002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277</v>
      </c>
      <c r="AT305" s="217" t="s">
        <v>156</v>
      </c>
      <c r="AU305" s="217" t="s">
        <v>83</v>
      </c>
      <c r="AY305" s="19" t="s">
        <v>154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81</v>
      </c>
      <c r="BK305" s="218">
        <f>ROUND(I305*H305,2)</f>
        <v>0</v>
      </c>
      <c r="BL305" s="19" t="s">
        <v>277</v>
      </c>
      <c r="BM305" s="217" t="s">
        <v>485</v>
      </c>
    </row>
    <row r="306" s="2" customFormat="1">
      <c r="A306" s="40"/>
      <c r="B306" s="41"/>
      <c r="C306" s="42"/>
      <c r="D306" s="219" t="s">
        <v>163</v>
      </c>
      <c r="E306" s="42"/>
      <c r="F306" s="220" t="s">
        <v>486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163</v>
      </c>
      <c r="AU306" s="19" t="s">
        <v>83</v>
      </c>
    </row>
    <row r="307" s="2" customFormat="1">
      <c r="A307" s="40"/>
      <c r="B307" s="41"/>
      <c r="C307" s="42"/>
      <c r="D307" s="224" t="s">
        <v>165</v>
      </c>
      <c r="E307" s="42"/>
      <c r="F307" s="225" t="s">
        <v>487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165</v>
      </c>
      <c r="AU307" s="19" t="s">
        <v>83</v>
      </c>
    </row>
    <row r="308" s="13" customFormat="1">
      <c r="A308" s="13"/>
      <c r="B308" s="226"/>
      <c r="C308" s="227"/>
      <c r="D308" s="219" t="s">
        <v>167</v>
      </c>
      <c r="E308" s="228" t="s">
        <v>19</v>
      </c>
      <c r="F308" s="229" t="s">
        <v>488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167</v>
      </c>
      <c r="AU308" s="235" t="s">
        <v>83</v>
      </c>
      <c r="AV308" s="13" t="s">
        <v>81</v>
      </c>
      <c r="AW308" s="13" t="s">
        <v>34</v>
      </c>
      <c r="AX308" s="13" t="s">
        <v>73</v>
      </c>
      <c r="AY308" s="235" t="s">
        <v>154</v>
      </c>
    </row>
    <row r="309" s="14" customFormat="1">
      <c r="A309" s="14"/>
      <c r="B309" s="236"/>
      <c r="C309" s="237"/>
      <c r="D309" s="219" t="s">
        <v>167</v>
      </c>
      <c r="E309" s="238" t="s">
        <v>19</v>
      </c>
      <c r="F309" s="239" t="s">
        <v>489</v>
      </c>
      <c r="G309" s="237"/>
      <c r="H309" s="240">
        <v>8.5800000000000001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167</v>
      </c>
      <c r="AU309" s="246" t="s">
        <v>83</v>
      </c>
      <c r="AV309" s="14" t="s">
        <v>83</v>
      </c>
      <c r="AW309" s="14" t="s">
        <v>34</v>
      </c>
      <c r="AX309" s="14" t="s">
        <v>73</v>
      </c>
      <c r="AY309" s="246" t="s">
        <v>154</v>
      </c>
    </row>
    <row r="310" s="2" customFormat="1" ht="22.2" customHeight="1">
      <c r="A310" s="40"/>
      <c r="B310" s="41"/>
      <c r="C310" s="248" t="s">
        <v>490</v>
      </c>
      <c r="D310" s="248" t="s">
        <v>264</v>
      </c>
      <c r="E310" s="249" t="s">
        <v>491</v>
      </c>
      <c r="F310" s="250" t="s">
        <v>492</v>
      </c>
      <c r="G310" s="251" t="s">
        <v>230</v>
      </c>
      <c r="H310" s="252">
        <v>8.5800000000000001</v>
      </c>
      <c r="I310" s="253"/>
      <c r="J310" s="254">
        <f>ROUND(I310*H310,2)</f>
        <v>0</v>
      </c>
      <c r="K310" s="250" t="s">
        <v>19</v>
      </c>
      <c r="L310" s="255"/>
      <c r="M310" s="256" t="s">
        <v>19</v>
      </c>
      <c r="N310" s="257" t="s">
        <v>44</v>
      </c>
      <c r="O310" s="86"/>
      <c r="P310" s="215">
        <f>O310*H310</f>
        <v>0</v>
      </c>
      <c r="Q310" s="215">
        <v>0.0025000000000000001</v>
      </c>
      <c r="R310" s="215">
        <f>Q310*H310</f>
        <v>0.02145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414</v>
      </c>
      <c r="AT310" s="217" t="s">
        <v>264</v>
      </c>
      <c r="AU310" s="217" t="s">
        <v>83</v>
      </c>
      <c r="AY310" s="19" t="s">
        <v>154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81</v>
      </c>
      <c r="BK310" s="218">
        <f>ROUND(I310*H310,2)</f>
        <v>0</v>
      </c>
      <c r="BL310" s="19" t="s">
        <v>277</v>
      </c>
      <c r="BM310" s="217" t="s">
        <v>493</v>
      </c>
    </row>
    <row r="311" s="2" customFormat="1">
      <c r="A311" s="40"/>
      <c r="B311" s="41"/>
      <c r="C311" s="42"/>
      <c r="D311" s="219" t="s">
        <v>163</v>
      </c>
      <c r="E311" s="42"/>
      <c r="F311" s="220" t="s">
        <v>492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163</v>
      </c>
      <c r="AU311" s="19" t="s">
        <v>83</v>
      </c>
    </row>
    <row r="312" s="2" customFormat="1">
      <c r="A312" s="40"/>
      <c r="B312" s="41"/>
      <c r="C312" s="42"/>
      <c r="D312" s="219" t="s">
        <v>249</v>
      </c>
      <c r="E312" s="42"/>
      <c r="F312" s="247" t="s">
        <v>268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249</v>
      </c>
      <c r="AU312" s="19" t="s">
        <v>83</v>
      </c>
    </row>
    <row r="313" s="2" customFormat="1" ht="22.2" customHeight="1">
      <c r="A313" s="40"/>
      <c r="B313" s="41"/>
      <c r="C313" s="206" t="s">
        <v>494</v>
      </c>
      <c r="D313" s="206" t="s">
        <v>156</v>
      </c>
      <c r="E313" s="207" t="s">
        <v>495</v>
      </c>
      <c r="F313" s="208" t="s">
        <v>496</v>
      </c>
      <c r="G313" s="209" t="s">
        <v>178</v>
      </c>
      <c r="H313" s="210">
        <v>0.073999999999999996</v>
      </c>
      <c r="I313" s="211"/>
      <c r="J313" s="212">
        <f>ROUND(I313*H313,2)</f>
        <v>0</v>
      </c>
      <c r="K313" s="208" t="s">
        <v>160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277</v>
      </c>
      <c r="AT313" s="217" t="s">
        <v>156</v>
      </c>
      <c r="AU313" s="217" t="s">
        <v>83</v>
      </c>
      <c r="AY313" s="19" t="s">
        <v>154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277</v>
      </c>
      <c r="BM313" s="217" t="s">
        <v>497</v>
      </c>
    </row>
    <row r="314" s="2" customFormat="1">
      <c r="A314" s="40"/>
      <c r="B314" s="41"/>
      <c r="C314" s="42"/>
      <c r="D314" s="219" t="s">
        <v>163</v>
      </c>
      <c r="E314" s="42"/>
      <c r="F314" s="220" t="s">
        <v>498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163</v>
      </c>
      <c r="AU314" s="19" t="s">
        <v>83</v>
      </c>
    </row>
    <row r="315" s="2" customFormat="1">
      <c r="A315" s="40"/>
      <c r="B315" s="41"/>
      <c r="C315" s="42"/>
      <c r="D315" s="224" t="s">
        <v>165</v>
      </c>
      <c r="E315" s="42"/>
      <c r="F315" s="225" t="s">
        <v>499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165</v>
      </c>
      <c r="AU315" s="19" t="s">
        <v>83</v>
      </c>
    </row>
    <row r="316" s="12" customFormat="1" ht="22.8" customHeight="1">
      <c r="A316" s="12"/>
      <c r="B316" s="190"/>
      <c r="C316" s="191"/>
      <c r="D316" s="192" t="s">
        <v>72</v>
      </c>
      <c r="E316" s="204" t="s">
        <v>500</v>
      </c>
      <c r="F316" s="204" t="s">
        <v>501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SUM(P317:P388)</f>
        <v>0</v>
      </c>
      <c r="Q316" s="198"/>
      <c r="R316" s="199">
        <f>SUM(R317:R388)</f>
        <v>7.1578275100000006</v>
      </c>
      <c r="S316" s="198"/>
      <c r="T316" s="200">
        <f>SUM(T317:T388)</f>
        <v>5.1430600000000002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83</v>
      </c>
      <c r="AT316" s="202" t="s">
        <v>72</v>
      </c>
      <c r="AU316" s="202" t="s">
        <v>81</v>
      </c>
      <c r="AY316" s="201" t="s">
        <v>154</v>
      </c>
      <c r="BK316" s="203">
        <f>SUM(BK317:BK388)</f>
        <v>0</v>
      </c>
    </row>
    <row r="317" s="2" customFormat="1" ht="22.2" customHeight="1">
      <c r="A317" s="40"/>
      <c r="B317" s="41"/>
      <c r="C317" s="206" t="s">
        <v>502</v>
      </c>
      <c r="D317" s="206" t="s">
        <v>156</v>
      </c>
      <c r="E317" s="207" t="s">
        <v>503</v>
      </c>
      <c r="F317" s="208" t="s">
        <v>504</v>
      </c>
      <c r="G317" s="209" t="s">
        <v>207</v>
      </c>
      <c r="H317" s="210">
        <v>23.359999999999999</v>
      </c>
      <c r="I317" s="211"/>
      <c r="J317" s="212">
        <f>ROUND(I317*H317,2)</f>
        <v>0</v>
      </c>
      <c r="K317" s="208" t="s">
        <v>160</v>
      </c>
      <c r="L317" s="46"/>
      <c r="M317" s="213" t="s">
        <v>19</v>
      </c>
      <c r="N317" s="214" t="s">
        <v>44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0.151</v>
      </c>
      <c r="T317" s="216">
        <f>S317*H317</f>
        <v>3.5273599999999998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277</v>
      </c>
      <c r="AT317" s="217" t="s">
        <v>156</v>
      </c>
      <c r="AU317" s="217" t="s">
        <v>83</v>
      </c>
      <c r="AY317" s="19" t="s">
        <v>154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81</v>
      </c>
      <c r="BK317" s="218">
        <f>ROUND(I317*H317,2)</f>
        <v>0</v>
      </c>
      <c r="BL317" s="19" t="s">
        <v>277</v>
      </c>
      <c r="BM317" s="217" t="s">
        <v>505</v>
      </c>
    </row>
    <row r="318" s="2" customFormat="1">
      <c r="A318" s="40"/>
      <c r="B318" s="41"/>
      <c r="C318" s="42"/>
      <c r="D318" s="219" t="s">
        <v>163</v>
      </c>
      <c r="E318" s="42"/>
      <c r="F318" s="220" t="s">
        <v>506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163</v>
      </c>
      <c r="AU318" s="19" t="s">
        <v>83</v>
      </c>
    </row>
    <row r="319" s="2" customFormat="1">
      <c r="A319" s="40"/>
      <c r="B319" s="41"/>
      <c r="C319" s="42"/>
      <c r="D319" s="224" t="s">
        <v>165</v>
      </c>
      <c r="E319" s="42"/>
      <c r="F319" s="225" t="s">
        <v>507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165</v>
      </c>
      <c r="AU319" s="19" t="s">
        <v>83</v>
      </c>
    </row>
    <row r="320" s="13" customFormat="1">
      <c r="A320" s="13"/>
      <c r="B320" s="226"/>
      <c r="C320" s="227"/>
      <c r="D320" s="219" t="s">
        <v>167</v>
      </c>
      <c r="E320" s="228" t="s">
        <v>19</v>
      </c>
      <c r="F320" s="229" t="s">
        <v>292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167</v>
      </c>
      <c r="AU320" s="235" t="s">
        <v>83</v>
      </c>
      <c r="AV320" s="13" t="s">
        <v>81</v>
      </c>
      <c r="AW320" s="13" t="s">
        <v>34</v>
      </c>
      <c r="AX320" s="13" t="s">
        <v>73</v>
      </c>
      <c r="AY320" s="235" t="s">
        <v>154</v>
      </c>
    </row>
    <row r="321" s="14" customFormat="1">
      <c r="A321" s="14"/>
      <c r="B321" s="236"/>
      <c r="C321" s="237"/>
      <c r="D321" s="219" t="s">
        <v>167</v>
      </c>
      <c r="E321" s="238" t="s">
        <v>19</v>
      </c>
      <c r="F321" s="239" t="s">
        <v>293</v>
      </c>
      <c r="G321" s="237"/>
      <c r="H321" s="240">
        <v>25.760000000000002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167</v>
      </c>
      <c r="AU321" s="246" t="s">
        <v>83</v>
      </c>
      <c r="AV321" s="14" t="s">
        <v>83</v>
      </c>
      <c r="AW321" s="14" t="s">
        <v>34</v>
      </c>
      <c r="AX321" s="14" t="s">
        <v>73</v>
      </c>
      <c r="AY321" s="246" t="s">
        <v>154</v>
      </c>
    </row>
    <row r="322" s="14" customFormat="1">
      <c r="A322" s="14"/>
      <c r="B322" s="236"/>
      <c r="C322" s="237"/>
      <c r="D322" s="219" t="s">
        <v>167</v>
      </c>
      <c r="E322" s="238" t="s">
        <v>19</v>
      </c>
      <c r="F322" s="239" t="s">
        <v>508</v>
      </c>
      <c r="G322" s="237"/>
      <c r="H322" s="240">
        <v>-2.3999999999999999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167</v>
      </c>
      <c r="AU322" s="246" t="s">
        <v>83</v>
      </c>
      <c r="AV322" s="14" t="s">
        <v>83</v>
      </c>
      <c r="AW322" s="14" t="s">
        <v>34</v>
      </c>
      <c r="AX322" s="14" t="s">
        <v>73</v>
      </c>
      <c r="AY322" s="246" t="s">
        <v>154</v>
      </c>
    </row>
    <row r="323" s="2" customFormat="1" ht="22.2" customHeight="1">
      <c r="A323" s="40"/>
      <c r="B323" s="41"/>
      <c r="C323" s="206" t="s">
        <v>509</v>
      </c>
      <c r="D323" s="206" t="s">
        <v>156</v>
      </c>
      <c r="E323" s="207" t="s">
        <v>510</v>
      </c>
      <c r="F323" s="208" t="s">
        <v>511</v>
      </c>
      <c r="G323" s="209" t="s">
        <v>207</v>
      </c>
      <c r="H323" s="210">
        <v>10.699999999999999</v>
      </c>
      <c r="I323" s="211"/>
      <c r="J323" s="212">
        <f>ROUND(I323*H323,2)</f>
        <v>0</v>
      </c>
      <c r="K323" s="208" t="s">
        <v>160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0.151</v>
      </c>
      <c r="T323" s="216">
        <f>S323*H323</f>
        <v>1.6156999999999999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277</v>
      </c>
      <c r="AT323" s="217" t="s">
        <v>156</v>
      </c>
      <c r="AU323" s="217" t="s">
        <v>83</v>
      </c>
      <c r="AY323" s="19" t="s">
        <v>154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81</v>
      </c>
      <c r="BK323" s="218">
        <f>ROUND(I323*H323,2)</f>
        <v>0</v>
      </c>
      <c r="BL323" s="19" t="s">
        <v>277</v>
      </c>
      <c r="BM323" s="217" t="s">
        <v>512</v>
      </c>
    </row>
    <row r="324" s="2" customFormat="1">
      <c r="A324" s="40"/>
      <c r="B324" s="41"/>
      <c r="C324" s="42"/>
      <c r="D324" s="219" t="s">
        <v>163</v>
      </c>
      <c r="E324" s="42"/>
      <c r="F324" s="220" t="s">
        <v>513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163</v>
      </c>
      <c r="AU324" s="19" t="s">
        <v>83</v>
      </c>
    </row>
    <row r="325" s="2" customFormat="1">
      <c r="A325" s="40"/>
      <c r="B325" s="41"/>
      <c r="C325" s="42"/>
      <c r="D325" s="224" t="s">
        <v>165</v>
      </c>
      <c r="E325" s="42"/>
      <c r="F325" s="225" t="s">
        <v>514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165</v>
      </c>
      <c r="AU325" s="19" t="s">
        <v>83</v>
      </c>
    </row>
    <row r="326" s="13" customFormat="1">
      <c r="A326" s="13"/>
      <c r="B326" s="226"/>
      <c r="C326" s="227"/>
      <c r="D326" s="219" t="s">
        <v>167</v>
      </c>
      <c r="E326" s="228" t="s">
        <v>19</v>
      </c>
      <c r="F326" s="229" t="s">
        <v>515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167</v>
      </c>
      <c r="AU326" s="235" t="s">
        <v>83</v>
      </c>
      <c r="AV326" s="13" t="s">
        <v>81</v>
      </c>
      <c r="AW326" s="13" t="s">
        <v>34</v>
      </c>
      <c r="AX326" s="13" t="s">
        <v>73</v>
      </c>
      <c r="AY326" s="235" t="s">
        <v>154</v>
      </c>
    </row>
    <row r="327" s="14" customFormat="1">
      <c r="A327" s="14"/>
      <c r="B327" s="236"/>
      <c r="C327" s="237"/>
      <c r="D327" s="219" t="s">
        <v>167</v>
      </c>
      <c r="E327" s="238" t="s">
        <v>19</v>
      </c>
      <c r="F327" s="239" t="s">
        <v>516</v>
      </c>
      <c r="G327" s="237"/>
      <c r="H327" s="240">
        <v>10.699999999999999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167</v>
      </c>
      <c r="AU327" s="246" t="s">
        <v>83</v>
      </c>
      <c r="AV327" s="14" t="s">
        <v>83</v>
      </c>
      <c r="AW327" s="14" t="s">
        <v>34</v>
      </c>
      <c r="AX327" s="14" t="s">
        <v>73</v>
      </c>
      <c r="AY327" s="246" t="s">
        <v>154</v>
      </c>
    </row>
    <row r="328" s="2" customFormat="1" ht="22.2" customHeight="1">
      <c r="A328" s="40"/>
      <c r="B328" s="41"/>
      <c r="C328" s="206" t="s">
        <v>517</v>
      </c>
      <c r="D328" s="206" t="s">
        <v>156</v>
      </c>
      <c r="E328" s="207" t="s">
        <v>518</v>
      </c>
      <c r="F328" s="208" t="s">
        <v>519</v>
      </c>
      <c r="G328" s="209" t="s">
        <v>207</v>
      </c>
      <c r="H328" s="210">
        <v>10.699999999999999</v>
      </c>
      <c r="I328" s="211"/>
      <c r="J328" s="212">
        <f>ROUND(I328*H328,2)</f>
        <v>0</v>
      </c>
      <c r="K328" s="208" t="s">
        <v>160</v>
      </c>
      <c r="L328" s="46"/>
      <c r="M328" s="213" t="s">
        <v>19</v>
      </c>
      <c r="N328" s="214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277</v>
      </c>
      <c r="AT328" s="217" t="s">
        <v>156</v>
      </c>
      <c r="AU328" s="217" t="s">
        <v>83</v>
      </c>
      <c r="AY328" s="19" t="s">
        <v>154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81</v>
      </c>
      <c r="BK328" s="218">
        <f>ROUND(I328*H328,2)</f>
        <v>0</v>
      </c>
      <c r="BL328" s="19" t="s">
        <v>277</v>
      </c>
      <c r="BM328" s="217" t="s">
        <v>520</v>
      </c>
    </row>
    <row r="329" s="2" customFormat="1">
      <c r="A329" s="40"/>
      <c r="B329" s="41"/>
      <c r="C329" s="42"/>
      <c r="D329" s="219" t="s">
        <v>163</v>
      </c>
      <c r="E329" s="42"/>
      <c r="F329" s="220" t="s">
        <v>519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163</v>
      </c>
      <c r="AU329" s="19" t="s">
        <v>83</v>
      </c>
    </row>
    <row r="330" s="2" customFormat="1">
      <c r="A330" s="40"/>
      <c r="B330" s="41"/>
      <c r="C330" s="42"/>
      <c r="D330" s="224" t="s">
        <v>165</v>
      </c>
      <c r="E330" s="42"/>
      <c r="F330" s="225" t="s">
        <v>521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165</v>
      </c>
      <c r="AU330" s="19" t="s">
        <v>83</v>
      </c>
    </row>
    <row r="331" s="2" customFormat="1" ht="22.2" customHeight="1">
      <c r="A331" s="40"/>
      <c r="B331" s="41"/>
      <c r="C331" s="206" t="s">
        <v>522</v>
      </c>
      <c r="D331" s="206" t="s">
        <v>156</v>
      </c>
      <c r="E331" s="207" t="s">
        <v>523</v>
      </c>
      <c r="F331" s="208" t="s">
        <v>524</v>
      </c>
      <c r="G331" s="209" t="s">
        <v>207</v>
      </c>
      <c r="H331" s="210">
        <v>8.1929999999999996</v>
      </c>
      <c r="I331" s="211"/>
      <c r="J331" s="212">
        <f>ROUND(I331*H331,2)</f>
        <v>0</v>
      </c>
      <c r="K331" s="208" t="s">
        <v>160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277</v>
      </c>
      <c r="AT331" s="217" t="s">
        <v>156</v>
      </c>
      <c r="AU331" s="217" t="s">
        <v>83</v>
      </c>
      <c r="AY331" s="19" t="s">
        <v>154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81</v>
      </c>
      <c r="BK331" s="218">
        <f>ROUND(I331*H331,2)</f>
        <v>0</v>
      </c>
      <c r="BL331" s="19" t="s">
        <v>277</v>
      </c>
      <c r="BM331" s="217" t="s">
        <v>525</v>
      </c>
    </row>
    <row r="332" s="2" customFormat="1">
      <c r="A332" s="40"/>
      <c r="B332" s="41"/>
      <c r="C332" s="42"/>
      <c r="D332" s="219" t="s">
        <v>163</v>
      </c>
      <c r="E332" s="42"/>
      <c r="F332" s="220" t="s">
        <v>526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163</v>
      </c>
      <c r="AU332" s="19" t="s">
        <v>83</v>
      </c>
    </row>
    <row r="333" s="2" customFormat="1">
      <c r="A333" s="40"/>
      <c r="B333" s="41"/>
      <c r="C333" s="42"/>
      <c r="D333" s="224" t="s">
        <v>165</v>
      </c>
      <c r="E333" s="42"/>
      <c r="F333" s="225" t="s">
        <v>527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165</v>
      </c>
      <c r="AU333" s="19" t="s">
        <v>83</v>
      </c>
    </row>
    <row r="334" s="13" customFormat="1">
      <c r="A334" s="13"/>
      <c r="B334" s="226"/>
      <c r="C334" s="227"/>
      <c r="D334" s="219" t="s">
        <v>167</v>
      </c>
      <c r="E334" s="228" t="s">
        <v>19</v>
      </c>
      <c r="F334" s="229" t="s">
        <v>528</v>
      </c>
      <c r="G334" s="227"/>
      <c r="H334" s="228" t="s">
        <v>19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167</v>
      </c>
      <c r="AU334" s="235" t="s">
        <v>83</v>
      </c>
      <c r="AV334" s="13" t="s">
        <v>81</v>
      </c>
      <c r="AW334" s="13" t="s">
        <v>34</v>
      </c>
      <c r="AX334" s="13" t="s">
        <v>73</v>
      </c>
      <c r="AY334" s="235" t="s">
        <v>154</v>
      </c>
    </row>
    <row r="335" s="14" customFormat="1">
      <c r="A335" s="14"/>
      <c r="B335" s="236"/>
      <c r="C335" s="237"/>
      <c r="D335" s="219" t="s">
        <v>167</v>
      </c>
      <c r="E335" s="238" t="s">
        <v>19</v>
      </c>
      <c r="F335" s="239" t="s">
        <v>529</v>
      </c>
      <c r="G335" s="237"/>
      <c r="H335" s="240">
        <v>8.1929999999999996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167</v>
      </c>
      <c r="AU335" s="246" t="s">
        <v>83</v>
      </c>
      <c r="AV335" s="14" t="s">
        <v>83</v>
      </c>
      <c r="AW335" s="14" t="s">
        <v>34</v>
      </c>
      <c r="AX335" s="14" t="s">
        <v>73</v>
      </c>
      <c r="AY335" s="246" t="s">
        <v>154</v>
      </c>
    </row>
    <row r="336" s="2" customFormat="1" ht="22.2" customHeight="1">
      <c r="A336" s="40"/>
      <c r="B336" s="41"/>
      <c r="C336" s="206" t="s">
        <v>530</v>
      </c>
      <c r="D336" s="206" t="s">
        <v>156</v>
      </c>
      <c r="E336" s="207" t="s">
        <v>531</v>
      </c>
      <c r="F336" s="208" t="s">
        <v>532</v>
      </c>
      <c r="G336" s="209" t="s">
        <v>207</v>
      </c>
      <c r="H336" s="210">
        <v>8.1929999999999996</v>
      </c>
      <c r="I336" s="211"/>
      <c r="J336" s="212">
        <f>ROUND(I336*H336,2)</f>
        <v>0</v>
      </c>
      <c r="K336" s="208" t="s">
        <v>160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277</v>
      </c>
      <c r="AT336" s="217" t="s">
        <v>156</v>
      </c>
      <c r="AU336" s="217" t="s">
        <v>83</v>
      </c>
      <c r="AY336" s="19" t="s">
        <v>154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81</v>
      </c>
      <c r="BK336" s="218">
        <f>ROUND(I336*H336,2)</f>
        <v>0</v>
      </c>
      <c r="BL336" s="19" t="s">
        <v>277</v>
      </c>
      <c r="BM336" s="217" t="s">
        <v>533</v>
      </c>
    </row>
    <row r="337" s="2" customFormat="1">
      <c r="A337" s="40"/>
      <c r="B337" s="41"/>
      <c r="C337" s="42"/>
      <c r="D337" s="219" t="s">
        <v>163</v>
      </c>
      <c r="E337" s="42"/>
      <c r="F337" s="220" t="s">
        <v>534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163</v>
      </c>
      <c r="AU337" s="19" t="s">
        <v>83</v>
      </c>
    </row>
    <row r="338" s="2" customFormat="1">
      <c r="A338" s="40"/>
      <c r="B338" s="41"/>
      <c r="C338" s="42"/>
      <c r="D338" s="224" t="s">
        <v>165</v>
      </c>
      <c r="E338" s="42"/>
      <c r="F338" s="225" t="s">
        <v>535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165</v>
      </c>
      <c r="AU338" s="19" t="s">
        <v>83</v>
      </c>
    </row>
    <row r="339" s="2" customFormat="1" ht="19.8" customHeight="1">
      <c r="A339" s="40"/>
      <c r="B339" s="41"/>
      <c r="C339" s="206" t="s">
        <v>536</v>
      </c>
      <c r="D339" s="206" t="s">
        <v>156</v>
      </c>
      <c r="E339" s="207" t="s">
        <v>537</v>
      </c>
      <c r="F339" s="208" t="s">
        <v>538</v>
      </c>
      <c r="G339" s="209" t="s">
        <v>207</v>
      </c>
      <c r="H339" s="210">
        <v>8.1929999999999996</v>
      </c>
      <c r="I339" s="211"/>
      <c r="J339" s="212">
        <f>ROUND(I339*H339,2)</f>
        <v>0</v>
      </c>
      <c r="K339" s="208" t="s">
        <v>160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0.00025000000000000001</v>
      </c>
      <c r="R339" s="215">
        <f>Q339*H339</f>
        <v>0.0020482500000000002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277</v>
      </c>
      <c r="AT339" s="217" t="s">
        <v>156</v>
      </c>
      <c r="AU339" s="217" t="s">
        <v>83</v>
      </c>
      <c r="AY339" s="19" t="s">
        <v>154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81</v>
      </c>
      <c r="BK339" s="218">
        <f>ROUND(I339*H339,2)</f>
        <v>0</v>
      </c>
      <c r="BL339" s="19" t="s">
        <v>277</v>
      </c>
      <c r="BM339" s="217" t="s">
        <v>539</v>
      </c>
    </row>
    <row r="340" s="2" customFormat="1">
      <c r="A340" s="40"/>
      <c r="B340" s="41"/>
      <c r="C340" s="42"/>
      <c r="D340" s="219" t="s">
        <v>163</v>
      </c>
      <c r="E340" s="42"/>
      <c r="F340" s="220" t="s">
        <v>540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163</v>
      </c>
      <c r="AU340" s="19" t="s">
        <v>83</v>
      </c>
    </row>
    <row r="341" s="2" customFormat="1">
      <c r="A341" s="40"/>
      <c r="B341" s="41"/>
      <c r="C341" s="42"/>
      <c r="D341" s="224" t="s">
        <v>165</v>
      </c>
      <c r="E341" s="42"/>
      <c r="F341" s="225" t="s">
        <v>541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165</v>
      </c>
      <c r="AU341" s="19" t="s">
        <v>83</v>
      </c>
    </row>
    <row r="342" s="2" customFormat="1" ht="14.4" customHeight="1">
      <c r="A342" s="40"/>
      <c r="B342" s="41"/>
      <c r="C342" s="206" t="s">
        <v>542</v>
      </c>
      <c r="D342" s="206" t="s">
        <v>156</v>
      </c>
      <c r="E342" s="207" t="s">
        <v>543</v>
      </c>
      <c r="F342" s="208" t="s">
        <v>544</v>
      </c>
      <c r="G342" s="209" t="s">
        <v>230</v>
      </c>
      <c r="H342" s="210">
        <v>18.620000000000001</v>
      </c>
      <c r="I342" s="211"/>
      <c r="J342" s="212">
        <f>ROUND(I342*H342,2)</f>
        <v>0</v>
      </c>
      <c r="K342" s="208" t="s">
        <v>19</v>
      </c>
      <c r="L342" s="46"/>
      <c r="M342" s="213" t="s">
        <v>19</v>
      </c>
      <c r="N342" s="214" t="s">
        <v>44</v>
      </c>
      <c r="O342" s="86"/>
      <c r="P342" s="215">
        <f>O342*H342</f>
        <v>0</v>
      </c>
      <c r="Q342" s="215">
        <v>0.00059999999999999995</v>
      </c>
      <c r="R342" s="215">
        <f>Q342*H342</f>
        <v>0.011172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277</v>
      </c>
      <c r="AT342" s="217" t="s">
        <v>156</v>
      </c>
      <c r="AU342" s="217" t="s">
        <v>83</v>
      </c>
      <c r="AY342" s="19" t="s">
        <v>154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81</v>
      </c>
      <c r="BK342" s="218">
        <f>ROUND(I342*H342,2)</f>
        <v>0</v>
      </c>
      <c r="BL342" s="19" t="s">
        <v>277</v>
      </c>
      <c r="BM342" s="217" t="s">
        <v>545</v>
      </c>
    </row>
    <row r="343" s="2" customFormat="1">
      <c r="A343" s="40"/>
      <c r="B343" s="41"/>
      <c r="C343" s="42"/>
      <c r="D343" s="219" t="s">
        <v>163</v>
      </c>
      <c r="E343" s="42"/>
      <c r="F343" s="220" t="s">
        <v>544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163</v>
      </c>
      <c r="AU343" s="19" t="s">
        <v>83</v>
      </c>
    </row>
    <row r="344" s="13" customFormat="1">
      <c r="A344" s="13"/>
      <c r="B344" s="226"/>
      <c r="C344" s="227"/>
      <c r="D344" s="219" t="s">
        <v>167</v>
      </c>
      <c r="E344" s="228" t="s">
        <v>19</v>
      </c>
      <c r="F344" s="229" t="s">
        <v>528</v>
      </c>
      <c r="G344" s="227"/>
      <c r="H344" s="228" t="s">
        <v>19</v>
      </c>
      <c r="I344" s="230"/>
      <c r="J344" s="227"/>
      <c r="K344" s="227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167</v>
      </c>
      <c r="AU344" s="235" t="s">
        <v>83</v>
      </c>
      <c r="AV344" s="13" t="s">
        <v>81</v>
      </c>
      <c r="AW344" s="13" t="s">
        <v>34</v>
      </c>
      <c r="AX344" s="13" t="s">
        <v>73</v>
      </c>
      <c r="AY344" s="235" t="s">
        <v>154</v>
      </c>
    </row>
    <row r="345" s="14" customFormat="1">
      <c r="A345" s="14"/>
      <c r="B345" s="236"/>
      <c r="C345" s="237"/>
      <c r="D345" s="219" t="s">
        <v>167</v>
      </c>
      <c r="E345" s="238" t="s">
        <v>19</v>
      </c>
      <c r="F345" s="239" t="s">
        <v>235</v>
      </c>
      <c r="G345" s="237"/>
      <c r="H345" s="240">
        <v>18.620000000000001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167</v>
      </c>
      <c r="AU345" s="246" t="s">
        <v>83</v>
      </c>
      <c r="AV345" s="14" t="s">
        <v>83</v>
      </c>
      <c r="AW345" s="14" t="s">
        <v>34</v>
      </c>
      <c r="AX345" s="14" t="s">
        <v>73</v>
      </c>
      <c r="AY345" s="246" t="s">
        <v>154</v>
      </c>
    </row>
    <row r="346" s="2" customFormat="1" ht="19.8" customHeight="1">
      <c r="A346" s="40"/>
      <c r="B346" s="41"/>
      <c r="C346" s="206" t="s">
        <v>546</v>
      </c>
      <c r="D346" s="206" t="s">
        <v>156</v>
      </c>
      <c r="E346" s="207" t="s">
        <v>547</v>
      </c>
      <c r="F346" s="208" t="s">
        <v>548</v>
      </c>
      <c r="G346" s="209" t="s">
        <v>207</v>
      </c>
      <c r="H346" s="210">
        <v>20.960000000000001</v>
      </c>
      <c r="I346" s="211"/>
      <c r="J346" s="212">
        <f>ROUND(I346*H346,2)</f>
        <v>0</v>
      </c>
      <c r="K346" s="208" t="s">
        <v>160</v>
      </c>
      <c r="L346" s="46"/>
      <c r="M346" s="213" t="s">
        <v>19</v>
      </c>
      <c r="N346" s="214" t="s">
        <v>44</v>
      </c>
      <c r="O346" s="86"/>
      <c r="P346" s="215">
        <f>O346*H346</f>
        <v>0</v>
      </c>
      <c r="Q346" s="215">
        <v>0.0045500000000000002</v>
      </c>
      <c r="R346" s="215">
        <f>Q346*H346</f>
        <v>0.095368000000000008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277</v>
      </c>
      <c r="AT346" s="217" t="s">
        <v>156</v>
      </c>
      <c r="AU346" s="217" t="s">
        <v>83</v>
      </c>
      <c r="AY346" s="19" t="s">
        <v>154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81</v>
      </c>
      <c r="BK346" s="218">
        <f>ROUND(I346*H346,2)</f>
        <v>0</v>
      </c>
      <c r="BL346" s="19" t="s">
        <v>277</v>
      </c>
      <c r="BM346" s="217" t="s">
        <v>549</v>
      </c>
    </row>
    <row r="347" s="2" customFormat="1">
      <c r="A347" s="40"/>
      <c r="B347" s="41"/>
      <c r="C347" s="42"/>
      <c r="D347" s="219" t="s">
        <v>163</v>
      </c>
      <c r="E347" s="42"/>
      <c r="F347" s="220" t="s">
        <v>550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163</v>
      </c>
      <c r="AU347" s="19" t="s">
        <v>83</v>
      </c>
    </row>
    <row r="348" s="2" customFormat="1">
      <c r="A348" s="40"/>
      <c r="B348" s="41"/>
      <c r="C348" s="42"/>
      <c r="D348" s="224" t="s">
        <v>165</v>
      </c>
      <c r="E348" s="42"/>
      <c r="F348" s="225" t="s">
        <v>551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165</v>
      </c>
      <c r="AU348" s="19" t="s">
        <v>83</v>
      </c>
    </row>
    <row r="349" s="13" customFormat="1">
      <c r="A349" s="13"/>
      <c r="B349" s="226"/>
      <c r="C349" s="227"/>
      <c r="D349" s="219" t="s">
        <v>167</v>
      </c>
      <c r="E349" s="228" t="s">
        <v>19</v>
      </c>
      <c r="F349" s="229" t="s">
        <v>552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167</v>
      </c>
      <c r="AU349" s="235" t="s">
        <v>83</v>
      </c>
      <c r="AV349" s="13" t="s">
        <v>81</v>
      </c>
      <c r="AW349" s="13" t="s">
        <v>34</v>
      </c>
      <c r="AX349" s="13" t="s">
        <v>73</v>
      </c>
      <c r="AY349" s="235" t="s">
        <v>154</v>
      </c>
    </row>
    <row r="350" s="14" customFormat="1">
      <c r="A350" s="14"/>
      <c r="B350" s="236"/>
      <c r="C350" s="237"/>
      <c r="D350" s="219" t="s">
        <v>167</v>
      </c>
      <c r="E350" s="238" t="s">
        <v>19</v>
      </c>
      <c r="F350" s="239" t="s">
        <v>293</v>
      </c>
      <c r="G350" s="237"/>
      <c r="H350" s="240">
        <v>25.760000000000002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167</v>
      </c>
      <c r="AU350" s="246" t="s">
        <v>83</v>
      </c>
      <c r="AV350" s="14" t="s">
        <v>83</v>
      </c>
      <c r="AW350" s="14" t="s">
        <v>34</v>
      </c>
      <c r="AX350" s="14" t="s">
        <v>73</v>
      </c>
      <c r="AY350" s="246" t="s">
        <v>154</v>
      </c>
    </row>
    <row r="351" s="14" customFormat="1">
      <c r="A351" s="14"/>
      <c r="B351" s="236"/>
      <c r="C351" s="237"/>
      <c r="D351" s="219" t="s">
        <v>167</v>
      </c>
      <c r="E351" s="238" t="s">
        <v>19</v>
      </c>
      <c r="F351" s="239" t="s">
        <v>553</v>
      </c>
      <c r="G351" s="237"/>
      <c r="H351" s="240">
        <v>-4.7999999999999998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167</v>
      </c>
      <c r="AU351" s="246" t="s">
        <v>83</v>
      </c>
      <c r="AV351" s="14" t="s">
        <v>83</v>
      </c>
      <c r="AW351" s="14" t="s">
        <v>34</v>
      </c>
      <c r="AX351" s="14" t="s">
        <v>73</v>
      </c>
      <c r="AY351" s="246" t="s">
        <v>154</v>
      </c>
    </row>
    <row r="352" s="2" customFormat="1" ht="22.2" customHeight="1">
      <c r="A352" s="40"/>
      <c r="B352" s="41"/>
      <c r="C352" s="206" t="s">
        <v>554</v>
      </c>
      <c r="D352" s="206" t="s">
        <v>156</v>
      </c>
      <c r="E352" s="207" t="s">
        <v>555</v>
      </c>
      <c r="F352" s="208" t="s">
        <v>556</v>
      </c>
      <c r="G352" s="209" t="s">
        <v>207</v>
      </c>
      <c r="H352" s="210">
        <v>39.530999999999999</v>
      </c>
      <c r="I352" s="211"/>
      <c r="J352" s="212">
        <f>ROUND(I352*H352,2)</f>
        <v>0</v>
      </c>
      <c r="K352" s="208" t="s">
        <v>160</v>
      </c>
      <c r="L352" s="46"/>
      <c r="M352" s="213" t="s">
        <v>19</v>
      </c>
      <c r="N352" s="214" t="s">
        <v>44</v>
      </c>
      <c r="O352" s="86"/>
      <c r="P352" s="215">
        <f>O352*H352</f>
        <v>0</v>
      </c>
      <c r="Q352" s="215">
        <v>0.040000000000000001</v>
      </c>
      <c r="R352" s="215">
        <f>Q352*H352</f>
        <v>1.58124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277</v>
      </c>
      <c r="AT352" s="217" t="s">
        <v>156</v>
      </c>
      <c r="AU352" s="217" t="s">
        <v>83</v>
      </c>
      <c r="AY352" s="19" t="s">
        <v>154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81</v>
      </c>
      <c r="BK352" s="218">
        <f>ROUND(I352*H352,2)</f>
        <v>0</v>
      </c>
      <c r="BL352" s="19" t="s">
        <v>277</v>
      </c>
      <c r="BM352" s="217" t="s">
        <v>557</v>
      </c>
    </row>
    <row r="353" s="2" customFormat="1">
      <c r="A353" s="40"/>
      <c r="B353" s="41"/>
      <c r="C353" s="42"/>
      <c r="D353" s="219" t="s">
        <v>163</v>
      </c>
      <c r="E353" s="42"/>
      <c r="F353" s="220" t="s">
        <v>558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163</v>
      </c>
      <c r="AU353" s="19" t="s">
        <v>83</v>
      </c>
    </row>
    <row r="354" s="2" customFormat="1">
      <c r="A354" s="40"/>
      <c r="B354" s="41"/>
      <c r="C354" s="42"/>
      <c r="D354" s="224" t="s">
        <v>165</v>
      </c>
      <c r="E354" s="42"/>
      <c r="F354" s="225" t="s">
        <v>559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165</v>
      </c>
      <c r="AU354" s="19" t="s">
        <v>83</v>
      </c>
    </row>
    <row r="355" s="13" customFormat="1">
      <c r="A355" s="13"/>
      <c r="B355" s="226"/>
      <c r="C355" s="227"/>
      <c r="D355" s="219" t="s">
        <v>167</v>
      </c>
      <c r="E355" s="228" t="s">
        <v>19</v>
      </c>
      <c r="F355" s="229" t="s">
        <v>560</v>
      </c>
      <c r="G355" s="227"/>
      <c r="H355" s="228" t="s">
        <v>19</v>
      </c>
      <c r="I355" s="230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167</v>
      </c>
      <c r="AU355" s="235" t="s">
        <v>83</v>
      </c>
      <c r="AV355" s="13" t="s">
        <v>81</v>
      </c>
      <c r="AW355" s="13" t="s">
        <v>34</v>
      </c>
      <c r="AX355" s="13" t="s">
        <v>73</v>
      </c>
      <c r="AY355" s="235" t="s">
        <v>154</v>
      </c>
    </row>
    <row r="356" s="14" customFormat="1">
      <c r="A356" s="14"/>
      <c r="B356" s="236"/>
      <c r="C356" s="237"/>
      <c r="D356" s="219" t="s">
        <v>167</v>
      </c>
      <c r="E356" s="238" t="s">
        <v>19</v>
      </c>
      <c r="F356" s="239" t="s">
        <v>561</v>
      </c>
      <c r="G356" s="237"/>
      <c r="H356" s="240">
        <v>20.971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167</v>
      </c>
      <c r="AU356" s="246" t="s">
        <v>83</v>
      </c>
      <c r="AV356" s="14" t="s">
        <v>83</v>
      </c>
      <c r="AW356" s="14" t="s">
        <v>34</v>
      </c>
      <c r="AX356" s="14" t="s">
        <v>73</v>
      </c>
      <c r="AY356" s="246" t="s">
        <v>154</v>
      </c>
    </row>
    <row r="357" s="14" customFormat="1">
      <c r="A357" s="14"/>
      <c r="B357" s="236"/>
      <c r="C357" s="237"/>
      <c r="D357" s="219" t="s">
        <v>167</v>
      </c>
      <c r="E357" s="238" t="s">
        <v>19</v>
      </c>
      <c r="F357" s="239" t="s">
        <v>562</v>
      </c>
      <c r="G357" s="237"/>
      <c r="H357" s="240">
        <v>-2.3999999999999999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167</v>
      </c>
      <c r="AU357" s="246" t="s">
        <v>83</v>
      </c>
      <c r="AV357" s="14" t="s">
        <v>83</v>
      </c>
      <c r="AW357" s="14" t="s">
        <v>34</v>
      </c>
      <c r="AX357" s="14" t="s">
        <v>73</v>
      </c>
      <c r="AY357" s="246" t="s">
        <v>154</v>
      </c>
    </row>
    <row r="358" s="13" customFormat="1">
      <c r="A358" s="13"/>
      <c r="B358" s="226"/>
      <c r="C358" s="227"/>
      <c r="D358" s="219" t="s">
        <v>167</v>
      </c>
      <c r="E358" s="228" t="s">
        <v>19</v>
      </c>
      <c r="F358" s="229" t="s">
        <v>552</v>
      </c>
      <c r="G358" s="227"/>
      <c r="H358" s="228" t="s">
        <v>19</v>
      </c>
      <c r="I358" s="230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167</v>
      </c>
      <c r="AU358" s="235" t="s">
        <v>83</v>
      </c>
      <c r="AV358" s="13" t="s">
        <v>81</v>
      </c>
      <c r="AW358" s="13" t="s">
        <v>34</v>
      </c>
      <c r="AX358" s="13" t="s">
        <v>73</v>
      </c>
      <c r="AY358" s="235" t="s">
        <v>154</v>
      </c>
    </row>
    <row r="359" s="14" customFormat="1">
      <c r="A359" s="14"/>
      <c r="B359" s="236"/>
      <c r="C359" s="237"/>
      <c r="D359" s="219" t="s">
        <v>167</v>
      </c>
      <c r="E359" s="238" t="s">
        <v>19</v>
      </c>
      <c r="F359" s="239" t="s">
        <v>293</v>
      </c>
      <c r="G359" s="237"/>
      <c r="H359" s="240">
        <v>25.760000000000002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167</v>
      </c>
      <c r="AU359" s="246" t="s">
        <v>83</v>
      </c>
      <c r="AV359" s="14" t="s">
        <v>83</v>
      </c>
      <c r="AW359" s="14" t="s">
        <v>34</v>
      </c>
      <c r="AX359" s="14" t="s">
        <v>73</v>
      </c>
      <c r="AY359" s="246" t="s">
        <v>154</v>
      </c>
    </row>
    <row r="360" s="14" customFormat="1">
      <c r="A360" s="14"/>
      <c r="B360" s="236"/>
      <c r="C360" s="237"/>
      <c r="D360" s="219" t="s">
        <v>167</v>
      </c>
      <c r="E360" s="238" t="s">
        <v>19</v>
      </c>
      <c r="F360" s="239" t="s">
        <v>553</v>
      </c>
      <c r="G360" s="237"/>
      <c r="H360" s="240">
        <v>-4.7999999999999998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167</v>
      </c>
      <c r="AU360" s="246" t="s">
        <v>83</v>
      </c>
      <c r="AV360" s="14" t="s">
        <v>83</v>
      </c>
      <c r="AW360" s="14" t="s">
        <v>34</v>
      </c>
      <c r="AX360" s="14" t="s">
        <v>73</v>
      </c>
      <c r="AY360" s="246" t="s">
        <v>154</v>
      </c>
    </row>
    <row r="361" s="2" customFormat="1" ht="14.4" customHeight="1">
      <c r="A361" s="40"/>
      <c r="B361" s="41"/>
      <c r="C361" s="248" t="s">
        <v>563</v>
      </c>
      <c r="D361" s="248" t="s">
        <v>264</v>
      </c>
      <c r="E361" s="249" t="s">
        <v>564</v>
      </c>
      <c r="F361" s="250" t="s">
        <v>565</v>
      </c>
      <c r="G361" s="251" t="s">
        <v>207</v>
      </c>
      <c r="H361" s="252">
        <v>21.797999999999998</v>
      </c>
      <c r="I361" s="253"/>
      <c r="J361" s="254">
        <f>ROUND(I361*H361,2)</f>
        <v>0</v>
      </c>
      <c r="K361" s="250" t="s">
        <v>160</v>
      </c>
      <c r="L361" s="255"/>
      <c r="M361" s="256" t="s">
        <v>19</v>
      </c>
      <c r="N361" s="257" t="s">
        <v>44</v>
      </c>
      <c r="O361" s="86"/>
      <c r="P361" s="215">
        <f>O361*H361</f>
        <v>0</v>
      </c>
      <c r="Q361" s="215">
        <v>0.13500000000000001</v>
      </c>
      <c r="R361" s="215">
        <f>Q361*H361</f>
        <v>2.9427300000000001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414</v>
      </c>
      <c r="AT361" s="217" t="s">
        <v>264</v>
      </c>
      <c r="AU361" s="217" t="s">
        <v>83</v>
      </c>
      <c r="AY361" s="19" t="s">
        <v>154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ROUND(I361*H361,2)</f>
        <v>0</v>
      </c>
      <c r="BL361" s="19" t="s">
        <v>277</v>
      </c>
      <c r="BM361" s="217" t="s">
        <v>566</v>
      </c>
    </row>
    <row r="362" s="2" customFormat="1">
      <c r="A362" s="40"/>
      <c r="B362" s="41"/>
      <c r="C362" s="42"/>
      <c r="D362" s="219" t="s">
        <v>163</v>
      </c>
      <c r="E362" s="42"/>
      <c r="F362" s="220" t="s">
        <v>565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163</v>
      </c>
      <c r="AU362" s="19" t="s">
        <v>83</v>
      </c>
    </row>
    <row r="363" s="2" customFormat="1">
      <c r="A363" s="40"/>
      <c r="B363" s="41"/>
      <c r="C363" s="42"/>
      <c r="D363" s="219" t="s">
        <v>249</v>
      </c>
      <c r="E363" s="42"/>
      <c r="F363" s="247" t="s">
        <v>567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249</v>
      </c>
      <c r="AU363" s="19" t="s">
        <v>83</v>
      </c>
    </row>
    <row r="364" s="13" customFormat="1">
      <c r="A364" s="13"/>
      <c r="B364" s="226"/>
      <c r="C364" s="227"/>
      <c r="D364" s="219" t="s">
        <v>167</v>
      </c>
      <c r="E364" s="228" t="s">
        <v>19</v>
      </c>
      <c r="F364" s="229" t="s">
        <v>552</v>
      </c>
      <c r="G364" s="227"/>
      <c r="H364" s="228" t="s">
        <v>19</v>
      </c>
      <c r="I364" s="230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167</v>
      </c>
      <c r="AU364" s="235" t="s">
        <v>83</v>
      </c>
      <c r="AV364" s="13" t="s">
        <v>81</v>
      </c>
      <c r="AW364" s="13" t="s">
        <v>34</v>
      </c>
      <c r="AX364" s="13" t="s">
        <v>73</v>
      </c>
      <c r="AY364" s="235" t="s">
        <v>154</v>
      </c>
    </row>
    <row r="365" s="14" customFormat="1">
      <c r="A365" s="14"/>
      <c r="B365" s="236"/>
      <c r="C365" s="237"/>
      <c r="D365" s="219" t="s">
        <v>167</v>
      </c>
      <c r="E365" s="238" t="s">
        <v>19</v>
      </c>
      <c r="F365" s="239" t="s">
        <v>293</v>
      </c>
      <c r="G365" s="237"/>
      <c r="H365" s="240">
        <v>25.760000000000002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167</v>
      </c>
      <c r="AU365" s="246" t="s">
        <v>83</v>
      </c>
      <c r="AV365" s="14" t="s">
        <v>83</v>
      </c>
      <c r="AW365" s="14" t="s">
        <v>34</v>
      </c>
      <c r="AX365" s="14" t="s">
        <v>73</v>
      </c>
      <c r="AY365" s="246" t="s">
        <v>154</v>
      </c>
    </row>
    <row r="366" s="14" customFormat="1">
      <c r="A366" s="14"/>
      <c r="B366" s="236"/>
      <c r="C366" s="237"/>
      <c r="D366" s="219" t="s">
        <v>167</v>
      </c>
      <c r="E366" s="238" t="s">
        <v>19</v>
      </c>
      <c r="F366" s="239" t="s">
        <v>553</v>
      </c>
      <c r="G366" s="237"/>
      <c r="H366" s="240">
        <v>-4.7999999999999998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167</v>
      </c>
      <c r="AU366" s="246" t="s">
        <v>83</v>
      </c>
      <c r="AV366" s="14" t="s">
        <v>83</v>
      </c>
      <c r="AW366" s="14" t="s">
        <v>34</v>
      </c>
      <c r="AX366" s="14" t="s">
        <v>73</v>
      </c>
      <c r="AY366" s="246" t="s">
        <v>154</v>
      </c>
    </row>
    <row r="367" s="14" customFormat="1">
      <c r="A367" s="14"/>
      <c r="B367" s="236"/>
      <c r="C367" s="237"/>
      <c r="D367" s="219" t="s">
        <v>167</v>
      </c>
      <c r="E367" s="237"/>
      <c r="F367" s="239" t="s">
        <v>568</v>
      </c>
      <c r="G367" s="237"/>
      <c r="H367" s="240">
        <v>21.797999999999998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167</v>
      </c>
      <c r="AU367" s="246" t="s">
        <v>83</v>
      </c>
      <c r="AV367" s="14" t="s">
        <v>83</v>
      </c>
      <c r="AW367" s="14" t="s">
        <v>4</v>
      </c>
      <c r="AX367" s="14" t="s">
        <v>81</v>
      </c>
      <c r="AY367" s="246" t="s">
        <v>154</v>
      </c>
    </row>
    <row r="368" s="2" customFormat="1" ht="19.8" customHeight="1">
      <c r="A368" s="40"/>
      <c r="B368" s="41"/>
      <c r="C368" s="248" t="s">
        <v>569</v>
      </c>
      <c r="D368" s="248" t="s">
        <v>264</v>
      </c>
      <c r="E368" s="249" t="s">
        <v>570</v>
      </c>
      <c r="F368" s="250" t="s">
        <v>571</v>
      </c>
      <c r="G368" s="251" t="s">
        <v>207</v>
      </c>
      <c r="H368" s="252">
        <v>18.571000000000002</v>
      </c>
      <c r="I368" s="253"/>
      <c r="J368" s="254">
        <f>ROUND(I368*H368,2)</f>
        <v>0</v>
      </c>
      <c r="K368" s="250" t="s">
        <v>160</v>
      </c>
      <c r="L368" s="255"/>
      <c r="M368" s="256" t="s">
        <v>19</v>
      </c>
      <c r="N368" s="257" t="s">
        <v>44</v>
      </c>
      <c r="O368" s="86"/>
      <c r="P368" s="215">
        <f>O368*H368</f>
        <v>0</v>
      </c>
      <c r="Q368" s="215">
        <v>0.13500000000000001</v>
      </c>
      <c r="R368" s="215">
        <f>Q368*H368</f>
        <v>2.5070850000000005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414</v>
      </c>
      <c r="AT368" s="217" t="s">
        <v>264</v>
      </c>
      <c r="AU368" s="217" t="s">
        <v>83</v>
      </c>
      <c r="AY368" s="19" t="s">
        <v>154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81</v>
      </c>
      <c r="BK368" s="218">
        <f>ROUND(I368*H368,2)</f>
        <v>0</v>
      </c>
      <c r="BL368" s="19" t="s">
        <v>277</v>
      </c>
      <c r="BM368" s="217" t="s">
        <v>572</v>
      </c>
    </row>
    <row r="369" s="2" customFormat="1">
      <c r="A369" s="40"/>
      <c r="B369" s="41"/>
      <c r="C369" s="42"/>
      <c r="D369" s="219" t="s">
        <v>163</v>
      </c>
      <c r="E369" s="42"/>
      <c r="F369" s="220" t="s">
        <v>571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163</v>
      </c>
      <c r="AU369" s="19" t="s">
        <v>83</v>
      </c>
    </row>
    <row r="370" s="2" customFormat="1">
      <c r="A370" s="40"/>
      <c r="B370" s="41"/>
      <c r="C370" s="42"/>
      <c r="D370" s="219" t="s">
        <v>249</v>
      </c>
      <c r="E370" s="42"/>
      <c r="F370" s="247" t="s">
        <v>573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249</v>
      </c>
      <c r="AU370" s="19" t="s">
        <v>83</v>
      </c>
    </row>
    <row r="371" s="13" customFormat="1">
      <c r="A371" s="13"/>
      <c r="B371" s="226"/>
      <c r="C371" s="227"/>
      <c r="D371" s="219" t="s">
        <v>167</v>
      </c>
      <c r="E371" s="228" t="s">
        <v>19</v>
      </c>
      <c r="F371" s="229" t="s">
        <v>560</v>
      </c>
      <c r="G371" s="227"/>
      <c r="H371" s="228" t="s">
        <v>19</v>
      </c>
      <c r="I371" s="230"/>
      <c r="J371" s="227"/>
      <c r="K371" s="227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167</v>
      </c>
      <c r="AU371" s="235" t="s">
        <v>83</v>
      </c>
      <c r="AV371" s="13" t="s">
        <v>81</v>
      </c>
      <c r="AW371" s="13" t="s">
        <v>34</v>
      </c>
      <c r="AX371" s="13" t="s">
        <v>73</v>
      </c>
      <c r="AY371" s="235" t="s">
        <v>154</v>
      </c>
    </row>
    <row r="372" s="14" customFormat="1">
      <c r="A372" s="14"/>
      <c r="B372" s="236"/>
      <c r="C372" s="237"/>
      <c r="D372" s="219" t="s">
        <v>167</v>
      </c>
      <c r="E372" s="238" t="s">
        <v>19</v>
      </c>
      <c r="F372" s="239" t="s">
        <v>561</v>
      </c>
      <c r="G372" s="237"/>
      <c r="H372" s="240">
        <v>20.971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167</v>
      </c>
      <c r="AU372" s="246" t="s">
        <v>83</v>
      </c>
      <c r="AV372" s="14" t="s">
        <v>83</v>
      </c>
      <c r="AW372" s="14" t="s">
        <v>34</v>
      </c>
      <c r="AX372" s="14" t="s">
        <v>73</v>
      </c>
      <c r="AY372" s="246" t="s">
        <v>154</v>
      </c>
    </row>
    <row r="373" s="14" customFormat="1">
      <c r="A373" s="14"/>
      <c r="B373" s="236"/>
      <c r="C373" s="237"/>
      <c r="D373" s="219" t="s">
        <v>167</v>
      </c>
      <c r="E373" s="238" t="s">
        <v>19</v>
      </c>
      <c r="F373" s="239" t="s">
        <v>562</v>
      </c>
      <c r="G373" s="237"/>
      <c r="H373" s="240">
        <v>-2.3999999999999999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167</v>
      </c>
      <c r="AU373" s="246" t="s">
        <v>83</v>
      </c>
      <c r="AV373" s="14" t="s">
        <v>83</v>
      </c>
      <c r="AW373" s="14" t="s">
        <v>34</v>
      </c>
      <c r="AX373" s="14" t="s">
        <v>73</v>
      </c>
      <c r="AY373" s="246" t="s">
        <v>154</v>
      </c>
    </row>
    <row r="374" s="2" customFormat="1" ht="14.4" customHeight="1">
      <c r="A374" s="40"/>
      <c r="B374" s="41"/>
      <c r="C374" s="206" t="s">
        <v>574</v>
      </c>
      <c r="D374" s="206" t="s">
        <v>156</v>
      </c>
      <c r="E374" s="207" t="s">
        <v>575</v>
      </c>
      <c r="F374" s="208" t="s">
        <v>576</v>
      </c>
      <c r="G374" s="209" t="s">
        <v>207</v>
      </c>
      <c r="H374" s="210">
        <v>39.530999999999999</v>
      </c>
      <c r="I374" s="211"/>
      <c r="J374" s="212">
        <f>ROUND(I374*H374,2)</f>
        <v>0</v>
      </c>
      <c r="K374" s="208" t="s">
        <v>160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0.00029999999999999997</v>
      </c>
      <c r="R374" s="215">
        <f>Q374*H374</f>
        <v>0.011859299999999998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277</v>
      </c>
      <c r="AT374" s="217" t="s">
        <v>156</v>
      </c>
      <c r="AU374" s="217" t="s">
        <v>83</v>
      </c>
      <c r="AY374" s="19" t="s">
        <v>154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ROUND(I374*H374,2)</f>
        <v>0</v>
      </c>
      <c r="BL374" s="19" t="s">
        <v>277</v>
      </c>
      <c r="BM374" s="217" t="s">
        <v>577</v>
      </c>
    </row>
    <row r="375" s="2" customFormat="1">
      <c r="A375" s="40"/>
      <c r="B375" s="41"/>
      <c r="C375" s="42"/>
      <c r="D375" s="219" t="s">
        <v>163</v>
      </c>
      <c r="E375" s="42"/>
      <c r="F375" s="220" t="s">
        <v>578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163</v>
      </c>
      <c r="AU375" s="19" t="s">
        <v>83</v>
      </c>
    </row>
    <row r="376" s="2" customFormat="1">
      <c r="A376" s="40"/>
      <c r="B376" s="41"/>
      <c r="C376" s="42"/>
      <c r="D376" s="224" t="s">
        <v>165</v>
      </c>
      <c r="E376" s="42"/>
      <c r="F376" s="225" t="s">
        <v>579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165</v>
      </c>
      <c r="AU376" s="19" t="s">
        <v>83</v>
      </c>
    </row>
    <row r="377" s="13" customFormat="1">
      <c r="A377" s="13"/>
      <c r="B377" s="226"/>
      <c r="C377" s="227"/>
      <c r="D377" s="219" t="s">
        <v>167</v>
      </c>
      <c r="E377" s="228" t="s">
        <v>19</v>
      </c>
      <c r="F377" s="229" t="s">
        <v>560</v>
      </c>
      <c r="G377" s="227"/>
      <c r="H377" s="228" t="s">
        <v>19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167</v>
      </c>
      <c r="AU377" s="235" t="s">
        <v>83</v>
      </c>
      <c r="AV377" s="13" t="s">
        <v>81</v>
      </c>
      <c r="AW377" s="13" t="s">
        <v>34</v>
      </c>
      <c r="AX377" s="13" t="s">
        <v>73</v>
      </c>
      <c r="AY377" s="235" t="s">
        <v>154</v>
      </c>
    </row>
    <row r="378" s="14" customFormat="1">
      <c r="A378" s="14"/>
      <c r="B378" s="236"/>
      <c r="C378" s="237"/>
      <c r="D378" s="219" t="s">
        <v>167</v>
      </c>
      <c r="E378" s="238" t="s">
        <v>19</v>
      </c>
      <c r="F378" s="239" t="s">
        <v>561</v>
      </c>
      <c r="G378" s="237"/>
      <c r="H378" s="240">
        <v>20.971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167</v>
      </c>
      <c r="AU378" s="246" t="s">
        <v>83</v>
      </c>
      <c r="AV378" s="14" t="s">
        <v>83</v>
      </c>
      <c r="AW378" s="14" t="s">
        <v>34</v>
      </c>
      <c r="AX378" s="14" t="s">
        <v>73</v>
      </c>
      <c r="AY378" s="246" t="s">
        <v>154</v>
      </c>
    </row>
    <row r="379" s="14" customFormat="1">
      <c r="A379" s="14"/>
      <c r="B379" s="236"/>
      <c r="C379" s="237"/>
      <c r="D379" s="219" t="s">
        <v>167</v>
      </c>
      <c r="E379" s="238" t="s">
        <v>19</v>
      </c>
      <c r="F379" s="239" t="s">
        <v>562</v>
      </c>
      <c r="G379" s="237"/>
      <c r="H379" s="240">
        <v>-2.3999999999999999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167</v>
      </c>
      <c r="AU379" s="246" t="s">
        <v>83</v>
      </c>
      <c r="AV379" s="14" t="s">
        <v>83</v>
      </c>
      <c r="AW379" s="14" t="s">
        <v>34</v>
      </c>
      <c r="AX379" s="14" t="s">
        <v>73</v>
      </c>
      <c r="AY379" s="246" t="s">
        <v>154</v>
      </c>
    </row>
    <row r="380" s="13" customFormat="1">
      <c r="A380" s="13"/>
      <c r="B380" s="226"/>
      <c r="C380" s="227"/>
      <c r="D380" s="219" t="s">
        <v>167</v>
      </c>
      <c r="E380" s="228" t="s">
        <v>19</v>
      </c>
      <c r="F380" s="229" t="s">
        <v>552</v>
      </c>
      <c r="G380" s="227"/>
      <c r="H380" s="228" t="s">
        <v>19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167</v>
      </c>
      <c r="AU380" s="235" t="s">
        <v>83</v>
      </c>
      <c r="AV380" s="13" t="s">
        <v>81</v>
      </c>
      <c r="AW380" s="13" t="s">
        <v>34</v>
      </c>
      <c r="AX380" s="13" t="s">
        <v>73</v>
      </c>
      <c r="AY380" s="235" t="s">
        <v>154</v>
      </c>
    </row>
    <row r="381" s="14" customFormat="1">
      <c r="A381" s="14"/>
      <c r="B381" s="236"/>
      <c r="C381" s="237"/>
      <c r="D381" s="219" t="s">
        <v>167</v>
      </c>
      <c r="E381" s="238" t="s">
        <v>19</v>
      </c>
      <c r="F381" s="239" t="s">
        <v>293</v>
      </c>
      <c r="G381" s="237"/>
      <c r="H381" s="240">
        <v>25.760000000000002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167</v>
      </c>
      <c r="AU381" s="246" t="s">
        <v>83</v>
      </c>
      <c r="AV381" s="14" t="s">
        <v>83</v>
      </c>
      <c r="AW381" s="14" t="s">
        <v>34</v>
      </c>
      <c r="AX381" s="14" t="s">
        <v>73</v>
      </c>
      <c r="AY381" s="246" t="s">
        <v>154</v>
      </c>
    </row>
    <row r="382" s="14" customFormat="1">
      <c r="A382" s="14"/>
      <c r="B382" s="236"/>
      <c r="C382" s="237"/>
      <c r="D382" s="219" t="s">
        <v>167</v>
      </c>
      <c r="E382" s="238" t="s">
        <v>19</v>
      </c>
      <c r="F382" s="239" t="s">
        <v>553</v>
      </c>
      <c r="G382" s="237"/>
      <c r="H382" s="240">
        <v>-4.7999999999999998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167</v>
      </c>
      <c r="AU382" s="246" t="s">
        <v>83</v>
      </c>
      <c r="AV382" s="14" t="s">
        <v>83</v>
      </c>
      <c r="AW382" s="14" t="s">
        <v>34</v>
      </c>
      <c r="AX382" s="14" t="s">
        <v>73</v>
      </c>
      <c r="AY382" s="246" t="s">
        <v>154</v>
      </c>
    </row>
    <row r="383" s="2" customFormat="1" ht="22.2" customHeight="1">
      <c r="A383" s="40"/>
      <c r="B383" s="41"/>
      <c r="C383" s="206" t="s">
        <v>580</v>
      </c>
      <c r="D383" s="206" t="s">
        <v>156</v>
      </c>
      <c r="E383" s="207" t="s">
        <v>581</v>
      </c>
      <c r="F383" s="208" t="s">
        <v>582</v>
      </c>
      <c r="G383" s="209" t="s">
        <v>207</v>
      </c>
      <c r="H383" s="210">
        <v>39.530999999999999</v>
      </c>
      <c r="I383" s="211"/>
      <c r="J383" s="212">
        <f>ROUND(I383*H383,2)</f>
        <v>0</v>
      </c>
      <c r="K383" s="208" t="s">
        <v>160</v>
      </c>
      <c r="L383" s="46"/>
      <c r="M383" s="213" t="s">
        <v>19</v>
      </c>
      <c r="N383" s="214" t="s">
        <v>44</v>
      </c>
      <c r="O383" s="86"/>
      <c r="P383" s="215">
        <f>O383*H383</f>
        <v>0</v>
      </c>
      <c r="Q383" s="215">
        <v>0.00016000000000000001</v>
      </c>
      <c r="R383" s="215">
        <f>Q383*H383</f>
        <v>0.0063249600000000001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277</v>
      </c>
      <c r="AT383" s="217" t="s">
        <v>156</v>
      </c>
      <c r="AU383" s="217" t="s">
        <v>83</v>
      </c>
      <c r="AY383" s="19" t="s">
        <v>154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81</v>
      </c>
      <c r="BK383" s="218">
        <f>ROUND(I383*H383,2)</f>
        <v>0</v>
      </c>
      <c r="BL383" s="19" t="s">
        <v>277</v>
      </c>
      <c r="BM383" s="217" t="s">
        <v>583</v>
      </c>
    </row>
    <row r="384" s="2" customFormat="1">
      <c r="A384" s="40"/>
      <c r="B384" s="41"/>
      <c r="C384" s="42"/>
      <c r="D384" s="219" t="s">
        <v>163</v>
      </c>
      <c r="E384" s="42"/>
      <c r="F384" s="220" t="s">
        <v>584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163</v>
      </c>
      <c r="AU384" s="19" t="s">
        <v>83</v>
      </c>
    </row>
    <row r="385" s="2" customFormat="1">
      <c r="A385" s="40"/>
      <c r="B385" s="41"/>
      <c r="C385" s="42"/>
      <c r="D385" s="224" t="s">
        <v>165</v>
      </c>
      <c r="E385" s="42"/>
      <c r="F385" s="225" t="s">
        <v>585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165</v>
      </c>
      <c r="AU385" s="19" t="s">
        <v>83</v>
      </c>
    </row>
    <row r="386" s="2" customFormat="1" ht="22.2" customHeight="1">
      <c r="A386" s="40"/>
      <c r="B386" s="41"/>
      <c r="C386" s="206" t="s">
        <v>586</v>
      </c>
      <c r="D386" s="206" t="s">
        <v>156</v>
      </c>
      <c r="E386" s="207" t="s">
        <v>587</v>
      </c>
      <c r="F386" s="208" t="s">
        <v>588</v>
      </c>
      <c r="G386" s="209" t="s">
        <v>178</v>
      </c>
      <c r="H386" s="210">
        <v>7.1580000000000004</v>
      </c>
      <c r="I386" s="211"/>
      <c r="J386" s="212">
        <f>ROUND(I386*H386,2)</f>
        <v>0</v>
      </c>
      <c r="K386" s="208" t="s">
        <v>160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277</v>
      </c>
      <c r="AT386" s="217" t="s">
        <v>156</v>
      </c>
      <c r="AU386" s="217" t="s">
        <v>83</v>
      </c>
      <c r="AY386" s="19" t="s">
        <v>154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81</v>
      </c>
      <c r="BK386" s="218">
        <f>ROUND(I386*H386,2)</f>
        <v>0</v>
      </c>
      <c r="BL386" s="19" t="s">
        <v>277</v>
      </c>
      <c r="BM386" s="217" t="s">
        <v>589</v>
      </c>
    </row>
    <row r="387" s="2" customFormat="1">
      <c r="A387" s="40"/>
      <c r="B387" s="41"/>
      <c r="C387" s="42"/>
      <c r="D387" s="219" t="s">
        <v>163</v>
      </c>
      <c r="E387" s="42"/>
      <c r="F387" s="220" t="s">
        <v>590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163</v>
      </c>
      <c r="AU387" s="19" t="s">
        <v>83</v>
      </c>
    </row>
    <row r="388" s="2" customFormat="1">
      <c r="A388" s="40"/>
      <c r="B388" s="41"/>
      <c r="C388" s="42"/>
      <c r="D388" s="224" t="s">
        <v>165</v>
      </c>
      <c r="E388" s="42"/>
      <c r="F388" s="225" t="s">
        <v>591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165</v>
      </c>
      <c r="AU388" s="19" t="s">
        <v>83</v>
      </c>
    </row>
    <row r="389" s="12" customFormat="1" ht="25.92" customHeight="1">
      <c r="A389" s="12"/>
      <c r="B389" s="190"/>
      <c r="C389" s="191"/>
      <c r="D389" s="192" t="s">
        <v>72</v>
      </c>
      <c r="E389" s="193" t="s">
        <v>592</v>
      </c>
      <c r="F389" s="193" t="s">
        <v>593</v>
      </c>
      <c r="G389" s="191"/>
      <c r="H389" s="191"/>
      <c r="I389" s="194"/>
      <c r="J389" s="195">
        <f>BK389</f>
        <v>0</v>
      </c>
      <c r="K389" s="191"/>
      <c r="L389" s="196"/>
      <c r="M389" s="197"/>
      <c r="N389" s="198"/>
      <c r="O389" s="198"/>
      <c r="P389" s="199">
        <f>P390+P394+P398</f>
        <v>0</v>
      </c>
      <c r="Q389" s="198"/>
      <c r="R389" s="199">
        <f>R390+R394+R398</f>
        <v>0</v>
      </c>
      <c r="S389" s="198"/>
      <c r="T389" s="200">
        <f>T390+T394+T398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1" t="s">
        <v>189</v>
      </c>
      <c r="AT389" s="202" t="s">
        <v>72</v>
      </c>
      <c r="AU389" s="202" t="s">
        <v>73</v>
      </c>
      <c r="AY389" s="201" t="s">
        <v>154</v>
      </c>
      <c r="BK389" s="203">
        <f>BK390+BK394+BK398</f>
        <v>0</v>
      </c>
    </row>
    <row r="390" s="12" customFormat="1" ht="22.8" customHeight="1">
      <c r="A390" s="12"/>
      <c r="B390" s="190"/>
      <c r="C390" s="191"/>
      <c r="D390" s="192" t="s">
        <v>72</v>
      </c>
      <c r="E390" s="204" t="s">
        <v>594</v>
      </c>
      <c r="F390" s="204" t="s">
        <v>595</v>
      </c>
      <c r="G390" s="191"/>
      <c r="H390" s="191"/>
      <c r="I390" s="194"/>
      <c r="J390" s="205">
        <f>BK390</f>
        <v>0</v>
      </c>
      <c r="K390" s="191"/>
      <c r="L390" s="196"/>
      <c r="M390" s="197"/>
      <c r="N390" s="198"/>
      <c r="O390" s="198"/>
      <c r="P390" s="199">
        <f>SUM(P391:P393)</f>
        <v>0</v>
      </c>
      <c r="Q390" s="198"/>
      <c r="R390" s="199">
        <f>SUM(R391:R393)</f>
        <v>0</v>
      </c>
      <c r="S390" s="198"/>
      <c r="T390" s="200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1" t="s">
        <v>189</v>
      </c>
      <c r="AT390" s="202" t="s">
        <v>72</v>
      </c>
      <c r="AU390" s="202" t="s">
        <v>81</v>
      </c>
      <c r="AY390" s="201" t="s">
        <v>154</v>
      </c>
      <c r="BK390" s="203">
        <f>SUM(BK391:BK393)</f>
        <v>0</v>
      </c>
    </row>
    <row r="391" s="2" customFormat="1" ht="14.4" customHeight="1">
      <c r="A391" s="40"/>
      <c r="B391" s="41"/>
      <c r="C391" s="206" t="s">
        <v>596</v>
      </c>
      <c r="D391" s="206" t="s">
        <v>156</v>
      </c>
      <c r="E391" s="207" t="s">
        <v>597</v>
      </c>
      <c r="F391" s="208" t="s">
        <v>598</v>
      </c>
      <c r="G391" s="209" t="s">
        <v>599</v>
      </c>
      <c r="H391" s="210">
        <v>1</v>
      </c>
      <c r="I391" s="211"/>
      <c r="J391" s="212">
        <f>ROUND(I391*H391,2)</f>
        <v>0</v>
      </c>
      <c r="K391" s="208" t="s">
        <v>160</v>
      </c>
      <c r="L391" s="46"/>
      <c r="M391" s="213" t="s">
        <v>19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600</v>
      </c>
      <c r="AT391" s="217" t="s">
        <v>156</v>
      </c>
      <c r="AU391" s="217" t="s">
        <v>83</v>
      </c>
      <c r="AY391" s="19" t="s">
        <v>154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81</v>
      </c>
      <c r="BK391" s="218">
        <f>ROUND(I391*H391,2)</f>
        <v>0</v>
      </c>
      <c r="BL391" s="19" t="s">
        <v>600</v>
      </c>
      <c r="BM391" s="217" t="s">
        <v>601</v>
      </c>
    </row>
    <row r="392" s="2" customFormat="1">
      <c r="A392" s="40"/>
      <c r="B392" s="41"/>
      <c r="C392" s="42"/>
      <c r="D392" s="219" t="s">
        <v>163</v>
      </c>
      <c r="E392" s="42"/>
      <c r="F392" s="220" t="s">
        <v>598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163</v>
      </c>
      <c r="AU392" s="19" t="s">
        <v>83</v>
      </c>
    </row>
    <row r="393" s="2" customFormat="1">
      <c r="A393" s="40"/>
      <c r="B393" s="41"/>
      <c r="C393" s="42"/>
      <c r="D393" s="224" t="s">
        <v>165</v>
      </c>
      <c r="E393" s="42"/>
      <c r="F393" s="225" t="s">
        <v>602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165</v>
      </c>
      <c r="AU393" s="19" t="s">
        <v>83</v>
      </c>
    </row>
    <row r="394" s="12" customFormat="1" ht="22.8" customHeight="1">
      <c r="A394" s="12"/>
      <c r="B394" s="190"/>
      <c r="C394" s="191"/>
      <c r="D394" s="192" t="s">
        <v>72</v>
      </c>
      <c r="E394" s="204" t="s">
        <v>603</v>
      </c>
      <c r="F394" s="204" t="s">
        <v>604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SUM(P395:P397)</f>
        <v>0</v>
      </c>
      <c r="Q394" s="198"/>
      <c r="R394" s="199">
        <f>SUM(R395:R397)</f>
        <v>0</v>
      </c>
      <c r="S394" s="198"/>
      <c r="T394" s="200">
        <f>SUM(T395:T397)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189</v>
      </c>
      <c r="AT394" s="202" t="s">
        <v>72</v>
      </c>
      <c r="AU394" s="202" t="s">
        <v>81</v>
      </c>
      <c r="AY394" s="201" t="s">
        <v>154</v>
      </c>
      <c r="BK394" s="203">
        <f>SUM(BK395:BK397)</f>
        <v>0</v>
      </c>
    </row>
    <row r="395" s="2" customFormat="1" ht="14.4" customHeight="1">
      <c r="A395" s="40"/>
      <c r="B395" s="41"/>
      <c r="C395" s="206" t="s">
        <v>605</v>
      </c>
      <c r="D395" s="206" t="s">
        <v>156</v>
      </c>
      <c r="E395" s="207" t="s">
        <v>606</v>
      </c>
      <c r="F395" s="208" t="s">
        <v>604</v>
      </c>
      <c r="G395" s="209" t="s">
        <v>599</v>
      </c>
      <c r="H395" s="210">
        <v>1</v>
      </c>
      <c r="I395" s="211"/>
      <c r="J395" s="212">
        <f>ROUND(I395*H395,2)</f>
        <v>0</v>
      </c>
      <c r="K395" s="208" t="s">
        <v>160</v>
      </c>
      <c r="L395" s="46"/>
      <c r="M395" s="213" t="s">
        <v>19</v>
      </c>
      <c r="N395" s="214" t="s">
        <v>44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600</v>
      </c>
      <c r="AT395" s="217" t="s">
        <v>156</v>
      </c>
      <c r="AU395" s="217" t="s">
        <v>83</v>
      </c>
      <c r="AY395" s="19" t="s">
        <v>154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81</v>
      </c>
      <c r="BK395" s="218">
        <f>ROUND(I395*H395,2)</f>
        <v>0</v>
      </c>
      <c r="BL395" s="19" t="s">
        <v>600</v>
      </c>
      <c r="BM395" s="217" t="s">
        <v>607</v>
      </c>
    </row>
    <row r="396" s="2" customFormat="1">
      <c r="A396" s="40"/>
      <c r="B396" s="41"/>
      <c r="C396" s="42"/>
      <c r="D396" s="219" t="s">
        <v>163</v>
      </c>
      <c r="E396" s="42"/>
      <c r="F396" s="220" t="s">
        <v>604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163</v>
      </c>
      <c r="AU396" s="19" t="s">
        <v>83</v>
      </c>
    </row>
    <row r="397" s="2" customFormat="1">
      <c r="A397" s="40"/>
      <c r="B397" s="41"/>
      <c r="C397" s="42"/>
      <c r="D397" s="224" t="s">
        <v>165</v>
      </c>
      <c r="E397" s="42"/>
      <c r="F397" s="225" t="s">
        <v>608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165</v>
      </c>
      <c r="AU397" s="19" t="s">
        <v>83</v>
      </c>
    </row>
    <row r="398" s="12" customFormat="1" ht="22.8" customHeight="1">
      <c r="A398" s="12"/>
      <c r="B398" s="190"/>
      <c r="C398" s="191"/>
      <c r="D398" s="192" t="s">
        <v>72</v>
      </c>
      <c r="E398" s="204" t="s">
        <v>609</v>
      </c>
      <c r="F398" s="204" t="s">
        <v>610</v>
      </c>
      <c r="G398" s="191"/>
      <c r="H398" s="191"/>
      <c r="I398" s="194"/>
      <c r="J398" s="205">
        <f>BK398</f>
        <v>0</v>
      </c>
      <c r="K398" s="191"/>
      <c r="L398" s="196"/>
      <c r="M398" s="197"/>
      <c r="N398" s="198"/>
      <c r="O398" s="198"/>
      <c r="P398" s="199">
        <f>SUM(P399:P401)</f>
        <v>0</v>
      </c>
      <c r="Q398" s="198"/>
      <c r="R398" s="199">
        <f>SUM(R399:R401)</f>
        <v>0</v>
      </c>
      <c r="S398" s="198"/>
      <c r="T398" s="200">
        <f>SUM(T399:T401)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1" t="s">
        <v>189</v>
      </c>
      <c r="AT398" s="202" t="s">
        <v>72</v>
      </c>
      <c r="AU398" s="202" t="s">
        <v>81</v>
      </c>
      <c r="AY398" s="201" t="s">
        <v>154</v>
      </c>
      <c r="BK398" s="203">
        <f>SUM(BK399:BK401)</f>
        <v>0</v>
      </c>
    </row>
    <row r="399" s="2" customFormat="1" ht="14.4" customHeight="1">
      <c r="A399" s="40"/>
      <c r="B399" s="41"/>
      <c r="C399" s="206" t="s">
        <v>611</v>
      </c>
      <c r="D399" s="206" t="s">
        <v>156</v>
      </c>
      <c r="E399" s="207" t="s">
        <v>612</v>
      </c>
      <c r="F399" s="208" t="s">
        <v>613</v>
      </c>
      <c r="G399" s="209" t="s">
        <v>599</v>
      </c>
      <c r="H399" s="210">
        <v>1</v>
      </c>
      <c r="I399" s="211"/>
      <c r="J399" s="212">
        <f>ROUND(I399*H399,2)</f>
        <v>0</v>
      </c>
      <c r="K399" s="208" t="s">
        <v>160</v>
      </c>
      <c r="L399" s="46"/>
      <c r="M399" s="213" t="s">
        <v>19</v>
      </c>
      <c r="N399" s="214" t="s">
        <v>44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600</v>
      </c>
      <c r="AT399" s="217" t="s">
        <v>156</v>
      </c>
      <c r="AU399" s="217" t="s">
        <v>83</v>
      </c>
      <c r="AY399" s="19" t="s">
        <v>154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81</v>
      </c>
      <c r="BK399" s="218">
        <f>ROUND(I399*H399,2)</f>
        <v>0</v>
      </c>
      <c r="BL399" s="19" t="s">
        <v>600</v>
      </c>
      <c r="BM399" s="217" t="s">
        <v>614</v>
      </c>
    </row>
    <row r="400" s="2" customFormat="1">
      <c r="A400" s="40"/>
      <c r="B400" s="41"/>
      <c r="C400" s="42"/>
      <c r="D400" s="219" t="s">
        <v>163</v>
      </c>
      <c r="E400" s="42"/>
      <c r="F400" s="220" t="s">
        <v>613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163</v>
      </c>
      <c r="AU400" s="19" t="s">
        <v>83</v>
      </c>
    </row>
    <row r="401" s="2" customFormat="1">
      <c r="A401" s="40"/>
      <c r="B401" s="41"/>
      <c r="C401" s="42"/>
      <c r="D401" s="224" t="s">
        <v>165</v>
      </c>
      <c r="E401" s="42"/>
      <c r="F401" s="225" t="s">
        <v>615</v>
      </c>
      <c r="G401" s="42"/>
      <c r="H401" s="42"/>
      <c r="I401" s="221"/>
      <c r="J401" s="42"/>
      <c r="K401" s="42"/>
      <c r="L401" s="46"/>
      <c r="M401" s="258"/>
      <c r="N401" s="259"/>
      <c r="O401" s="260"/>
      <c r="P401" s="260"/>
      <c r="Q401" s="260"/>
      <c r="R401" s="260"/>
      <c r="S401" s="260"/>
      <c r="T401" s="261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165</v>
      </c>
      <c r="AU401" s="19" t="s">
        <v>83</v>
      </c>
    </row>
    <row r="402" s="2" customFormat="1" ht="6.96" customHeight="1">
      <c r="A402" s="40"/>
      <c r="B402" s="61"/>
      <c r="C402" s="62"/>
      <c r="D402" s="62"/>
      <c r="E402" s="62"/>
      <c r="F402" s="62"/>
      <c r="G402" s="62"/>
      <c r="H402" s="62"/>
      <c r="I402" s="62"/>
      <c r="J402" s="62"/>
      <c r="K402" s="62"/>
      <c r="L402" s="46"/>
      <c r="M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</sheetData>
  <sheetProtection sheet="1" autoFilter="0" formatColumns="0" formatRows="0" objects="1" scenarios="1" spinCount="100000" saltValue="yc+yuDCtrI4M/rw4+iVYcLzyESRO4qPyDzruwWxXF+qE43YvSr9UlJDbrHEb3RtLybylNuCmCW2ZhiKCrgim9Q==" hashValue="Ak22oXJhJ9iV1O7GWVgzlPm3JFilejBqeNIQ5+KstM4j+3CJkyps0RqPIlypP+E2gsXJv9SuWmy+S3SSkMbdDg==" algorithmName="SHA-512" password="CC35"/>
  <autoFilter ref="C96:K40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4_02/122251102"/>
    <hyperlink ref="F107" r:id="rId2" display="https://podminky.urs.cz/item/CS_URS_2024_02/162751114"/>
    <hyperlink ref="F110" r:id="rId3" display="https://podminky.urs.cz/item/CS_URS_2024_02/171201231"/>
    <hyperlink ref="F114" r:id="rId4" display="https://podminky.urs.cz/item/CS_URS_2024_02/171251201"/>
    <hyperlink ref="F118" r:id="rId5" display="https://podminky.urs.cz/item/CS_URS_2024_02/271572211"/>
    <hyperlink ref="F123" r:id="rId6" display="https://podminky.urs.cz/item/CS_URS_2024_02/273321511"/>
    <hyperlink ref="F128" r:id="rId7" display="https://podminky.urs.cz/item/CS_URS_2024_02/273351121"/>
    <hyperlink ref="F132" r:id="rId8" display="https://podminky.urs.cz/item/CS_URS_2024_02/273351122"/>
    <hyperlink ref="F135" r:id="rId9" display="https://podminky.urs.cz/item/CS_URS_2024_02/273362021"/>
    <hyperlink ref="F141" r:id="rId10" display="https://podminky.urs.cz/item/CS_URS_2024_02/434191423"/>
    <hyperlink ref="F147" r:id="rId11" display="https://podminky.urs.cz/item/CS_URS_2024_02/629991011"/>
    <hyperlink ref="F151" r:id="rId12" display="https://podminky.urs.cz/item/CS_URS_2024_02/637121112"/>
    <hyperlink ref="F158" r:id="rId13" display="https://podminky.urs.cz/item/CS_URS_2024_02/916241213"/>
    <hyperlink ref="F167" r:id="rId14" display="https://podminky.urs.cz/item/CS_URS_2024_02/916991121"/>
    <hyperlink ref="F172" r:id="rId15" display="https://podminky.urs.cz/item/CS_URS_2024_02/919732211"/>
    <hyperlink ref="F177" r:id="rId16" display="https://podminky.urs.cz/item/CS_URS_2024_02/952901111"/>
    <hyperlink ref="F184" r:id="rId17" display="https://podminky.urs.cz/item/CS_URS_2024_02/919735111"/>
    <hyperlink ref="F189" r:id="rId18" display="https://podminky.urs.cz/item/CS_URS_2024_02/919735124"/>
    <hyperlink ref="F194" r:id="rId19" display="https://podminky.urs.cz/item/CS_URS_2024_02/963022819"/>
    <hyperlink ref="F199" r:id="rId20" display="https://podminky.urs.cz/item/CS_URS_2024_02/113106123"/>
    <hyperlink ref="F204" r:id="rId21" display="https://podminky.urs.cz/item/CS_URS_2024_02/965081213"/>
    <hyperlink ref="F210" r:id="rId22" display="https://podminky.urs.cz/item/CS_URS_2024_02/113107122"/>
    <hyperlink ref="F218" r:id="rId23" display="https://podminky.urs.cz/item/CS_URS_2024_02/965042141"/>
    <hyperlink ref="F226" r:id="rId24" display="https://podminky.urs.cz/item/CS_URS_2024_02/965042241"/>
    <hyperlink ref="F232" r:id="rId25" display="https://podminky.urs.cz/item/CS_URS_2024_02/965049112"/>
    <hyperlink ref="F236" r:id="rId26" display="https://podminky.urs.cz/item/CS_URS_2024_02/997013111"/>
    <hyperlink ref="F239" r:id="rId27" display="https://podminky.urs.cz/item/CS_URS_2024_02/997013501"/>
    <hyperlink ref="F246" r:id="rId28" display="https://podminky.urs.cz/item/CS_URS_2024_02/997013509"/>
    <hyperlink ref="F250" r:id="rId29" display="https://podminky.urs.cz/item/CS_URS_2024_02/997013631"/>
    <hyperlink ref="F259" r:id="rId30" display="https://podminky.urs.cz/item/CS_URS_2024_02/997013862"/>
    <hyperlink ref="F263" r:id="rId31" display="https://podminky.urs.cz/item/CS_URS_2024_02/997013873"/>
    <hyperlink ref="F268" r:id="rId32" display="https://podminky.urs.cz/item/CS_URS_2024_02/998011001"/>
    <hyperlink ref="F277" r:id="rId33" display="https://podminky.urs.cz/item/CS_URS_2024_02/767531811"/>
    <hyperlink ref="F281" r:id="rId34" display="https://podminky.urs.cz/item/CS_URS_2024_02/767531821"/>
    <hyperlink ref="F285" r:id="rId35" display="https://podminky.urs.cz/item/CS_URS_2024_02/767531215"/>
    <hyperlink ref="F299" r:id="rId36" display="https://podminky.urs.cz/item/CS_URS_2024_02/767531121"/>
    <hyperlink ref="F307" r:id="rId37" display="https://podminky.urs.cz/item/CS_URS_2024_02/767165114"/>
    <hyperlink ref="F315" r:id="rId38" display="https://podminky.urs.cz/item/CS_URS_2024_02/998767101"/>
    <hyperlink ref="F319" r:id="rId39" display="https://podminky.urs.cz/item/CS_URS_2024_02/772522812"/>
    <hyperlink ref="F325" r:id="rId40" display="https://podminky.urs.cz/item/CS_URS_2024_02/772524812"/>
    <hyperlink ref="F330" r:id="rId41" display="https://podminky.urs.cz/item/CS_URS_2024_02/772991442"/>
    <hyperlink ref="F333" r:id="rId42" display="https://podminky.urs.cz/item/CS_URS_2024_02/772591913"/>
    <hyperlink ref="F338" r:id="rId43" display="https://podminky.urs.cz/item/CS_URS_2024_02/772591915"/>
    <hyperlink ref="F341" r:id="rId44" display="https://podminky.urs.cz/item/CS_URS_2024_02/772591922"/>
    <hyperlink ref="F348" r:id="rId45" display="https://podminky.urs.cz/item/CS_URS_2024_02/771151011"/>
    <hyperlink ref="F354" r:id="rId46" display="https://podminky.urs.cz/item/CS_URS_2024_02/772521150"/>
    <hyperlink ref="F376" r:id="rId47" display="https://podminky.urs.cz/item/CS_URS_2024_02/772991111"/>
    <hyperlink ref="F385" r:id="rId48" display="https://podminky.urs.cz/item/CS_URS_2024_02/772991421"/>
    <hyperlink ref="F388" r:id="rId49" display="https://podminky.urs.cz/item/CS_URS_2024_02/998772101"/>
    <hyperlink ref="F393" r:id="rId50" display="https://podminky.urs.cz/item/CS_URS_2024_02/010001000"/>
    <hyperlink ref="F397" r:id="rId51" display="https://podminky.urs.cz/item/CS_URS_2024_02/030001000"/>
    <hyperlink ref="F401" r:id="rId52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616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ROUND(J106,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ROUND((SUM(BE106:BE682)),  2)</f>
        <v>0</v>
      </c>
      <c r="G33" s="40"/>
      <c r="H33" s="40"/>
      <c r="I33" s="150">
        <v>0.20999999999999999</v>
      </c>
      <c r="J33" s="149">
        <f>ROUND(((SUM(BE106:BE682))*I33),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ROUND((SUM(BF106:BF682)),  2)</f>
        <v>0</v>
      </c>
      <c r="G34" s="40"/>
      <c r="H34" s="40"/>
      <c r="I34" s="150">
        <v>0.12</v>
      </c>
      <c r="J34" s="149">
        <f>ROUND(((SUM(BF106:BF682))*I34),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ROUND((SUM(BG106:BG682)),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ROUND((SUM(BH106:BH682)),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ROUND((SUM(BI106:BI682)),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02 - Přístavba výtahu - objekt 2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J106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J107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J108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123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617</v>
      </c>
      <c r="E63" s="176"/>
      <c r="F63" s="176"/>
      <c r="G63" s="176"/>
      <c r="H63" s="176"/>
      <c r="I63" s="176"/>
      <c r="J63" s="177">
        <f>J157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</v>
      </c>
      <c r="E64" s="176"/>
      <c r="F64" s="176"/>
      <c r="G64" s="176"/>
      <c r="H64" s="176"/>
      <c r="I64" s="176"/>
      <c r="J64" s="177">
        <f>J208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618</v>
      </c>
      <c r="E65" s="176"/>
      <c r="F65" s="176"/>
      <c r="G65" s="176"/>
      <c r="H65" s="176"/>
      <c r="I65" s="176"/>
      <c r="J65" s="177">
        <f>J215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125</v>
      </c>
      <c r="E66" s="176"/>
      <c r="F66" s="176"/>
      <c r="G66" s="176"/>
      <c r="H66" s="176"/>
      <c r="I66" s="176"/>
      <c r="J66" s="177">
        <f>J221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126</v>
      </c>
      <c r="E67" s="176"/>
      <c r="F67" s="176"/>
      <c r="G67" s="176"/>
      <c r="H67" s="176"/>
      <c r="I67" s="176"/>
      <c r="J67" s="177">
        <f>J352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619</v>
      </c>
      <c r="E68" s="176"/>
      <c r="F68" s="176"/>
      <c r="G68" s="176"/>
      <c r="H68" s="176"/>
      <c r="I68" s="176"/>
      <c r="J68" s="177">
        <f>J353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127</v>
      </c>
      <c r="E69" s="176"/>
      <c r="F69" s="176"/>
      <c r="G69" s="176"/>
      <c r="H69" s="176"/>
      <c r="I69" s="176"/>
      <c r="J69" s="177">
        <f>J373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128</v>
      </c>
      <c r="E70" s="176"/>
      <c r="F70" s="176"/>
      <c r="G70" s="176"/>
      <c r="H70" s="176"/>
      <c r="I70" s="176"/>
      <c r="J70" s="177">
        <f>J379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129</v>
      </c>
      <c r="E71" s="176"/>
      <c r="F71" s="176"/>
      <c r="G71" s="176"/>
      <c r="H71" s="176"/>
      <c r="I71" s="176"/>
      <c r="J71" s="177">
        <f>J444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130</v>
      </c>
      <c r="E72" s="176"/>
      <c r="F72" s="176"/>
      <c r="G72" s="176"/>
      <c r="H72" s="176"/>
      <c r="I72" s="176"/>
      <c r="J72" s="177">
        <f>J469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131</v>
      </c>
      <c r="E73" s="170"/>
      <c r="F73" s="170"/>
      <c r="G73" s="170"/>
      <c r="H73" s="170"/>
      <c r="I73" s="170"/>
      <c r="J73" s="171">
        <f>J473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620</v>
      </c>
      <c r="E74" s="176"/>
      <c r="F74" s="176"/>
      <c r="G74" s="176"/>
      <c r="H74" s="176"/>
      <c r="I74" s="176"/>
      <c r="J74" s="177">
        <f>J474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621</v>
      </c>
      <c r="E75" s="176"/>
      <c r="F75" s="176"/>
      <c r="G75" s="176"/>
      <c r="H75" s="176"/>
      <c r="I75" s="176"/>
      <c r="J75" s="177">
        <f>J506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622</v>
      </c>
      <c r="E76" s="176"/>
      <c r="F76" s="176"/>
      <c r="G76" s="176"/>
      <c r="H76" s="176"/>
      <c r="I76" s="176"/>
      <c r="J76" s="177">
        <f>J526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132</v>
      </c>
      <c r="E77" s="176"/>
      <c r="F77" s="176"/>
      <c r="G77" s="176"/>
      <c r="H77" s="176"/>
      <c r="I77" s="176"/>
      <c r="J77" s="177">
        <f>J561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133</v>
      </c>
      <c r="E78" s="176"/>
      <c r="F78" s="176"/>
      <c r="G78" s="176"/>
      <c r="H78" s="176"/>
      <c r="I78" s="176"/>
      <c r="J78" s="177">
        <f>J578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623</v>
      </c>
      <c r="E79" s="176"/>
      <c r="F79" s="176"/>
      <c r="G79" s="176"/>
      <c r="H79" s="176"/>
      <c r="I79" s="176"/>
      <c r="J79" s="177">
        <f>J632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624</v>
      </c>
      <c r="E80" s="176"/>
      <c r="F80" s="176"/>
      <c r="G80" s="176"/>
      <c r="H80" s="176"/>
      <c r="I80" s="176"/>
      <c r="J80" s="177">
        <f>J640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7"/>
      <c r="C81" s="168"/>
      <c r="D81" s="169" t="s">
        <v>625</v>
      </c>
      <c r="E81" s="170"/>
      <c r="F81" s="170"/>
      <c r="G81" s="170"/>
      <c r="H81" s="170"/>
      <c r="I81" s="170"/>
      <c r="J81" s="171">
        <f>J658</f>
        <v>0</v>
      </c>
      <c r="K81" s="168"/>
      <c r="L81" s="17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73"/>
      <c r="C82" s="174"/>
      <c r="D82" s="175" t="s">
        <v>626</v>
      </c>
      <c r="E82" s="176"/>
      <c r="F82" s="176"/>
      <c r="G82" s="176"/>
      <c r="H82" s="176"/>
      <c r="I82" s="176"/>
      <c r="J82" s="177">
        <f>J659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7"/>
      <c r="C83" s="168"/>
      <c r="D83" s="169" t="s">
        <v>135</v>
      </c>
      <c r="E83" s="170"/>
      <c r="F83" s="170"/>
      <c r="G83" s="170"/>
      <c r="H83" s="170"/>
      <c r="I83" s="170"/>
      <c r="J83" s="171">
        <f>J663</f>
        <v>0</v>
      </c>
      <c r="K83" s="168"/>
      <c r="L83" s="17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73"/>
      <c r="C84" s="174"/>
      <c r="D84" s="175" t="s">
        <v>136</v>
      </c>
      <c r="E84" s="176"/>
      <c r="F84" s="176"/>
      <c r="G84" s="176"/>
      <c r="H84" s="176"/>
      <c r="I84" s="176"/>
      <c r="J84" s="177">
        <f>J664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137</v>
      </c>
      <c r="E85" s="176"/>
      <c r="F85" s="176"/>
      <c r="G85" s="176"/>
      <c r="H85" s="176"/>
      <c r="I85" s="176"/>
      <c r="J85" s="177">
        <f>J675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138</v>
      </c>
      <c r="E86" s="176"/>
      <c r="F86" s="176"/>
      <c r="G86" s="176"/>
      <c r="H86" s="176"/>
      <c r="I86" s="176"/>
      <c r="J86" s="177">
        <f>J679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139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7" customHeight="1">
      <c r="A96" s="40"/>
      <c r="B96" s="41"/>
      <c r="C96" s="42"/>
      <c r="D96" s="42"/>
      <c r="E96" s="162" t="str">
        <f>E7</f>
        <v>SPgŠ, G a VOŠ K. Vary, operační program spravedlivá transformace</v>
      </c>
      <c r="F96" s="34"/>
      <c r="G96" s="34"/>
      <c r="H96" s="34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115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6" customHeight="1">
      <c r="A98" s="40"/>
      <c r="B98" s="41"/>
      <c r="C98" s="42"/>
      <c r="D98" s="42"/>
      <c r="E98" s="71" t="str">
        <f>E9</f>
        <v>SO 02 - Přístavba výtahu - objekt 2</v>
      </c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F12</f>
        <v>Karlovy Vary</v>
      </c>
      <c r="G100" s="42"/>
      <c r="H100" s="42"/>
      <c r="I100" s="34" t="s">
        <v>23</v>
      </c>
      <c r="J100" s="74" t="str">
        <f>IF(J12="","",J12)</f>
        <v>20. 10. 2023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6" customHeight="1">
      <c r="A102" s="40"/>
      <c r="B102" s="41"/>
      <c r="C102" s="34" t="s">
        <v>25</v>
      </c>
      <c r="D102" s="42"/>
      <c r="E102" s="42"/>
      <c r="F102" s="29" t="str">
        <f>E15</f>
        <v>Střední pedagogická škola, gymnázium a VOŠ K.Vary</v>
      </c>
      <c r="G102" s="42"/>
      <c r="H102" s="42"/>
      <c r="I102" s="34" t="s">
        <v>31</v>
      </c>
      <c r="J102" s="38" t="str">
        <f>E21</f>
        <v>Ing. Roman Gajdoš</v>
      </c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6" customHeight="1">
      <c r="A103" s="40"/>
      <c r="B103" s="41"/>
      <c r="C103" s="34" t="s">
        <v>29</v>
      </c>
      <c r="D103" s="42"/>
      <c r="E103" s="42"/>
      <c r="F103" s="29" t="str">
        <f>IF(E18="","",E18)</f>
        <v>Vyplň údaj</v>
      </c>
      <c r="G103" s="42"/>
      <c r="H103" s="42"/>
      <c r="I103" s="34" t="s">
        <v>35</v>
      </c>
      <c r="J103" s="38" t="str">
        <f>E24</f>
        <v xml:space="preserve"> </v>
      </c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79"/>
      <c r="B105" s="180"/>
      <c r="C105" s="181" t="s">
        <v>140</v>
      </c>
      <c r="D105" s="182" t="s">
        <v>58</v>
      </c>
      <c r="E105" s="182" t="s">
        <v>54</v>
      </c>
      <c r="F105" s="182" t="s">
        <v>55</v>
      </c>
      <c r="G105" s="182" t="s">
        <v>141</v>
      </c>
      <c r="H105" s="182" t="s">
        <v>142</v>
      </c>
      <c r="I105" s="182" t="s">
        <v>143</v>
      </c>
      <c r="J105" s="182" t="s">
        <v>119</v>
      </c>
      <c r="K105" s="183" t="s">
        <v>144</v>
      </c>
      <c r="L105" s="184"/>
      <c r="M105" s="94" t="s">
        <v>19</v>
      </c>
      <c r="N105" s="95" t="s">
        <v>43</v>
      </c>
      <c r="O105" s="95" t="s">
        <v>145</v>
      </c>
      <c r="P105" s="95" t="s">
        <v>146</v>
      </c>
      <c r="Q105" s="95" t="s">
        <v>147</v>
      </c>
      <c r="R105" s="95" t="s">
        <v>148</v>
      </c>
      <c r="S105" s="95" t="s">
        <v>149</v>
      </c>
      <c r="T105" s="96" t="s">
        <v>150</v>
      </c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</row>
    <row r="106" s="2" customFormat="1" ht="22.8" customHeight="1">
      <c r="A106" s="40"/>
      <c r="B106" s="41"/>
      <c r="C106" s="101" t="s">
        <v>151</v>
      </c>
      <c r="D106" s="42"/>
      <c r="E106" s="42"/>
      <c r="F106" s="42"/>
      <c r="G106" s="42"/>
      <c r="H106" s="42"/>
      <c r="I106" s="42"/>
      <c r="J106" s="185">
        <f>BK106</f>
        <v>0</v>
      </c>
      <c r="K106" s="42"/>
      <c r="L106" s="46"/>
      <c r="M106" s="97"/>
      <c r="N106" s="186"/>
      <c r="O106" s="98"/>
      <c r="P106" s="187">
        <f>P107+P473+P658+P663</f>
        <v>0</v>
      </c>
      <c r="Q106" s="98"/>
      <c r="R106" s="187">
        <f>R107+R473+R658+R663</f>
        <v>26.864743039999997</v>
      </c>
      <c r="S106" s="98"/>
      <c r="T106" s="188">
        <f>T107+T473+T658+T663</f>
        <v>9.1763490000000001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120</v>
      </c>
      <c r="BK106" s="189">
        <f>BK107+BK473+BK658+BK663</f>
        <v>0</v>
      </c>
    </row>
    <row r="107" s="12" customFormat="1" ht="25.92" customHeight="1">
      <c r="A107" s="12"/>
      <c r="B107" s="190"/>
      <c r="C107" s="191"/>
      <c r="D107" s="192" t="s">
        <v>72</v>
      </c>
      <c r="E107" s="193" t="s">
        <v>152</v>
      </c>
      <c r="F107" s="193" t="s">
        <v>153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P108+P135+P157+P208+P215+P221+P352+P444+P469</f>
        <v>0</v>
      </c>
      <c r="Q107" s="198"/>
      <c r="R107" s="199">
        <f>R108+R135+R157+R208+R215+R221+R352+R444+R469</f>
        <v>25.272075439999998</v>
      </c>
      <c r="S107" s="198"/>
      <c r="T107" s="200">
        <f>T108+T135+T157+T208+T215+T221+T352+T444+T469</f>
        <v>9.1229879999999994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81</v>
      </c>
      <c r="AT107" s="202" t="s">
        <v>72</v>
      </c>
      <c r="AU107" s="202" t="s">
        <v>73</v>
      </c>
      <c r="AY107" s="201" t="s">
        <v>154</v>
      </c>
      <c r="BK107" s="203">
        <f>BK108+BK135+BK157+BK208+BK215+BK221+BK352+BK444+BK469</f>
        <v>0</v>
      </c>
    </row>
    <row r="108" s="12" customFormat="1" ht="22.8" customHeight="1">
      <c r="A108" s="12"/>
      <c r="B108" s="190"/>
      <c r="C108" s="191"/>
      <c r="D108" s="192" t="s">
        <v>72</v>
      </c>
      <c r="E108" s="204" t="s">
        <v>81</v>
      </c>
      <c r="F108" s="204" t="s">
        <v>155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SUM(P109:P134)</f>
        <v>0</v>
      </c>
      <c r="Q108" s="198"/>
      <c r="R108" s="199">
        <f>SUM(R109:R134)</f>
        <v>3.6059999999999999</v>
      </c>
      <c r="S108" s="198"/>
      <c r="T108" s="200">
        <f>SUM(T109:T134)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81</v>
      </c>
      <c r="AT108" s="202" t="s">
        <v>72</v>
      </c>
      <c r="AU108" s="202" t="s">
        <v>81</v>
      </c>
      <c r="AY108" s="201" t="s">
        <v>154</v>
      </c>
      <c r="BK108" s="203">
        <f>SUM(BK109:BK134)</f>
        <v>0</v>
      </c>
    </row>
    <row r="109" s="2" customFormat="1" ht="22.2" customHeight="1">
      <c r="A109" s="40"/>
      <c r="B109" s="41"/>
      <c r="C109" s="206" t="s">
        <v>81</v>
      </c>
      <c r="D109" s="206" t="s">
        <v>156</v>
      </c>
      <c r="E109" s="207" t="s">
        <v>627</v>
      </c>
      <c r="F109" s="208" t="s">
        <v>628</v>
      </c>
      <c r="G109" s="209" t="s">
        <v>159</v>
      </c>
      <c r="H109" s="210">
        <v>7.5</v>
      </c>
      <c r="I109" s="211"/>
      <c r="J109" s="212">
        <f>ROUND(I109*H109,2)</f>
        <v>0</v>
      </c>
      <c r="K109" s="208" t="s">
        <v>160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161</v>
      </c>
      <c r="AT109" s="217" t="s">
        <v>156</v>
      </c>
      <c r="AU109" s="217" t="s">
        <v>83</v>
      </c>
      <c r="AY109" s="19" t="s">
        <v>154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161</v>
      </c>
      <c r="BM109" s="217" t="s">
        <v>629</v>
      </c>
    </row>
    <row r="110" s="2" customFormat="1">
      <c r="A110" s="40"/>
      <c r="B110" s="41"/>
      <c r="C110" s="42"/>
      <c r="D110" s="219" t="s">
        <v>163</v>
      </c>
      <c r="E110" s="42"/>
      <c r="F110" s="220" t="s">
        <v>630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163</v>
      </c>
      <c r="AU110" s="19" t="s">
        <v>83</v>
      </c>
    </row>
    <row r="111" s="2" customFormat="1">
      <c r="A111" s="40"/>
      <c r="B111" s="41"/>
      <c r="C111" s="42"/>
      <c r="D111" s="224" t="s">
        <v>165</v>
      </c>
      <c r="E111" s="42"/>
      <c r="F111" s="225" t="s">
        <v>631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165</v>
      </c>
      <c r="AU111" s="19" t="s">
        <v>83</v>
      </c>
    </row>
    <row r="112" s="14" customFormat="1">
      <c r="A112" s="14"/>
      <c r="B112" s="236"/>
      <c r="C112" s="237"/>
      <c r="D112" s="219" t="s">
        <v>167</v>
      </c>
      <c r="E112" s="238" t="s">
        <v>19</v>
      </c>
      <c r="F112" s="239" t="s">
        <v>632</v>
      </c>
      <c r="G112" s="237"/>
      <c r="H112" s="240">
        <v>7.5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167</v>
      </c>
      <c r="AU112" s="246" t="s">
        <v>83</v>
      </c>
      <c r="AV112" s="14" t="s">
        <v>83</v>
      </c>
      <c r="AW112" s="14" t="s">
        <v>34</v>
      </c>
      <c r="AX112" s="14" t="s">
        <v>73</v>
      </c>
      <c r="AY112" s="246" t="s">
        <v>154</v>
      </c>
    </row>
    <row r="113" s="2" customFormat="1" ht="34.8" customHeight="1">
      <c r="A113" s="40"/>
      <c r="B113" s="41"/>
      <c r="C113" s="206" t="s">
        <v>83</v>
      </c>
      <c r="D113" s="206" t="s">
        <v>156</v>
      </c>
      <c r="E113" s="207" t="s">
        <v>170</v>
      </c>
      <c r="F113" s="208" t="s">
        <v>171</v>
      </c>
      <c r="G113" s="209" t="s">
        <v>159</v>
      </c>
      <c r="H113" s="210">
        <v>7.5</v>
      </c>
      <c r="I113" s="211"/>
      <c r="J113" s="212">
        <f>ROUND(I113*H113,2)</f>
        <v>0</v>
      </c>
      <c r="K113" s="208" t="s">
        <v>160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161</v>
      </c>
      <c r="AT113" s="217" t="s">
        <v>156</v>
      </c>
      <c r="AU113" s="217" t="s">
        <v>83</v>
      </c>
      <c r="AY113" s="19" t="s">
        <v>154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161</v>
      </c>
      <c r="BM113" s="217" t="s">
        <v>633</v>
      </c>
    </row>
    <row r="114" s="2" customFormat="1">
      <c r="A114" s="40"/>
      <c r="B114" s="41"/>
      <c r="C114" s="42"/>
      <c r="D114" s="219" t="s">
        <v>163</v>
      </c>
      <c r="E114" s="42"/>
      <c r="F114" s="220" t="s">
        <v>173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163</v>
      </c>
      <c r="AU114" s="19" t="s">
        <v>83</v>
      </c>
    </row>
    <row r="115" s="2" customFormat="1">
      <c r="A115" s="40"/>
      <c r="B115" s="41"/>
      <c r="C115" s="42"/>
      <c r="D115" s="224" t="s">
        <v>165</v>
      </c>
      <c r="E115" s="42"/>
      <c r="F115" s="225" t="s">
        <v>174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165</v>
      </c>
      <c r="AU115" s="19" t="s">
        <v>83</v>
      </c>
    </row>
    <row r="116" s="2" customFormat="1" ht="30" customHeight="1">
      <c r="A116" s="40"/>
      <c r="B116" s="41"/>
      <c r="C116" s="206" t="s">
        <v>175</v>
      </c>
      <c r="D116" s="206" t="s">
        <v>156</v>
      </c>
      <c r="E116" s="207" t="s">
        <v>176</v>
      </c>
      <c r="F116" s="208" t="s">
        <v>177</v>
      </c>
      <c r="G116" s="209" t="s">
        <v>178</v>
      </c>
      <c r="H116" s="210">
        <v>13.5</v>
      </c>
      <c r="I116" s="211"/>
      <c r="J116" s="212">
        <f>ROUND(I116*H116,2)</f>
        <v>0</v>
      </c>
      <c r="K116" s="208" t="s">
        <v>160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161</v>
      </c>
      <c r="AT116" s="217" t="s">
        <v>156</v>
      </c>
      <c r="AU116" s="217" t="s">
        <v>83</v>
      </c>
      <c r="AY116" s="19" t="s">
        <v>154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161</v>
      </c>
      <c r="BM116" s="217" t="s">
        <v>634</v>
      </c>
    </row>
    <row r="117" s="2" customFormat="1">
      <c r="A117" s="40"/>
      <c r="B117" s="41"/>
      <c r="C117" s="42"/>
      <c r="D117" s="219" t="s">
        <v>163</v>
      </c>
      <c r="E117" s="42"/>
      <c r="F117" s="220" t="s">
        <v>180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163</v>
      </c>
      <c r="AU117" s="19" t="s">
        <v>83</v>
      </c>
    </row>
    <row r="118" s="2" customFormat="1">
      <c r="A118" s="40"/>
      <c r="B118" s="41"/>
      <c r="C118" s="42"/>
      <c r="D118" s="224" t="s">
        <v>165</v>
      </c>
      <c r="E118" s="42"/>
      <c r="F118" s="225" t="s">
        <v>181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165</v>
      </c>
      <c r="AU118" s="19" t="s">
        <v>83</v>
      </c>
    </row>
    <row r="119" s="14" customFormat="1">
      <c r="A119" s="14"/>
      <c r="B119" s="236"/>
      <c r="C119" s="237"/>
      <c r="D119" s="219" t="s">
        <v>167</v>
      </c>
      <c r="E119" s="237"/>
      <c r="F119" s="239" t="s">
        <v>635</v>
      </c>
      <c r="G119" s="237"/>
      <c r="H119" s="240">
        <v>13.5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167</v>
      </c>
      <c r="AU119" s="246" t="s">
        <v>83</v>
      </c>
      <c r="AV119" s="14" t="s">
        <v>83</v>
      </c>
      <c r="AW119" s="14" t="s">
        <v>4</v>
      </c>
      <c r="AX119" s="14" t="s">
        <v>81</v>
      </c>
      <c r="AY119" s="246" t="s">
        <v>154</v>
      </c>
    </row>
    <row r="120" s="2" customFormat="1" ht="14.4" customHeight="1">
      <c r="A120" s="40"/>
      <c r="B120" s="41"/>
      <c r="C120" s="206" t="s">
        <v>161</v>
      </c>
      <c r="D120" s="206" t="s">
        <v>156</v>
      </c>
      <c r="E120" s="207" t="s">
        <v>183</v>
      </c>
      <c r="F120" s="208" t="s">
        <v>184</v>
      </c>
      <c r="G120" s="209" t="s">
        <v>159</v>
      </c>
      <c r="H120" s="210">
        <v>7.5</v>
      </c>
      <c r="I120" s="211"/>
      <c r="J120" s="212">
        <f>ROUND(I120*H120,2)</f>
        <v>0</v>
      </c>
      <c r="K120" s="208" t="s">
        <v>160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161</v>
      </c>
      <c r="AT120" s="217" t="s">
        <v>156</v>
      </c>
      <c r="AU120" s="217" t="s">
        <v>83</v>
      </c>
      <c r="AY120" s="19" t="s">
        <v>154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161</v>
      </c>
      <c r="BM120" s="217" t="s">
        <v>636</v>
      </c>
    </row>
    <row r="121" s="2" customFormat="1">
      <c r="A121" s="40"/>
      <c r="B121" s="41"/>
      <c r="C121" s="42"/>
      <c r="D121" s="219" t="s">
        <v>163</v>
      </c>
      <c r="E121" s="42"/>
      <c r="F121" s="220" t="s">
        <v>186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83</v>
      </c>
    </row>
    <row r="122" s="2" customFormat="1">
      <c r="A122" s="40"/>
      <c r="B122" s="41"/>
      <c r="C122" s="42"/>
      <c r="D122" s="224" t="s">
        <v>165</v>
      </c>
      <c r="E122" s="42"/>
      <c r="F122" s="225" t="s">
        <v>187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165</v>
      </c>
      <c r="AU122" s="19" t="s">
        <v>83</v>
      </c>
    </row>
    <row r="123" s="2" customFormat="1" ht="22.2" customHeight="1">
      <c r="A123" s="40"/>
      <c r="B123" s="41"/>
      <c r="C123" s="206" t="s">
        <v>189</v>
      </c>
      <c r="D123" s="206" t="s">
        <v>156</v>
      </c>
      <c r="E123" s="207" t="s">
        <v>637</v>
      </c>
      <c r="F123" s="208" t="s">
        <v>638</v>
      </c>
      <c r="G123" s="209" t="s">
        <v>159</v>
      </c>
      <c r="H123" s="210">
        <v>1.8029999999999999</v>
      </c>
      <c r="I123" s="211"/>
      <c r="J123" s="212">
        <f>ROUND(I123*H123,2)</f>
        <v>0</v>
      </c>
      <c r="K123" s="208" t="s">
        <v>160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161</v>
      </c>
      <c r="AT123" s="217" t="s">
        <v>156</v>
      </c>
      <c r="AU123" s="217" t="s">
        <v>83</v>
      </c>
      <c r="AY123" s="19" t="s">
        <v>154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161</v>
      </c>
      <c r="BM123" s="217" t="s">
        <v>639</v>
      </c>
    </row>
    <row r="124" s="2" customFormat="1">
      <c r="A124" s="40"/>
      <c r="B124" s="41"/>
      <c r="C124" s="42"/>
      <c r="D124" s="219" t="s">
        <v>163</v>
      </c>
      <c r="E124" s="42"/>
      <c r="F124" s="220" t="s">
        <v>640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163</v>
      </c>
      <c r="AU124" s="19" t="s">
        <v>83</v>
      </c>
    </row>
    <row r="125" s="2" customFormat="1">
      <c r="A125" s="40"/>
      <c r="B125" s="41"/>
      <c r="C125" s="42"/>
      <c r="D125" s="224" t="s">
        <v>165</v>
      </c>
      <c r="E125" s="42"/>
      <c r="F125" s="225" t="s">
        <v>641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165</v>
      </c>
      <c r="AU125" s="19" t="s">
        <v>83</v>
      </c>
    </row>
    <row r="126" s="14" customFormat="1">
      <c r="A126" s="14"/>
      <c r="B126" s="236"/>
      <c r="C126" s="237"/>
      <c r="D126" s="219" t="s">
        <v>167</v>
      </c>
      <c r="E126" s="238" t="s">
        <v>19</v>
      </c>
      <c r="F126" s="239" t="s">
        <v>632</v>
      </c>
      <c r="G126" s="237"/>
      <c r="H126" s="240">
        <v>7.5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167</v>
      </c>
      <c r="AU126" s="246" t="s">
        <v>83</v>
      </c>
      <c r="AV126" s="14" t="s">
        <v>83</v>
      </c>
      <c r="AW126" s="14" t="s">
        <v>34</v>
      </c>
      <c r="AX126" s="14" t="s">
        <v>73</v>
      </c>
      <c r="AY126" s="246" t="s">
        <v>154</v>
      </c>
    </row>
    <row r="127" s="14" customFormat="1">
      <c r="A127" s="14"/>
      <c r="B127" s="236"/>
      <c r="C127" s="237"/>
      <c r="D127" s="219" t="s">
        <v>167</v>
      </c>
      <c r="E127" s="238" t="s">
        <v>19</v>
      </c>
      <c r="F127" s="239" t="s">
        <v>642</v>
      </c>
      <c r="G127" s="237"/>
      <c r="H127" s="240">
        <v>-5.6970000000000001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167</v>
      </c>
      <c r="AU127" s="246" t="s">
        <v>83</v>
      </c>
      <c r="AV127" s="14" t="s">
        <v>83</v>
      </c>
      <c r="AW127" s="14" t="s">
        <v>34</v>
      </c>
      <c r="AX127" s="14" t="s">
        <v>73</v>
      </c>
      <c r="AY127" s="246" t="s">
        <v>154</v>
      </c>
    </row>
    <row r="128" s="2" customFormat="1" ht="14.4" customHeight="1">
      <c r="A128" s="40"/>
      <c r="B128" s="41"/>
      <c r="C128" s="248" t="s">
        <v>197</v>
      </c>
      <c r="D128" s="248" t="s">
        <v>264</v>
      </c>
      <c r="E128" s="249" t="s">
        <v>643</v>
      </c>
      <c r="F128" s="250" t="s">
        <v>644</v>
      </c>
      <c r="G128" s="251" t="s">
        <v>178</v>
      </c>
      <c r="H128" s="252">
        <v>3.6059999999999999</v>
      </c>
      <c r="I128" s="253"/>
      <c r="J128" s="254">
        <f>ROUND(I128*H128,2)</f>
        <v>0</v>
      </c>
      <c r="K128" s="250" t="s">
        <v>160</v>
      </c>
      <c r="L128" s="255"/>
      <c r="M128" s="256" t="s">
        <v>19</v>
      </c>
      <c r="N128" s="257" t="s">
        <v>44</v>
      </c>
      <c r="O128" s="86"/>
      <c r="P128" s="215">
        <f>O128*H128</f>
        <v>0</v>
      </c>
      <c r="Q128" s="215">
        <v>1</v>
      </c>
      <c r="R128" s="215">
        <f>Q128*H128</f>
        <v>3.6059999999999999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212</v>
      </c>
      <c r="AT128" s="217" t="s">
        <v>264</v>
      </c>
      <c r="AU128" s="217" t="s">
        <v>83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161</v>
      </c>
      <c r="BM128" s="217" t="s">
        <v>645</v>
      </c>
    </row>
    <row r="129" s="2" customFormat="1">
      <c r="A129" s="40"/>
      <c r="B129" s="41"/>
      <c r="C129" s="42"/>
      <c r="D129" s="219" t="s">
        <v>163</v>
      </c>
      <c r="E129" s="42"/>
      <c r="F129" s="220" t="s">
        <v>644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163</v>
      </c>
      <c r="AU129" s="19" t="s">
        <v>83</v>
      </c>
    </row>
    <row r="130" s="14" customFormat="1">
      <c r="A130" s="14"/>
      <c r="B130" s="236"/>
      <c r="C130" s="237"/>
      <c r="D130" s="219" t="s">
        <v>167</v>
      </c>
      <c r="E130" s="237"/>
      <c r="F130" s="239" t="s">
        <v>646</v>
      </c>
      <c r="G130" s="237"/>
      <c r="H130" s="240">
        <v>3.6059999999999999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167</v>
      </c>
      <c r="AU130" s="246" t="s">
        <v>83</v>
      </c>
      <c r="AV130" s="14" t="s">
        <v>83</v>
      </c>
      <c r="AW130" s="14" t="s">
        <v>4</v>
      </c>
      <c r="AX130" s="14" t="s">
        <v>81</v>
      </c>
      <c r="AY130" s="246" t="s">
        <v>154</v>
      </c>
    </row>
    <row r="131" s="2" customFormat="1" ht="22.2" customHeight="1">
      <c r="A131" s="40"/>
      <c r="B131" s="41"/>
      <c r="C131" s="206" t="s">
        <v>204</v>
      </c>
      <c r="D131" s="206" t="s">
        <v>156</v>
      </c>
      <c r="E131" s="207" t="s">
        <v>647</v>
      </c>
      <c r="F131" s="208" t="s">
        <v>648</v>
      </c>
      <c r="G131" s="209" t="s">
        <v>207</v>
      </c>
      <c r="H131" s="210">
        <v>6.25</v>
      </c>
      <c r="I131" s="211"/>
      <c r="J131" s="212">
        <f>ROUND(I131*H131,2)</f>
        <v>0</v>
      </c>
      <c r="K131" s="208" t="s">
        <v>160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161</v>
      </c>
      <c r="AT131" s="217" t="s">
        <v>156</v>
      </c>
      <c r="AU131" s="217" t="s">
        <v>83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161</v>
      </c>
      <c r="BM131" s="217" t="s">
        <v>649</v>
      </c>
    </row>
    <row r="132" s="2" customFormat="1">
      <c r="A132" s="40"/>
      <c r="B132" s="41"/>
      <c r="C132" s="42"/>
      <c r="D132" s="219" t="s">
        <v>163</v>
      </c>
      <c r="E132" s="42"/>
      <c r="F132" s="220" t="s">
        <v>650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163</v>
      </c>
      <c r="AU132" s="19" t="s">
        <v>83</v>
      </c>
    </row>
    <row r="133" s="2" customFormat="1">
      <c r="A133" s="40"/>
      <c r="B133" s="41"/>
      <c r="C133" s="42"/>
      <c r="D133" s="224" t="s">
        <v>165</v>
      </c>
      <c r="E133" s="42"/>
      <c r="F133" s="225" t="s">
        <v>651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165</v>
      </c>
      <c r="AU133" s="19" t="s">
        <v>83</v>
      </c>
    </row>
    <row r="134" s="14" customFormat="1">
      <c r="A134" s="14"/>
      <c r="B134" s="236"/>
      <c r="C134" s="237"/>
      <c r="D134" s="219" t="s">
        <v>167</v>
      </c>
      <c r="E134" s="238" t="s">
        <v>19</v>
      </c>
      <c r="F134" s="239" t="s">
        <v>652</v>
      </c>
      <c r="G134" s="237"/>
      <c r="H134" s="240">
        <v>6.25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167</v>
      </c>
      <c r="AU134" s="246" t="s">
        <v>83</v>
      </c>
      <c r="AV134" s="14" t="s">
        <v>83</v>
      </c>
      <c r="AW134" s="14" t="s">
        <v>34</v>
      </c>
      <c r="AX134" s="14" t="s">
        <v>73</v>
      </c>
      <c r="AY134" s="246" t="s">
        <v>154</v>
      </c>
    </row>
    <row r="135" s="12" customFormat="1" ht="22.8" customHeight="1">
      <c r="A135" s="12"/>
      <c r="B135" s="190"/>
      <c r="C135" s="191"/>
      <c r="D135" s="192" t="s">
        <v>72</v>
      </c>
      <c r="E135" s="204" t="s">
        <v>83</v>
      </c>
      <c r="F135" s="204" t="s">
        <v>188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SUM(P136:P156)</f>
        <v>0</v>
      </c>
      <c r="Q135" s="198"/>
      <c r="R135" s="199">
        <f>SUM(R136:R156)</f>
        <v>4.47575404</v>
      </c>
      <c r="S135" s="198"/>
      <c r="T135" s="200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81</v>
      </c>
      <c r="AT135" s="202" t="s">
        <v>72</v>
      </c>
      <c r="AU135" s="202" t="s">
        <v>81</v>
      </c>
      <c r="AY135" s="201" t="s">
        <v>154</v>
      </c>
      <c r="BK135" s="203">
        <f>SUM(BK136:BK156)</f>
        <v>0</v>
      </c>
    </row>
    <row r="136" s="2" customFormat="1" ht="22.2" customHeight="1">
      <c r="A136" s="40"/>
      <c r="B136" s="41"/>
      <c r="C136" s="206" t="s">
        <v>212</v>
      </c>
      <c r="D136" s="206" t="s">
        <v>156</v>
      </c>
      <c r="E136" s="207" t="s">
        <v>653</v>
      </c>
      <c r="F136" s="208" t="s">
        <v>654</v>
      </c>
      <c r="G136" s="209" t="s">
        <v>159</v>
      </c>
      <c r="H136" s="210">
        <v>0.35599999999999998</v>
      </c>
      <c r="I136" s="211"/>
      <c r="J136" s="212">
        <f>ROUND(I136*H136,2)</f>
        <v>0</v>
      </c>
      <c r="K136" s="208" t="s">
        <v>160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2.1600000000000001</v>
      </c>
      <c r="R136" s="215">
        <f>Q136*H136</f>
        <v>0.76895999999999998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161</v>
      </c>
      <c r="AT136" s="217" t="s">
        <v>156</v>
      </c>
      <c r="AU136" s="217" t="s">
        <v>83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161</v>
      </c>
      <c r="BM136" s="217" t="s">
        <v>655</v>
      </c>
    </row>
    <row r="137" s="2" customFormat="1">
      <c r="A137" s="40"/>
      <c r="B137" s="41"/>
      <c r="C137" s="42"/>
      <c r="D137" s="219" t="s">
        <v>163</v>
      </c>
      <c r="E137" s="42"/>
      <c r="F137" s="220" t="s">
        <v>656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83</v>
      </c>
    </row>
    <row r="138" s="2" customFormat="1">
      <c r="A138" s="40"/>
      <c r="B138" s="41"/>
      <c r="C138" s="42"/>
      <c r="D138" s="224" t="s">
        <v>165</v>
      </c>
      <c r="E138" s="42"/>
      <c r="F138" s="225" t="s">
        <v>657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165</v>
      </c>
      <c r="AU138" s="19" t="s">
        <v>83</v>
      </c>
    </row>
    <row r="139" s="14" customFormat="1">
      <c r="A139" s="14"/>
      <c r="B139" s="236"/>
      <c r="C139" s="237"/>
      <c r="D139" s="219" t="s">
        <v>167</v>
      </c>
      <c r="E139" s="238" t="s">
        <v>19</v>
      </c>
      <c r="F139" s="239" t="s">
        <v>658</v>
      </c>
      <c r="G139" s="237"/>
      <c r="H139" s="240">
        <v>0.35599999999999998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167</v>
      </c>
      <c r="AU139" s="246" t="s">
        <v>83</v>
      </c>
      <c r="AV139" s="14" t="s">
        <v>83</v>
      </c>
      <c r="AW139" s="14" t="s">
        <v>34</v>
      </c>
      <c r="AX139" s="14" t="s">
        <v>73</v>
      </c>
      <c r="AY139" s="246" t="s">
        <v>154</v>
      </c>
    </row>
    <row r="140" s="2" customFormat="1" ht="22.2" customHeight="1">
      <c r="A140" s="40"/>
      <c r="B140" s="41"/>
      <c r="C140" s="206" t="s">
        <v>218</v>
      </c>
      <c r="D140" s="206" t="s">
        <v>156</v>
      </c>
      <c r="E140" s="207" t="s">
        <v>198</v>
      </c>
      <c r="F140" s="208" t="s">
        <v>199</v>
      </c>
      <c r="G140" s="209" t="s">
        <v>159</v>
      </c>
      <c r="H140" s="210">
        <v>1.4239999999999999</v>
      </c>
      <c r="I140" s="211"/>
      <c r="J140" s="212">
        <f>ROUND(I140*H140,2)</f>
        <v>0</v>
      </c>
      <c r="K140" s="208" t="s">
        <v>160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2.5018699999999998</v>
      </c>
      <c r="R140" s="215">
        <f>Q140*H140</f>
        <v>3.5626628799999995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161</v>
      </c>
      <c r="AT140" s="217" t="s">
        <v>156</v>
      </c>
      <c r="AU140" s="217" t="s">
        <v>83</v>
      </c>
      <c r="AY140" s="19" t="s">
        <v>154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161</v>
      </c>
      <c r="BM140" s="217" t="s">
        <v>659</v>
      </c>
    </row>
    <row r="141" s="2" customFormat="1">
      <c r="A141" s="40"/>
      <c r="B141" s="41"/>
      <c r="C141" s="42"/>
      <c r="D141" s="219" t="s">
        <v>163</v>
      </c>
      <c r="E141" s="42"/>
      <c r="F141" s="220" t="s">
        <v>201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163</v>
      </c>
      <c r="AU141" s="19" t="s">
        <v>83</v>
      </c>
    </row>
    <row r="142" s="2" customFormat="1">
      <c r="A142" s="40"/>
      <c r="B142" s="41"/>
      <c r="C142" s="42"/>
      <c r="D142" s="224" t="s">
        <v>165</v>
      </c>
      <c r="E142" s="42"/>
      <c r="F142" s="225" t="s">
        <v>202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165</v>
      </c>
      <c r="AU142" s="19" t="s">
        <v>83</v>
      </c>
    </row>
    <row r="143" s="13" customFormat="1">
      <c r="A143" s="13"/>
      <c r="B143" s="226"/>
      <c r="C143" s="227"/>
      <c r="D143" s="219" t="s">
        <v>167</v>
      </c>
      <c r="E143" s="228" t="s">
        <v>19</v>
      </c>
      <c r="F143" s="229" t="s">
        <v>660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167</v>
      </c>
      <c r="AU143" s="235" t="s">
        <v>83</v>
      </c>
      <c r="AV143" s="13" t="s">
        <v>81</v>
      </c>
      <c r="AW143" s="13" t="s">
        <v>34</v>
      </c>
      <c r="AX143" s="13" t="s">
        <v>73</v>
      </c>
      <c r="AY143" s="235" t="s">
        <v>154</v>
      </c>
    </row>
    <row r="144" s="14" customFormat="1">
      <c r="A144" s="14"/>
      <c r="B144" s="236"/>
      <c r="C144" s="237"/>
      <c r="D144" s="219" t="s">
        <v>167</v>
      </c>
      <c r="E144" s="238" t="s">
        <v>19</v>
      </c>
      <c r="F144" s="239" t="s">
        <v>661</v>
      </c>
      <c r="G144" s="237"/>
      <c r="H144" s="240">
        <v>1.4239999999999999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167</v>
      </c>
      <c r="AU144" s="246" t="s">
        <v>83</v>
      </c>
      <c r="AV144" s="14" t="s">
        <v>83</v>
      </c>
      <c r="AW144" s="14" t="s">
        <v>34</v>
      </c>
      <c r="AX144" s="14" t="s">
        <v>73</v>
      </c>
      <c r="AY144" s="246" t="s">
        <v>154</v>
      </c>
    </row>
    <row r="145" s="2" customFormat="1" ht="14.4" customHeight="1">
      <c r="A145" s="40"/>
      <c r="B145" s="41"/>
      <c r="C145" s="206" t="s">
        <v>227</v>
      </c>
      <c r="D145" s="206" t="s">
        <v>156</v>
      </c>
      <c r="E145" s="207" t="s">
        <v>205</v>
      </c>
      <c r="F145" s="208" t="s">
        <v>206</v>
      </c>
      <c r="G145" s="209" t="s">
        <v>207</v>
      </c>
      <c r="H145" s="210">
        <v>1.3080000000000001</v>
      </c>
      <c r="I145" s="211"/>
      <c r="J145" s="212">
        <f>ROUND(I145*H145,2)</f>
        <v>0</v>
      </c>
      <c r="K145" s="208" t="s">
        <v>160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0.0029399999999999999</v>
      </c>
      <c r="R145" s="215">
        <f>Q145*H145</f>
        <v>0.0038455199999999998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161</v>
      </c>
      <c r="AT145" s="217" t="s">
        <v>156</v>
      </c>
      <c r="AU145" s="217" t="s">
        <v>83</v>
      </c>
      <c r="AY145" s="19" t="s">
        <v>154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161</v>
      </c>
      <c r="BM145" s="217" t="s">
        <v>662</v>
      </c>
    </row>
    <row r="146" s="2" customFormat="1">
      <c r="A146" s="40"/>
      <c r="B146" s="41"/>
      <c r="C146" s="42"/>
      <c r="D146" s="219" t="s">
        <v>163</v>
      </c>
      <c r="E146" s="42"/>
      <c r="F146" s="220" t="s">
        <v>209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163</v>
      </c>
      <c r="AU146" s="19" t="s">
        <v>83</v>
      </c>
    </row>
    <row r="147" s="2" customFormat="1">
      <c r="A147" s="40"/>
      <c r="B147" s="41"/>
      <c r="C147" s="42"/>
      <c r="D147" s="224" t="s">
        <v>165</v>
      </c>
      <c r="E147" s="42"/>
      <c r="F147" s="225" t="s">
        <v>210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165</v>
      </c>
      <c r="AU147" s="19" t="s">
        <v>83</v>
      </c>
    </row>
    <row r="148" s="14" customFormat="1">
      <c r="A148" s="14"/>
      <c r="B148" s="236"/>
      <c r="C148" s="237"/>
      <c r="D148" s="219" t="s">
        <v>167</v>
      </c>
      <c r="E148" s="238" t="s">
        <v>19</v>
      </c>
      <c r="F148" s="239" t="s">
        <v>663</v>
      </c>
      <c r="G148" s="237"/>
      <c r="H148" s="240">
        <v>1.3080000000000001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167</v>
      </c>
      <c r="AU148" s="246" t="s">
        <v>83</v>
      </c>
      <c r="AV148" s="14" t="s">
        <v>83</v>
      </c>
      <c r="AW148" s="14" t="s">
        <v>34</v>
      </c>
      <c r="AX148" s="14" t="s">
        <v>73</v>
      </c>
      <c r="AY148" s="246" t="s">
        <v>154</v>
      </c>
    </row>
    <row r="149" s="2" customFormat="1" ht="14.4" customHeight="1">
      <c r="A149" s="40"/>
      <c r="B149" s="41"/>
      <c r="C149" s="206" t="s">
        <v>237</v>
      </c>
      <c r="D149" s="206" t="s">
        <v>156</v>
      </c>
      <c r="E149" s="207" t="s">
        <v>213</v>
      </c>
      <c r="F149" s="208" t="s">
        <v>214</v>
      </c>
      <c r="G149" s="209" t="s">
        <v>207</v>
      </c>
      <c r="H149" s="210">
        <v>1.3080000000000001</v>
      </c>
      <c r="I149" s="211"/>
      <c r="J149" s="212">
        <f>ROUND(I149*H149,2)</f>
        <v>0</v>
      </c>
      <c r="K149" s="208" t="s">
        <v>160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161</v>
      </c>
      <c r="AT149" s="217" t="s">
        <v>156</v>
      </c>
      <c r="AU149" s="217" t="s">
        <v>83</v>
      </c>
      <c r="AY149" s="19" t="s">
        <v>154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161</v>
      </c>
      <c r="BM149" s="217" t="s">
        <v>664</v>
      </c>
    </row>
    <row r="150" s="2" customFormat="1">
      <c r="A150" s="40"/>
      <c r="B150" s="41"/>
      <c r="C150" s="42"/>
      <c r="D150" s="219" t="s">
        <v>163</v>
      </c>
      <c r="E150" s="42"/>
      <c r="F150" s="220" t="s">
        <v>216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163</v>
      </c>
      <c r="AU150" s="19" t="s">
        <v>83</v>
      </c>
    </row>
    <row r="151" s="2" customFormat="1">
      <c r="A151" s="40"/>
      <c r="B151" s="41"/>
      <c r="C151" s="42"/>
      <c r="D151" s="224" t="s">
        <v>165</v>
      </c>
      <c r="E151" s="42"/>
      <c r="F151" s="225" t="s">
        <v>217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165</v>
      </c>
      <c r="AU151" s="19" t="s">
        <v>83</v>
      </c>
    </row>
    <row r="152" s="2" customFormat="1" ht="14.4" customHeight="1">
      <c r="A152" s="40"/>
      <c r="B152" s="41"/>
      <c r="C152" s="206" t="s">
        <v>8</v>
      </c>
      <c r="D152" s="206" t="s">
        <v>156</v>
      </c>
      <c r="E152" s="207" t="s">
        <v>219</v>
      </c>
      <c r="F152" s="208" t="s">
        <v>220</v>
      </c>
      <c r="G152" s="209" t="s">
        <v>178</v>
      </c>
      <c r="H152" s="210">
        <v>0.13200000000000001</v>
      </c>
      <c r="I152" s="211"/>
      <c r="J152" s="212">
        <f>ROUND(I152*H152,2)</f>
        <v>0</v>
      </c>
      <c r="K152" s="208" t="s">
        <v>160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1.06277</v>
      </c>
      <c r="R152" s="215">
        <f>Q152*H152</f>
        <v>0.14028564000000002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161</v>
      </c>
      <c r="AT152" s="217" t="s">
        <v>156</v>
      </c>
      <c r="AU152" s="217" t="s">
        <v>83</v>
      </c>
      <c r="AY152" s="19" t="s">
        <v>154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161</v>
      </c>
      <c r="BM152" s="217" t="s">
        <v>665</v>
      </c>
    </row>
    <row r="153" s="2" customFormat="1">
      <c r="A153" s="40"/>
      <c r="B153" s="41"/>
      <c r="C153" s="42"/>
      <c r="D153" s="219" t="s">
        <v>163</v>
      </c>
      <c r="E153" s="42"/>
      <c r="F153" s="220" t="s">
        <v>222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163</v>
      </c>
      <c r="AU153" s="19" t="s">
        <v>83</v>
      </c>
    </row>
    <row r="154" s="2" customFormat="1">
      <c r="A154" s="40"/>
      <c r="B154" s="41"/>
      <c r="C154" s="42"/>
      <c r="D154" s="224" t="s">
        <v>165</v>
      </c>
      <c r="E154" s="42"/>
      <c r="F154" s="225" t="s">
        <v>223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165</v>
      </c>
      <c r="AU154" s="19" t="s">
        <v>83</v>
      </c>
    </row>
    <row r="155" s="13" customFormat="1">
      <c r="A155" s="13"/>
      <c r="B155" s="226"/>
      <c r="C155" s="227"/>
      <c r="D155" s="219" t="s">
        <v>167</v>
      </c>
      <c r="E155" s="228" t="s">
        <v>19</v>
      </c>
      <c r="F155" s="229" t="s">
        <v>666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167</v>
      </c>
      <c r="AU155" s="235" t="s">
        <v>83</v>
      </c>
      <c r="AV155" s="13" t="s">
        <v>81</v>
      </c>
      <c r="AW155" s="13" t="s">
        <v>34</v>
      </c>
      <c r="AX155" s="13" t="s">
        <v>73</v>
      </c>
      <c r="AY155" s="235" t="s">
        <v>154</v>
      </c>
    </row>
    <row r="156" s="14" customFormat="1">
      <c r="A156" s="14"/>
      <c r="B156" s="236"/>
      <c r="C156" s="237"/>
      <c r="D156" s="219" t="s">
        <v>167</v>
      </c>
      <c r="E156" s="238" t="s">
        <v>19</v>
      </c>
      <c r="F156" s="239" t="s">
        <v>667</v>
      </c>
      <c r="G156" s="237"/>
      <c r="H156" s="240">
        <v>0.13200000000000001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167</v>
      </c>
      <c r="AU156" s="246" t="s">
        <v>83</v>
      </c>
      <c r="AV156" s="14" t="s">
        <v>83</v>
      </c>
      <c r="AW156" s="14" t="s">
        <v>34</v>
      </c>
      <c r="AX156" s="14" t="s">
        <v>73</v>
      </c>
      <c r="AY156" s="246" t="s">
        <v>154</v>
      </c>
    </row>
    <row r="157" s="12" customFormat="1" ht="22.8" customHeight="1">
      <c r="A157" s="12"/>
      <c r="B157" s="190"/>
      <c r="C157" s="191"/>
      <c r="D157" s="192" t="s">
        <v>72</v>
      </c>
      <c r="E157" s="204" t="s">
        <v>175</v>
      </c>
      <c r="F157" s="204" t="s">
        <v>668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SUM(P158:P207)</f>
        <v>0</v>
      </c>
      <c r="Q157" s="198"/>
      <c r="R157" s="199">
        <f>SUM(R158:R207)</f>
        <v>12.405165989999999</v>
      </c>
      <c r="S157" s="198"/>
      <c r="T157" s="200">
        <f>SUM(T158:T207)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81</v>
      </c>
      <c r="AT157" s="202" t="s">
        <v>72</v>
      </c>
      <c r="AU157" s="202" t="s">
        <v>81</v>
      </c>
      <c r="AY157" s="201" t="s">
        <v>154</v>
      </c>
      <c r="BK157" s="203">
        <f>SUM(BK158:BK207)</f>
        <v>0</v>
      </c>
    </row>
    <row r="158" s="2" customFormat="1" ht="14.4" customHeight="1">
      <c r="A158" s="40"/>
      <c r="B158" s="41"/>
      <c r="C158" s="206" t="s">
        <v>255</v>
      </c>
      <c r="D158" s="206" t="s">
        <v>156</v>
      </c>
      <c r="E158" s="207" t="s">
        <v>669</v>
      </c>
      <c r="F158" s="208" t="s">
        <v>670</v>
      </c>
      <c r="G158" s="209" t="s">
        <v>159</v>
      </c>
      <c r="H158" s="210">
        <v>1.5149999999999999</v>
      </c>
      <c r="I158" s="211"/>
      <c r="J158" s="212">
        <f>ROUND(I158*H158,2)</f>
        <v>0</v>
      </c>
      <c r="K158" s="208" t="s">
        <v>160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2.5018699999999998</v>
      </c>
      <c r="R158" s="215">
        <f>Q158*H158</f>
        <v>3.7903330499999996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161</v>
      </c>
      <c r="AT158" s="217" t="s">
        <v>156</v>
      </c>
      <c r="AU158" s="217" t="s">
        <v>83</v>
      </c>
      <c r="AY158" s="19" t="s">
        <v>154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161</v>
      </c>
      <c r="BM158" s="217" t="s">
        <v>671</v>
      </c>
    </row>
    <row r="159" s="2" customFormat="1">
      <c r="A159" s="40"/>
      <c r="B159" s="41"/>
      <c r="C159" s="42"/>
      <c r="D159" s="219" t="s">
        <v>163</v>
      </c>
      <c r="E159" s="42"/>
      <c r="F159" s="220" t="s">
        <v>672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163</v>
      </c>
      <c r="AU159" s="19" t="s">
        <v>83</v>
      </c>
    </row>
    <row r="160" s="2" customFormat="1">
      <c r="A160" s="40"/>
      <c r="B160" s="41"/>
      <c r="C160" s="42"/>
      <c r="D160" s="224" t="s">
        <v>165</v>
      </c>
      <c r="E160" s="42"/>
      <c r="F160" s="225" t="s">
        <v>673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165</v>
      </c>
      <c r="AU160" s="19" t="s">
        <v>83</v>
      </c>
    </row>
    <row r="161" s="14" customFormat="1">
      <c r="A161" s="14"/>
      <c r="B161" s="236"/>
      <c r="C161" s="237"/>
      <c r="D161" s="219" t="s">
        <v>167</v>
      </c>
      <c r="E161" s="238" t="s">
        <v>19</v>
      </c>
      <c r="F161" s="239" t="s">
        <v>674</v>
      </c>
      <c r="G161" s="237"/>
      <c r="H161" s="240">
        <v>1.5149999999999999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167</v>
      </c>
      <c r="AU161" s="246" t="s">
        <v>83</v>
      </c>
      <c r="AV161" s="14" t="s">
        <v>83</v>
      </c>
      <c r="AW161" s="14" t="s">
        <v>34</v>
      </c>
      <c r="AX161" s="14" t="s">
        <v>73</v>
      </c>
      <c r="AY161" s="246" t="s">
        <v>154</v>
      </c>
    </row>
    <row r="162" s="2" customFormat="1" ht="22.2" customHeight="1">
      <c r="A162" s="40"/>
      <c r="B162" s="41"/>
      <c r="C162" s="206" t="s">
        <v>263</v>
      </c>
      <c r="D162" s="206" t="s">
        <v>156</v>
      </c>
      <c r="E162" s="207" t="s">
        <v>675</v>
      </c>
      <c r="F162" s="208" t="s">
        <v>676</v>
      </c>
      <c r="G162" s="209" t="s">
        <v>207</v>
      </c>
      <c r="H162" s="210">
        <v>8.9870000000000001</v>
      </c>
      <c r="I162" s="211"/>
      <c r="J162" s="212">
        <f>ROUND(I162*H162,2)</f>
        <v>0</v>
      </c>
      <c r="K162" s="208" t="s">
        <v>160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0.0027499999999999998</v>
      </c>
      <c r="R162" s="215">
        <f>Q162*H162</f>
        <v>0.02471425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161</v>
      </c>
      <c r="AT162" s="217" t="s">
        <v>156</v>
      </c>
      <c r="AU162" s="217" t="s">
        <v>83</v>
      </c>
      <c r="AY162" s="19" t="s">
        <v>154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161</v>
      </c>
      <c r="BM162" s="217" t="s">
        <v>677</v>
      </c>
    </row>
    <row r="163" s="2" customFormat="1">
      <c r="A163" s="40"/>
      <c r="B163" s="41"/>
      <c r="C163" s="42"/>
      <c r="D163" s="219" t="s">
        <v>163</v>
      </c>
      <c r="E163" s="42"/>
      <c r="F163" s="220" t="s">
        <v>678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163</v>
      </c>
      <c r="AU163" s="19" t="s">
        <v>83</v>
      </c>
    </row>
    <row r="164" s="2" customFormat="1">
      <c r="A164" s="40"/>
      <c r="B164" s="41"/>
      <c r="C164" s="42"/>
      <c r="D164" s="224" t="s">
        <v>165</v>
      </c>
      <c r="E164" s="42"/>
      <c r="F164" s="225" t="s">
        <v>679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165</v>
      </c>
      <c r="AU164" s="19" t="s">
        <v>83</v>
      </c>
    </row>
    <row r="165" s="14" customFormat="1">
      <c r="A165" s="14"/>
      <c r="B165" s="236"/>
      <c r="C165" s="237"/>
      <c r="D165" s="219" t="s">
        <v>167</v>
      </c>
      <c r="E165" s="238" t="s">
        <v>19</v>
      </c>
      <c r="F165" s="239" t="s">
        <v>680</v>
      </c>
      <c r="G165" s="237"/>
      <c r="H165" s="240">
        <v>8.9870000000000001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167</v>
      </c>
      <c r="AU165" s="246" t="s">
        <v>83</v>
      </c>
      <c r="AV165" s="14" t="s">
        <v>83</v>
      </c>
      <c r="AW165" s="14" t="s">
        <v>34</v>
      </c>
      <c r="AX165" s="14" t="s">
        <v>73</v>
      </c>
      <c r="AY165" s="246" t="s">
        <v>154</v>
      </c>
    </row>
    <row r="166" s="2" customFormat="1" ht="22.2" customHeight="1">
      <c r="A166" s="40"/>
      <c r="B166" s="41"/>
      <c r="C166" s="206" t="s">
        <v>270</v>
      </c>
      <c r="D166" s="206" t="s">
        <v>156</v>
      </c>
      <c r="E166" s="207" t="s">
        <v>681</v>
      </c>
      <c r="F166" s="208" t="s">
        <v>682</v>
      </c>
      <c r="G166" s="209" t="s">
        <v>207</v>
      </c>
      <c r="H166" s="210">
        <v>8.9870000000000001</v>
      </c>
      <c r="I166" s="211"/>
      <c r="J166" s="212">
        <f>ROUND(I166*H166,2)</f>
        <v>0</v>
      </c>
      <c r="K166" s="208" t="s">
        <v>160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161</v>
      </c>
      <c r="AT166" s="217" t="s">
        <v>156</v>
      </c>
      <c r="AU166" s="217" t="s">
        <v>83</v>
      </c>
      <c r="AY166" s="19" t="s">
        <v>154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161</v>
      </c>
      <c r="BM166" s="217" t="s">
        <v>683</v>
      </c>
    </row>
    <row r="167" s="2" customFormat="1">
      <c r="A167" s="40"/>
      <c r="B167" s="41"/>
      <c r="C167" s="42"/>
      <c r="D167" s="219" t="s">
        <v>163</v>
      </c>
      <c r="E167" s="42"/>
      <c r="F167" s="220" t="s">
        <v>684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163</v>
      </c>
      <c r="AU167" s="19" t="s">
        <v>83</v>
      </c>
    </row>
    <row r="168" s="2" customFormat="1">
      <c r="A168" s="40"/>
      <c r="B168" s="41"/>
      <c r="C168" s="42"/>
      <c r="D168" s="224" t="s">
        <v>165</v>
      </c>
      <c r="E168" s="42"/>
      <c r="F168" s="225" t="s">
        <v>685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165</v>
      </c>
      <c r="AU168" s="19" t="s">
        <v>83</v>
      </c>
    </row>
    <row r="169" s="2" customFormat="1" ht="22.2" customHeight="1">
      <c r="A169" s="40"/>
      <c r="B169" s="41"/>
      <c r="C169" s="206" t="s">
        <v>277</v>
      </c>
      <c r="D169" s="206" t="s">
        <v>156</v>
      </c>
      <c r="E169" s="207" t="s">
        <v>686</v>
      </c>
      <c r="F169" s="208" t="s">
        <v>687</v>
      </c>
      <c r="G169" s="209" t="s">
        <v>207</v>
      </c>
      <c r="H169" s="210">
        <v>4.1909999999999998</v>
      </c>
      <c r="I169" s="211"/>
      <c r="J169" s="212">
        <f>ROUND(I169*H169,2)</f>
        <v>0</v>
      </c>
      <c r="K169" s="208" t="s">
        <v>160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0.00346</v>
      </c>
      <c r="R169" s="215">
        <f>Q169*H169</f>
        <v>0.014500859999999999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161</v>
      </c>
      <c r="AT169" s="217" t="s">
        <v>156</v>
      </c>
      <c r="AU169" s="217" t="s">
        <v>83</v>
      </c>
      <c r="AY169" s="19" t="s">
        <v>154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161</v>
      </c>
      <c r="BM169" s="217" t="s">
        <v>688</v>
      </c>
    </row>
    <row r="170" s="2" customFormat="1">
      <c r="A170" s="40"/>
      <c r="B170" s="41"/>
      <c r="C170" s="42"/>
      <c r="D170" s="219" t="s">
        <v>163</v>
      </c>
      <c r="E170" s="42"/>
      <c r="F170" s="220" t="s">
        <v>689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163</v>
      </c>
      <c r="AU170" s="19" t="s">
        <v>83</v>
      </c>
    </row>
    <row r="171" s="2" customFormat="1">
      <c r="A171" s="40"/>
      <c r="B171" s="41"/>
      <c r="C171" s="42"/>
      <c r="D171" s="224" t="s">
        <v>165</v>
      </c>
      <c r="E171" s="42"/>
      <c r="F171" s="225" t="s">
        <v>690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165</v>
      </c>
      <c r="AU171" s="19" t="s">
        <v>83</v>
      </c>
    </row>
    <row r="172" s="14" customFormat="1">
      <c r="A172" s="14"/>
      <c r="B172" s="236"/>
      <c r="C172" s="237"/>
      <c r="D172" s="219" t="s">
        <v>167</v>
      </c>
      <c r="E172" s="238" t="s">
        <v>19</v>
      </c>
      <c r="F172" s="239" t="s">
        <v>691</v>
      </c>
      <c r="G172" s="237"/>
      <c r="H172" s="240">
        <v>4.1909999999999998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167</v>
      </c>
      <c r="AU172" s="246" t="s">
        <v>83</v>
      </c>
      <c r="AV172" s="14" t="s">
        <v>83</v>
      </c>
      <c r="AW172" s="14" t="s">
        <v>34</v>
      </c>
      <c r="AX172" s="14" t="s">
        <v>73</v>
      </c>
      <c r="AY172" s="246" t="s">
        <v>154</v>
      </c>
    </row>
    <row r="173" s="2" customFormat="1" ht="22.2" customHeight="1">
      <c r="A173" s="40"/>
      <c r="B173" s="41"/>
      <c r="C173" s="206" t="s">
        <v>285</v>
      </c>
      <c r="D173" s="206" t="s">
        <v>156</v>
      </c>
      <c r="E173" s="207" t="s">
        <v>692</v>
      </c>
      <c r="F173" s="208" t="s">
        <v>693</v>
      </c>
      <c r="G173" s="209" t="s">
        <v>207</v>
      </c>
      <c r="H173" s="210">
        <v>4.1909999999999998</v>
      </c>
      <c r="I173" s="211"/>
      <c r="J173" s="212">
        <f>ROUND(I173*H173,2)</f>
        <v>0</v>
      </c>
      <c r="K173" s="208" t="s">
        <v>160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161</v>
      </c>
      <c r="AT173" s="217" t="s">
        <v>156</v>
      </c>
      <c r="AU173" s="217" t="s">
        <v>83</v>
      </c>
      <c r="AY173" s="19" t="s">
        <v>154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161</v>
      </c>
      <c r="BM173" s="217" t="s">
        <v>694</v>
      </c>
    </row>
    <row r="174" s="2" customFormat="1">
      <c r="A174" s="40"/>
      <c r="B174" s="41"/>
      <c r="C174" s="42"/>
      <c r="D174" s="219" t="s">
        <v>163</v>
      </c>
      <c r="E174" s="42"/>
      <c r="F174" s="220" t="s">
        <v>695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163</v>
      </c>
      <c r="AU174" s="19" t="s">
        <v>83</v>
      </c>
    </row>
    <row r="175" s="2" customFormat="1">
      <c r="A175" s="40"/>
      <c r="B175" s="41"/>
      <c r="C175" s="42"/>
      <c r="D175" s="224" t="s">
        <v>165</v>
      </c>
      <c r="E175" s="42"/>
      <c r="F175" s="225" t="s">
        <v>696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165</v>
      </c>
      <c r="AU175" s="19" t="s">
        <v>83</v>
      </c>
    </row>
    <row r="176" s="2" customFormat="1" ht="34.8" customHeight="1">
      <c r="A176" s="40"/>
      <c r="B176" s="41"/>
      <c r="C176" s="206" t="s">
        <v>296</v>
      </c>
      <c r="D176" s="206" t="s">
        <v>156</v>
      </c>
      <c r="E176" s="207" t="s">
        <v>697</v>
      </c>
      <c r="F176" s="208" t="s">
        <v>698</v>
      </c>
      <c r="G176" s="209" t="s">
        <v>207</v>
      </c>
      <c r="H176" s="210">
        <v>30.48</v>
      </c>
      <c r="I176" s="211"/>
      <c r="J176" s="212">
        <f>ROUND(I176*H176,2)</f>
        <v>0</v>
      </c>
      <c r="K176" s="208" t="s">
        <v>160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0.17721000000000001</v>
      </c>
      <c r="R176" s="215">
        <f>Q176*H176</f>
        <v>5.4013608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161</v>
      </c>
      <c r="AT176" s="217" t="s">
        <v>156</v>
      </c>
      <c r="AU176" s="217" t="s">
        <v>83</v>
      </c>
      <c r="AY176" s="19" t="s">
        <v>154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161</v>
      </c>
      <c r="BM176" s="217" t="s">
        <v>699</v>
      </c>
    </row>
    <row r="177" s="2" customFormat="1">
      <c r="A177" s="40"/>
      <c r="B177" s="41"/>
      <c r="C177" s="42"/>
      <c r="D177" s="219" t="s">
        <v>163</v>
      </c>
      <c r="E177" s="42"/>
      <c r="F177" s="220" t="s">
        <v>700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163</v>
      </c>
      <c r="AU177" s="19" t="s">
        <v>83</v>
      </c>
    </row>
    <row r="178" s="2" customFormat="1">
      <c r="A178" s="40"/>
      <c r="B178" s="41"/>
      <c r="C178" s="42"/>
      <c r="D178" s="224" t="s">
        <v>165</v>
      </c>
      <c r="E178" s="42"/>
      <c r="F178" s="225" t="s">
        <v>701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165</v>
      </c>
      <c r="AU178" s="19" t="s">
        <v>83</v>
      </c>
    </row>
    <row r="179" s="13" customFormat="1">
      <c r="A179" s="13"/>
      <c r="B179" s="226"/>
      <c r="C179" s="227"/>
      <c r="D179" s="219" t="s">
        <v>167</v>
      </c>
      <c r="E179" s="228" t="s">
        <v>19</v>
      </c>
      <c r="F179" s="229" t="s">
        <v>702</v>
      </c>
      <c r="G179" s="227"/>
      <c r="H179" s="228" t="s">
        <v>19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167</v>
      </c>
      <c r="AU179" s="235" t="s">
        <v>83</v>
      </c>
      <c r="AV179" s="13" t="s">
        <v>81</v>
      </c>
      <c r="AW179" s="13" t="s">
        <v>34</v>
      </c>
      <c r="AX179" s="13" t="s">
        <v>73</v>
      </c>
      <c r="AY179" s="235" t="s">
        <v>154</v>
      </c>
    </row>
    <row r="180" s="14" customFormat="1">
      <c r="A180" s="14"/>
      <c r="B180" s="236"/>
      <c r="C180" s="237"/>
      <c r="D180" s="219" t="s">
        <v>167</v>
      </c>
      <c r="E180" s="238" t="s">
        <v>19</v>
      </c>
      <c r="F180" s="239" t="s">
        <v>703</v>
      </c>
      <c r="G180" s="237"/>
      <c r="H180" s="240">
        <v>57.850000000000001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167</v>
      </c>
      <c r="AU180" s="246" t="s">
        <v>83</v>
      </c>
      <c r="AV180" s="14" t="s">
        <v>83</v>
      </c>
      <c r="AW180" s="14" t="s">
        <v>34</v>
      </c>
      <c r="AX180" s="14" t="s">
        <v>73</v>
      </c>
      <c r="AY180" s="246" t="s">
        <v>154</v>
      </c>
    </row>
    <row r="181" s="14" customFormat="1">
      <c r="A181" s="14"/>
      <c r="B181" s="236"/>
      <c r="C181" s="237"/>
      <c r="D181" s="219" t="s">
        <v>167</v>
      </c>
      <c r="E181" s="238" t="s">
        <v>19</v>
      </c>
      <c r="F181" s="239" t="s">
        <v>704</v>
      </c>
      <c r="G181" s="237"/>
      <c r="H181" s="240">
        <v>-27.370000000000001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167</v>
      </c>
      <c r="AU181" s="246" t="s">
        <v>83</v>
      </c>
      <c r="AV181" s="14" t="s">
        <v>83</v>
      </c>
      <c r="AW181" s="14" t="s">
        <v>34</v>
      </c>
      <c r="AX181" s="14" t="s">
        <v>73</v>
      </c>
      <c r="AY181" s="246" t="s">
        <v>154</v>
      </c>
    </row>
    <row r="182" s="2" customFormat="1" ht="19.8" customHeight="1">
      <c r="A182" s="40"/>
      <c r="B182" s="41"/>
      <c r="C182" s="206" t="s">
        <v>303</v>
      </c>
      <c r="D182" s="206" t="s">
        <v>156</v>
      </c>
      <c r="E182" s="207" t="s">
        <v>705</v>
      </c>
      <c r="F182" s="208" t="s">
        <v>706</v>
      </c>
      <c r="G182" s="209" t="s">
        <v>207</v>
      </c>
      <c r="H182" s="210">
        <v>59.560000000000002</v>
      </c>
      <c r="I182" s="211"/>
      <c r="J182" s="212">
        <f>ROUND(I182*H182,2)</f>
        <v>0</v>
      </c>
      <c r="K182" s="208" t="s">
        <v>160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0.028570000000000002</v>
      </c>
      <c r="R182" s="215">
        <f>Q182*H182</f>
        <v>1.7016292000000002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161</v>
      </c>
      <c r="AT182" s="217" t="s">
        <v>156</v>
      </c>
      <c r="AU182" s="217" t="s">
        <v>83</v>
      </c>
      <c r="AY182" s="19" t="s">
        <v>154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161</v>
      </c>
      <c r="BM182" s="217" t="s">
        <v>707</v>
      </c>
    </row>
    <row r="183" s="2" customFormat="1">
      <c r="A183" s="40"/>
      <c r="B183" s="41"/>
      <c r="C183" s="42"/>
      <c r="D183" s="219" t="s">
        <v>163</v>
      </c>
      <c r="E183" s="42"/>
      <c r="F183" s="220" t="s">
        <v>708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83</v>
      </c>
    </row>
    <row r="184" s="2" customFormat="1">
      <c r="A184" s="40"/>
      <c r="B184" s="41"/>
      <c r="C184" s="42"/>
      <c r="D184" s="224" t="s">
        <v>165</v>
      </c>
      <c r="E184" s="42"/>
      <c r="F184" s="225" t="s">
        <v>709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165</v>
      </c>
      <c r="AU184" s="19" t="s">
        <v>83</v>
      </c>
    </row>
    <row r="185" s="13" customFormat="1">
      <c r="A185" s="13"/>
      <c r="B185" s="226"/>
      <c r="C185" s="227"/>
      <c r="D185" s="219" t="s">
        <v>167</v>
      </c>
      <c r="E185" s="228" t="s">
        <v>19</v>
      </c>
      <c r="F185" s="229" t="s">
        <v>710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167</v>
      </c>
      <c r="AU185" s="235" t="s">
        <v>83</v>
      </c>
      <c r="AV185" s="13" t="s">
        <v>81</v>
      </c>
      <c r="AW185" s="13" t="s">
        <v>34</v>
      </c>
      <c r="AX185" s="13" t="s">
        <v>73</v>
      </c>
      <c r="AY185" s="235" t="s">
        <v>154</v>
      </c>
    </row>
    <row r="186" s="14" customFormat="1">
      <c r="A186" s="14"/>
      <c r="B186" s="236"/>
      <c r="C186" s="237"/>
      <c r="D186" s="219" t="s">
        <v>167</v>
      </c>
      <c r="E186" s="238" t="s">
        <v>19</v>
      </c>
      <c r="F186" s="239" t="s">
        <v>711</v>
      </c>
      <c r="G186" s="237"/>
      <c r="H186" s="240">
        <v>53.560000000000002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167</v>
      </c>
      <c r="AU186" s="246" t="s">
        <v>83</v>
      </c>
      <c r="AV186" s="14" t="s">
        <v>83</v>
      </c>
      <c r="AW186" s="14" t="s">
        <v>34</v>
      </c>
      <c r="AX186" s="14" t="s">
        <v>73</v>
      </c>
      <c r="AY186" s="246" t="s">
        <v>154</v>
      </c>
    </row>
    <row r="187" s="14" customFormat="1">
      <c r="A187" s="14"/>
      <c r="B187" s="236"/>
      <c r="C187" s="237"/>
      <c r="D187" s="219" t="s">
        <v>167</v>
      </c>
      <c r="E187" s="238" t="s">
        <v>19</v>
      </c>
      <c r="F187" s="239" t="s">
        <v>712</v>
      </c>
      <c r="G187" s="237"/>
      <c r="H187" s="240">
        <v>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167</v>
      </c>
      <c r="AU187" s="246" t="s">
        <v>83</v>
      </c>
      <c r="AV187" s="14" t="s">
        <v>83</v>
      </c>
      <c r="AW187" s="14" t="s">
        <v>34</v>
      </c>
      <c r="AX187" s="14" t="s">
        <v>73</v>
      </c>
      <c r="AY187" s="246" t="s">
        <v>154</v>
      </c>
    </row>
    <row r="188" s="2" customFormat="1" ht="30" customHeight="1">
      <c r="A188" s="40"/>
      <c r="B188" s="41"/>
      <c r="C188" s="206" t="s">
        <v>311</v>
      </c>
      <c r="D188" s="206" t="s">
        <v>156</v>
      </c>
      <c r="E188" s="207" t="s">
        <v>713</v>
      </c>
      <c r="F188" s="208" t="s">
        <v>714</v>
      </c>
      <c r="G188" s="209" t="s">
        <v>207</v>
      </c>
      <c r="H188" s="210">
        <v>3.6000000000000001</v>
      </c>
      <c r="I188" s="211"/>
      <c r="J188" s="212">
        <f>ROUND(I188*H188,2)</f>
        <v>0</v>
      </c>
      <c r="K188" s="208" t="s">
        <v>160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0.080610000000000001</v>
      </c>
      <c r="R188" s="215">
        <f>Q188*H188</f>
        <v>0.29019600000000001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161</v>
      </c>
      <c r="AT188" s="217" t="s">
        <v>156</v>
      </c>
      <c r="AU188" s="217" t="s">
        <v>83</v>
      </c>
      <c r="AY188" s="19" t="s">
        <v>154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161</v>
      </c>
      <c r="BM188" s="217" t="s">
        <v>715</v>
      </c>
    </row>
    <row r="189" s="2" customFormat="1">
      <c r="A189" s="40"/>
      <c r="B189" s="41"/>
      <c r="C189" s="42"/>
      <c r="D189" s="219" t="s">
        <v>163</v>
      </c>
      <c r="E189" s="42"/>
      <c r="F189" s="220" t="s">
        <v>716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163</v>
      </c>
      <c r="AU189" s="19" t="s">
        <v>83</v>
      </c>
    </row>
    <row r="190" s="2" customFormat="1">
      <c r="A190" s="40"/>
      <c r="B190" s="41"/>
      <c r="C190" s="42"/>
      <c r="D190" s="224" t="s">
        <v>165</v>
      </c>
      <c r="E190" s="42"/>
      <c r="F190" s="225" t="s">
        <v>717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165</v>
      </c>
      <c r="AU190" s="19" t="s">
        <v>83</v>
      </c>
    </row>
    <row r="191" s="13" customFormat="1">
      <c r="A191" s="13"/>
      <c r="B191" s="226"/>
      <c r="C191" s="227"/>
      <c r="D191" s="219" t="s">
        <v>167</v>
      </c>
      <c r="E191" s="228" t="s">
        <v>19</v>
      </c>
      <c r="F191" s="229" t="s">
        <v>718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167</v>
      </c>
      <c r="AU191" s="235" t="s">
        <v>83</v>
      </c>
      <c r="AV191" s="13" t="s">
        <v>81</v>
      </c>
      <c r="AW191" s="13" t="s">
        <v>34</v>
      </c>
      <c r="AX191" s="13" t="s">
        <v>73</v>
      </c>
      <c r="AY191" s="235" t="s">
        <v>154</v>
      </c>
    </row>
    <row r="192" s="14" customFormat="1">
      <c r="A192" s="14"/>
      <c r="B192" s="236"/>
      <c r="C192" s="237"/>
      <c r="D192" s="219" t="s">
        <v>167</v>
      </c>
      <c r="E192" s="238" t="s">
        <v>19</v>
      </c>
      <c r="F192" s="239" t="s">
        <v>719</v>
      </c>
      <c r="G192" s="237"/>
      <c r="H192" s="240">
        <v>3.6000000000000001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167</v>
      </c>
      <c r="AU192" s="246" t="s">
        <v>83</v>
      </c>
      <c r="AV192" s="14" t="s">
        <v>83</v>
      </c>
      <c r="AW192" s="14" t="s">
        <v>34</v>
      </c>
      <c r="AX192" s="14" t="s">
        <v>73</v>
      </c>
      <c r="AY192" s="246" t="s">
        <v>154</v>
      </c>
    </row>
    <row r="193" s="2" customFormat="1" ht="30" customHeight="1">
      <c r="A193" s="40"/>
      <c r="B193" s="41"/>
      <c r="C193" s="206" t="s">
        <v>7</v>
      </c>
      <c r="D193" s="206" t="s">
        <v>156</v>
      </c>
      <c r="E193" s="207" t="s">
        <v>720</v>
      </c>
      <c r="F193" s="208" t="s">
        <v>721</v>
      </c>
      <c r="G193" s="209" t="s">
        <v>178</v>
      </c>
      <c r="H193" s="210">
        <v>0.23699999999999999</v>
      </c>
      <c r="I193" s="211"/>
      <c r="J193" s="212">
        <f>ROUND(I193*H193,2)</f>
        <v>0</v>
      </c>
      <c r="K193" s="208" t="s">
        <v>160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0.017090000000000001</v>
      </c>
      <c r="R193" s="215">
        <f>Q193*H193</f>
        <v>0.0040503300000000004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161</v>
      </c>
      <c r="AT193" s="217" t="s">
        <v>156</v>
      </c>
      <c r="AU193" s="217" t="s">
        <v>83</v>
      </c>
      <c r="AY193" s="19" t="s">
        <v>154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161</v>
      </c>
      <c r="BM193" s="217" t="s">
        <v>722</v>
      </c>
    </row>
    <row r="194" s="2" customFormat="1">
      <c r="A194" s="40"/>
      <c r="B194" s="41"/>
      <c r="C194" s="42"/>
      <c r="D194" s="219" t="s">
        <v>163</v>
      </c>
      <c r="E194" s="42"/>
      <c r="F194" s="220" t="s">
        <v>723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163</v>
      </c>
      <c r="AU194" s="19" t="s">
        <v>83</v>
      </c>
    </row>
    <row r="195" s="2" customFormat="1">
      <c r="A195" s="40"/>
      <c r="B195" s="41"/>
      <c r="C195" s="42"/>
      <c r="D195" s="224" t="s">
        <v>165</v>
      </c>
      <c r="E195" s="42"/>
      <c r="F195" s="225" t="s">
        <v>724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165</v>
      </c>
      <c r="AU195" s="19" t="s">
        <v>83</v>
      </c>
    </row>
    <row r="196" s="14" customFormat="1">
      <c r="A196" s="14"/>
      <c r="B196" s="236"/>
      <c r="C196" s="237"/>
      <c r="D196" s="219" t="s">
        <v>167</v>
      </c>
      <c r="E196" s="238" t="s">
        <v>19</v>
      </c>
      <c r="F196" s="239" t="s">
        <v>725</v>
      </c>
      <c r="G196" s="237"/>
      <c r="H196" s="240">
        <v>0.23699999999999999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167</v>
      </c>
      <c r="AU196" s="246" t="s">
        <v>83</v>
      </c>
      <c r="AV196" s="14" t="s">
        <v>83</v>
      </c>
      <c r="AW196" s="14" t="s">
        <v>34</v>
      </c>
      <c r="AX196" s="14" t="s">
        <v>73</v>
      </c>
      <c r="AY196" s="246" t="s">
        <v>154</v>
      </c>
    </row>
    <row r="197" s="2" customFormat="1" ht="19.8" customHeight="1">
      <c r="A197" s="40"/>
      <c r="B197" s="41"/>
      <c r="C197" s="248" t="s">
        <v>326</v>
      </c>
      <c r="D197" s="248" t="s">
        <v>264</v>
      </c>
      <c r="E197" s="249" t="s">
        <v>726</v>
      </c>
      <c r="F197" s="250" t="s">
        <v>727</v>
      </c>
      <c r="G197" s="251" t="s">
        <v>178</v>
      </c>
      <c r="H197" s="252">
        <v>0.25600000000000001</v>
      </c>
      <c r="I197" s="253"/>
      <c r="J197" s="254">
        <f>ROUND(I197*H197,2)</f>
        <v>0</v>
      </c>
      <c r="K197" s="250" t="s">
        <v>160</v>
      </c>
      <c r="L197" s="255"/>
      <c r="M197" s="256" t="s">
        <v>19</v>
      </c>
      <c r="N197" s="257" t="s">
        <v>44</v>
      </c>
      <c r="O197" s="86"/>
      <c r="P197" s="215">
        <f>O197*H197</f>
        <v>0</v>
      </c>
      <c r="Q197" s="215">
        <v>1</v>
      </c>
      <c r="R197" s="215">
        <f>Q197*H197</f>
        <v>0.25600000000000001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212</v>
      </c>
      <c r="AT197" s="217" t="s">
        <v>264</v>
      </c>
      <c r="AU197" s="217" t="s">
        <v>83</v>
      </c>
      <c r="AY197" s="19" t="s">
        <v>154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161</v>
      </c>
      <c r="BM197" s="217" t="s">
        <v>728</v>
      </c>
    </row>
    <row r="198" s="2" customFormat="1">
      <c r="A198" s="40"/>
      <c r="B198" s="41"/>
      <c r="C198" s="42"/>
      <c r="D198" s="219" t="s">
        <v>163</v>
      </c>
      <c r="E198" s="42"/>
      <c r="F198" s="220" t="s">
        <v>727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163</v>
      </c>
      <c r="AU198" s="19" t="s">
        <v>83</v>
      </c>
    </row>
    <row r="199" s="14" customFormat="1">
      <c r="A199" s="14"/>
      <c r="B199" s="236"/>
      <c r="C199" s="237"/>
      <c r="D199" s="219" t="s">
        <v>167</v>
      </c>
      <c r="E199" s="237"/>
      <c r="F199" s="239" t="s">
        <v>729</v>
      </c>
      <c r="G199" s="237"/>
      <c r="H199" s="240">
        <v>0.25600000000000001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167</v>
      </c>
      <c r="AU199" s="246" t="s">
        <v>83</v>
      </c>
      <c r="AV199" s="14" t="s">
        <v>83</v>
      </c>
      <c r="AW199" s="14" t="s">
        <v>4</v>
      </c>
      <c r="AX199" s="14" t="s">
        <v>81</v>
      </c>
      <c r="AY199" s="246" t="s">
        <v>154</v>
      </c>
    </row>
    <row r="200" s="2" customFormat="1" ht="22.2" customHeight="1">
      <c r="A200" s="40"/>
      <c r="B200" s="41"/>
      <c r="C200" s="206" t="s">
        <v>335</v>
      </c>
      <c r="D200" s="206" t="s">
        <v>156</v>
      </c>
      <c r="E200" s="207" t="s">
        <v>730</v>
      </c>
      <c r="F200" s="208" t="s">
        <v>731</v>
      </c>
      <c r="G200" s="209" t="s">
        <v>207</v>
      </c>
      <c r="H200" s="210">
        <v>4.7999999999999998</v>
      </c>
      <c r="I200" s="211"/>
      <c r="J200" s="212">
        <f>ROUND(I200*H200,2)</f>
        <v>0</v>
      </c>
      <c r="K200" s="208" t="s">
        <v>160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0.17818000000000001</v>
      </c>
      <c r="R200" s="215">
        <f>Q200*H200</f>
        <v>0.85526400000000002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161</v>
      </c>
      <c r="AT200" s="217" t="s">
        <v>156</v>
      </c>
      <c r="AU200" s="217" t="s">
        <v>83</v>
      </c>
      <c r="AY200" s="19" t="s">
        <v>154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161</v>
      </c>
      <c r="BM200" s="217" t="s">
        <v>732</v>
      </c>
    </row>
    <row r="201" s="2" customFormat="1">
      <c r="A201" s="40"/>
      <c r="B201" s="41"/>
      <c r="C201" s="42"/>
      <c r="D201" s="219" t="s">
        <v>163</v>
      </c>
      <c r="E201" s="42"/>
      <c r="F201" s="220" t="s">
        <v>733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163</v>
      </c>
      <c r="AU201" s="19" t="s">
        <v>83</v>
      </c>
    </row>
    <row r="202" s="2" customFormat="1">
      <c r="A202" s="40"/>
      <c r="B202" s="41"/>
      <c r="C202" s="42"/>
      <c r="D202" s="224" t="s">
        <v>165</v>
      </c>
      <c r="E202" s="42"/>
      <c r="F202" s="225" t="s">
        <v>734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165</v>
      </c>
      <c r="AU202" s="19" t="s">
        <v>83</v>
      </c>
    </row>
    <row r="203" s="14" customFormat="1">
      <c r="A203" s="14"/>
      <c r="B203" s="236"/>
      <c r="C203" s="237"/>
      <c r="D203" s="219" t="s">
        <v>167</v>
      </c>
      <c r="E203" s="238" t="s">
        <v>19</v>
      </c>
      <c r="F203" s="239" t="s">
        <v>735</v>
      </c>
      <c r="G203" s="237"/>
      <c r="H203" s="240">
        <v>4.7999999999999998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167</v>
      </c>
      <c r="AU203" s="246" t="s">
        <v>83</v>
      </c>
      <c r="AV203" s="14" t="s">
        <v>83</v>
      </c>
      <c r="AW203" s="14" t="s">
        <v>34</v>
      </c>
      <c r="AX203" s="14" t="s">
        <v>73</v>
      </c>
      <c r="AY203" s="246" t="s">
        <v>154</v>
      </c>
    </row>
    <row r="204" s="2" customFormat="1" ht="22.2" customHeight="1">
      <c r="A204" s="40"/>
      <c r="B204" s="41"/>
      <c r="C204" s="206" t="s">
        <v>346</v>
      </c>
      <c r="D204" s="206" t="s">
        <v>156</v>
      </c>
      <c r="E204" s="207" t="s">
        <v>736</v>
      </c>
      <c r="F204" s="208" t="s">
        <v>737</v>
      </c>
      <c r="G204" s="209" t="s">
        <v>207</v>
      </c>
      <c r="H204" s="210">
        <v>8.5500000000000007</v>
      </c>
      <c r="I204" s="211"/>
      <c r="J204" s="212">
        <f>ROUND(I204*H204,2)</f>
        <v>0</v>
      </c>
      <c r="K204" s="208" t="s">
        <v>160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0.0078499999999999993</v>
      </c>
      <c r="R204" s="215">
        <f>Q204*H204</f>
        <v>0.067117499999999997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161</v>
      </c>
      <c r="AT204" s="217" t="s">
        <v>156</v>
      </c>
      <c r="AU204" s="217" t="s">
        <v>83</v>
      </c>
      <c r="AY204" s="19" t="s">
        <v>154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161</v>
      </c>
      <c r="BM204" s="217" t="s">
        <v>738</v>
      </c>
    </row>
    <row r="205" s="2" customFormat="1">
      <c r="A205" s="40"/>
      <c r="B205" s="41"/>
      <c r="C205" s="42"/>
      <c r="D205" s="219" t="s">
        <v>163</v>
      </c>
      <c r="E205" s="42"/>
      <c r="F205" s="220" t="s">
        <v>739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163</v>
      </c>
      <c r="AU205" s="19" t="s">
        <v>83</v>
      </c>
    </row>
    <row r="206" s="2" customFormat="1">
      <c r="A206" s="40"/>
      <c r="B206" s="41"/>
      <c r="C206" s="42"/>
      <c r="D206" s="224" t="s">
        <v>165</v>
      </c>
      <c r="E206" s="42"/>
      <c r="F206" s="225" t="s">
        <v>740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165</v>
      </c>
      <c r="AU206" s="19" t="s">
        <v>83</v>
      </c>
    </row>
    <row r="207" s="14" customFormat="1">
      <c r="A207" s="14"/>
      <c r="B207" s="236"/>
      <c r="C207" s="237"/>
      <c r="D207" s="219" t="s">
        <v>167</v>
      </c>
      <c r="E207" s="238" t="s">
        <v>19</v>
      </c>
      <c r="F207" s="239" t="s">
        <v>741</v>
      </c>
      <c r="G207" s="237"/>
      <c r="H207" s="240">
        <v>8.5500000000000007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167</v>
      </c>
      <c r="AU207" s="246" t="s">
        <v>83</v>
      </c>
      <c r="AV207" s="14" t="s">
        <v>83</v>
      </c>
      <c r="AW207" s="14" t="s">
        <v>34</v>
      </c>
      <c r="AX207" s="14" t="s">
        <v>73</v>
      </c>
      <c r="AY207" s="246" t="s">
        <v>154</v>
      </c>
    </row>
    <row r="208" s="12" customFormat="1" ht="22.8" customHeight="1">
      <c r="A208" s="12"/>
      <c r="B208" s="190"/>
      <c r="C208" s="191"/>
      <c r="D208" s="192" t="s">
        <v>72</v>
      </c>
      <c r="E208" s="204" t="s">
        <v>161</v>
      </c>
      <c r="F208" s="204" t="s">
        <v>226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SUM(P209:P214)</f>
        <v>0</v>
      </c>
      <c r="Q208" s="198"/>
      <c r="R208" s="199">
        <f>SUM(R209:R214)</f>
        <v>0.88500000000000001</v>
      </c>
      <c r="S208" s="198"/>
      <c r="T208" s="200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81</v>
      </c>
      <c r="AT208" s="202" t="s">
        <v>72</v>
      </c>
      <c r="AU208" s="202" t="s">
        <v>81</v>
      </c>
      <c r="AY208" s="201" t="s">
        <v>154</v>
      </c>
      <c r="BK208" s="203">
        <f>SUM(BK209:BK214)</f>
        <v>0</v>
      </c>
    </row>
    <row r="209" s="2" customFormat="1" ht="22.2" customHeight="1">
      <c r="A209" s="40"/>
      <c r="B209" s="41"/>
      <c r="C209" s="206" t="s">
        <v>357</v>
      </c>
      <c r="D209" s="206" t="s">
        <v>156</v>
      </c>
      <c r="E209" s="207" t="s">
        <v>742</v>
      </c>
      <c r="F209" s="208" t="s">
        <v>743</v>
      </c>
      <c r="G209" s="209" t="s">
        <v>434</v>
      </c>
      <c r="H209" s="210">
        <v>15</v>
      </c>
      <c r="I209" s="211"/>
      <c r="J209" s="212">
        <f>ROUND(I209*H209,2)</f>
        <v>0</v>
      </c>
      <c r="K209" s="208" t="s">
        <v>160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0.058999999999999997</v>
      </c>
      <c r="R209" s="215">
        <f>Q209*H209</f>
        <v>0.88500000000000001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161</v>
      </c>
      <c r="AT209" s="217" t="s">
        <v>156</v>
      </c>
      <c r="AU209" s="217" t="s">
        <v>83</v>
      </c>
      <c r="AY209" s="19" t="s">
        <v>154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161</v>
      </c>
      <c r="BM209" s="217" t="s">
        <v>744</v>
      </c>
    </row>
    <row r="210" s="2" customFormat="1">
      <c r="A210" s="40"/>
      <c r="B210" s="41"/>
      <c r="C210" s="42"/>
      <c r="D210" s="219" t="s">
        <v>163</v>
      </c>
      <c r="E210" s="42"/>
      <c r="F210" s="220" t="s">
        <v>745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163</v>
      </c>
      <c r="AU210" s="19" t="s">
        <v>83</v>
      </c>
    </row>
    <row r="211" s="2" customFormat="1">
      <c r="A211" s="40"/>
      <c r="B211" s="41"/>
      <c r="C211" s="42"/>
      <c r="D211" s="224" t="s">
        <v>165</v>
      </c>
      <c r="E211" s="42"/>
      <c r="F211" s="225" t="s">
        <v>746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165</v>
      </c>
      <c r="AU211" s="19" t="s">
        <v>83</v>
      </c>
    </row>
    <row r="212" s="13" customFormat="1">
      <c r="A212" s="13"/>
      <c r="B212" s="226"/>
      <c r="C212" s="227"/>
      <c r="D212" s="219" t="s">
        <v>167</v>
      </c>
      <c r="E212" s="228" t="s">
        <v>19</v>
      </c>
      <c r="F212" s="229" t="s">
        <v>747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167</v>
      </c>
      <c r="AU212" s="235" t="s">
        <v>83</v>
      </c>
      <c r="AV212" s="13" t="s">
        <v>81</v>
      </c>
      <c r="AW212" s="13" t="s">
        <v>34</v>
      </c>
      <c r="AX212" s="13" t="s">
        <v>73</v>
      </c>
      <c r="AY212" s="235" t="s">
        <v>154</v>
      </c>
    </row>
    <row r="213" s="14" customFormat="1">
      <c r="A213" s="14"/>
      <c r="B213" s="236"/>
      <c r="C213" s="237"/>
      <c r="D213" s="219" t="s">
        <v>167</v>
      </c>
      <c r="E213" s="238" t="s">
        <v>19</v>
      </c>
      <c r="F213" s="239" t="s">
        <v>189</v>
      </c>
      <c r="G213" s="237"/>
      <c r="H213" s="240">
        <v>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167</v>
      </c>
      <c r="AU213" s="246" t="s">
        <v>83</v>
      </c>
      <c r="AV213" s="14" t="s">
        <v>83</v>
      </c>
      <c r="AW213" s="14" t="s">
        <v>34</v>
      </c>
      <c r="AX213" s="14" t="s">
        <v>73</v>
      </c>
      <c r="AY213" s="246" t="s">
        <v>154</v>
      </c>
    </row>
    <row r="214" s="14" customFormat="1">
      <c r="A214" s="14"/>
      <c r="B214" s="236"/>
      <c r="C214" s="237"/>
      <c r="D214" s="219" t="s">
        <v>167</v>
      </c>
      <c r="E214" s="238" t="s">
        <v>19</v>
      </c>
      <c r="F214" s="239" t="s">
        <v>748</v>
      </c>
      <c r="G214" s="237"/>
      <c r="H214" s="240">
        <v>10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167</v>
      </c>
      <c r="AU214" s="246" t="s">
        <v>83</v>
      </c>
      <c r="AV214" s="14" t="s">
        <v>83</v>
      </c>
      <c r="AW214" s="14" t="s">
        <v>34</v>
      </c>
      <c r="AX214" s="14" t="s">
        <v>73</v>
      </c>
      <c r="AY214" s="246" t="s">
        <v>154</v>
      </c>
    </row>
    <row r="215" s="12" customFormat="1" ht="22.8" customHeight="1">
      <c r="A215" s="12"/>
      <c r="B215" s="190"/>
      <c r="C215" s="191"/>
      <c r="D215" s="192" t="s">
        <v>72</v>
      </c>
      <c r="E215" s="204" t="s">
        <v>189</v>
      </c>
      <c r="F215" s="204" t="s">
        <v>749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SUM(P216:P220)</f>
        <v>0</v>
      </c>
      <c r="Q215" s="198"/>
      <c r="R215" s="199">
        <f>SUM(R216:R220)</f>
        <v>0.42814420000000003</v>
      </c>
      <c r="S215" s="198"/>
      <c r="T215" s="200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81</v>
      </c>
      <c r="AT215" s="202" t="s">
        <v>72</v>
      </c>
      <c r="AU215" s="202" t="s">
        <v>81</v>
      </c>
      <c r="AY215" s="201" t="s">
        <v>154</v>
      </c>
      <c r="BK215" s="203">
        <f>SUM(BK216:BK220)</f>
        <v>0</v>
      </c>
    </row>
    <row r="216" s="2" customFormat="1" ht="22.2" customHeight="1">
      <c r="A216" s="40"/>
      <c r="B216" s="41"/>
      <c r="C216" s="206" t="s">
        <v>366</v>
      </c>
      <c r="D216" s="206" t="s">
        <v>156</v>
      </c>
      <c r="E216" s="207" t="s">
        <v>750</v>
      </c>
      <c r="F216" s="208" t="s">
        <v>751</v>
      </c>
      <c r="G216" s="209" t="s">
        <v>207</v>
      </c>
      <c r="H216" s="210">
        <v>2.7410000000000001</v>
      </c>
      <c r="I216" s="211"/>
      <c r="J216" s="212">
        <f>ROUND(I216*H216,2)</f>
        <v>0</v>
      </c>
      <c r="K216" s="208" t="s">
        <v>160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0.15620000000000001</v>
      </c>
      <c r="R216" s="215">
        <f>Q216*H216</f>
        <v>0.42814420000000003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161</v>
      </c>
      <c r="AT216" s="217" t="s">
        <v>156</v>
      </c>
      <c r="AU216" s="217" t="s">
        <v>83</v>
      </c>
      <c r="AY216" s="19" t="s">
        <v>154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161</v>
      </c>
      <c r="BM216" s="217" t="s">
        <v>752</v>
      </c>
    </row>
    <row r="217" s="2" customFormat="1">
      <c r="A217" s="40"/>
      <c r="B217" s="41"/>
      <c r="C217" s="42"/>
      <c r="D217" s="219" t="s">
        <v>163</v>
      </c>
      <c r="E217" s="42"/>
      <c r="F217" s="220" t="s">
        <v>753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83</v>
      </c>
    </row>
    <row r="218" s="2" customFormat="1">
      <c r="A218" s="40"/>
      <c r="B218" s="41"/>
      <c r="C218" s="42"/>
      <c r="D218" s="224" t="s">
        <v>165</v>
      </c>
      <c r="E218" s="42"/>
      <c r="F218" s="225" t="s">
        <v>754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165</v>
      </c>
      <c r="AU218" s="19" t="s">
        <v>83</v>
      </c>
    </row>
    <row r="219" s="13" customFormat="1">
      <c r="A219" s="13"/>
      <c r="B219" s="226"/>
      <c r="C219" s="227"/>
      <c r="D219" s="219" t="s">
        <v>167</v>
      </c>
      <c r="E219" s="228" t="s">
        <v>19</v>
      </c>
      <c r="F219" s="229" t="s">
        <v>755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167</v>
      </c>
      <c r="AU219" s="235" t="s">
        <v>83</v>
      </c>
      <c r="AV219" s="13" t="s">
        <v>81</v>
      </c>
      <c r="AW219" s="13" t="s">
        <v>34</v>
      </c>
      <c r="AX219" s="13" t="s">
        <v>73</v>
      </c>
      <c r="AY219" s="235" t="s">
        <v>154</v>
      </c>
    </row>
    <row r="220" s="14" customFormat="1">
      <c r="A220" s="14"/>
      <c r="B220" s="236"/>
      <c r="C220" s="237"/>
      <c r="D220" s="219" t="s">
        <v>167</v>
      </c>
      <c r="E220" s="238" t="s">
        <v>19</v>
      </c>
      <c r="F220" s="239" t="s">
        <v>756</v>
      </c>
      <c r="G220" s="237"/>
      <c r="H220" s="240">
        <v>2.7410000000000001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167</v>
      </c>
      <c r="AU220" s="246" t="s">
        <v>83</v>
      </c>
      <c r="AV220" s="14" t="s">
        <v>83</v>
      </c>
      <c r="AW220" s="14" t="s">
        <v>34</v>
      </c>
      <c r="AX220" s="14" t="s">
        <v>73</v>
      </c>
      <c r="AY220" s="246" t="s">
        <v>154</v>
      </c>
    </row>
    <row r="221" s="12" customFormat="1" ht="22.8" customHeight="1">
      <c r="A221" s="12"/>
      <c r="B221" s="190"/>
      <c r="C221" s="191"/>
      <c r="D221" s="192" t="s">
        <v>72</v>
      </c>
      <c r="E221" s="204" t="s">
        <v>197</v>
      </c>
      <c r="F221" s="204" t="s">
        <v>236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SUM(P222:P351)</f>
        <v>0</v>
      </c>
      <c r="Q221" s="198"/>
      <c r="R221" s="199">
        <f>SUM(R222:R351)</f>
        <v>3.4596862099999992</v>
      </c>
      <c r="S221" s="198"/>
      <c r="T221" s="200">
        <f>SUM(T222:T351)</f>
        <v>0.003588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81</v>
      </c>
      <c r="AT221" s="202" t="s">
        <v>72</v>
      </c>
      <c r="AU221" s="202" t="s">
        <v>81</v>
      </c>
      <c r="AY221" s="201" t="s">
        <v>154</v>
      </c>
      <c r="BK221" s="203">
        <f>SUM(BK222:BK351)</f>
        <v>0</v>
      </c>
    </row>
    <row r="222" s="2" customFormat="1" ht="19.8" customHeight="1">
      <c r="A222" s="40"/>
      <c r="B222" s="41"/>
      <c r="C222" s="206" t="s">
        <v>374</v>
      </c>
      <c r="D222" s="206" t="s">
        <v>156</v>
      </c>
      <c r="E222" s="207" t="s">
        <v>757</v>
      </c>
      <c r="F222" s="208" t="s">
        <v>758</v>
      </c>
      <c r="G222" s="209" t="s">
        <v>207</v>
      </c>
      <c r="H222" s="210">
        <v>27.292000000000002</v>
      </c>
      <c r="I222" s="211"/>
      <c r="J222" s="212">
        <f>ROUND(I222*H222,2)</f>
        <v>0</v>
      </c>
      <c r="K222" s="208" t="s">
        <v>160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0.0043800000000000002</v>
      </c>
      <c r="R222" s="215">
        <f>Q222*H222</f>
        <v>0.11953896000000001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161</v>
      </c>
      <c r="AT222" s="217" t="s">
        <v>156</v>
      </c>
      <c r="AU222" s="217" t="s">
        <v>83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161</v>
      </c>
      <c r="BM222" s="217" t="s">
        <v>759</v>
      </c>
    </row>
    <row r="223" s="2" customFormat="1">
      <c r="A223" s="40"/>
      <c r="B223" s="41"/>
      <c r="C223" s="42"/>
      <c r="D223" s="219" t="s">
        <v>163</v>
      </c>
      <c r="E223" s="42"/>
      <c r="F223" s="220" t="s">
        <v>760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163</v>
      </c>
      <c r="AU223" s="19" t="s">
        <v>83</v>
      </c>
    </row>
    <row r="224" s="2" customFormat="1">
      <c r="A224" s="40"/>
      <c r="B224" s="41"/>
      <c r="C224" s="42"/>
      <c r="D224" s="224" t="s">
        <v>165</v>
      </c>
      <c r="E224" s="42"/>
      <c r="F224" s="225" t="s">
        <v>761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165</v>
      </c>
      <c r="AU224" s="19" t="s">
        <v>83</v>
      </c>
    </row>
    <row r="225" s="13" customFormat="1">
      <c r="A225" s="13"/>
      <c r="B225" s="226"/>
      <c r="C225" s="227"/>
      <c r="D225" s="219" t="s">
        <v>167</v>
      </c>
      <c r="E225" s="228" t="s">
        <v>19</v>
      </c>
      <c r="F225" s="229" t="s">
        <v>702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167</v>
      </c>
      <c r="AU225" s="235" t="s">
        <v>83</v>
      </c>
      <c r="AV225" s="13" t="s">
        <v>81</v>
      </c>
      <c r="AW225" s="13" t="s">
        <v>34</v>
      </c>
      <c r="AX225" s="13" t="s">
        <v>73</v>
      </c>
      <c r="AY225" s="235" t="s">
        <v>154</v>
      </c>
    </row>
    <row r="226" s="14" customFormat="1">
      <c r="A226" s="14"/>
      <c r="B226" s="236"/>
      <c r="C226" s="237"/>
      <c r="D226" s="219" t="s">
        <v>167</v>
      </c>
      <c r="E226" s="238" t="s">
        <v>19</v>
      </c>
      <c r="F226" s="239" t="s">
        <v>762</v>
      </c>
      <c r="G226" s="237"/>
      <c r="H226" s="240">
        <v>48.75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167</v>
      </c>
      <c r="AU226" s="246" t="s">
        <v>83</v>
      </c>
      <c r="AV226" s="14" t="s">
        <v>83</v>
      </c>
      <c r="AW226" s="14" t="s">
        <v>34</v>
      </c>
      <c r="AX226" s="14" t="s">
        <v>73</v>
      </c>
      <c r="AY226" s="246" t="s">
        <v>154</v>
      </c>
    </row>
    <row r="227" s="14" customFormat="1">
      <c r="A227" s="14"/>
      <c r="B227" s="236"/>
      <c r="C227" s="237"/>
      <c r="D227" s="219" t="s">
        <v>167</v>
      </c>
      <c r="E227" s="238" t="s">
        <v>19</v>
      </c>
      <c r="F227" s="239" t="s">
        <v>704</v>
      </c>
      <c r="G227" s="237"/>
      <c r="H227" s="240">
        <v>-27.370000000000001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167</v>
      </c>
      <c r="AU227" s="246" t="s">
        <v>83</v>
      </c>
      <c r="AV227" s="14" t="s">
        <v>83</v>
      </c>
      <c r="AW227" s="14" t="s">
        <v>34</v>
      </c>
      <c r="AX227" s="14" t="s">
        <v>73</v>
      </c>
      <c r="AY227" s="246" t="s">
        <v>154</v>
      </c>
    </row>
    <row r="228" s="14" customFormat="1">
      <c r="A228" s="14"/>
      <c r="B228" s="236"/>
      <c r="C228" s="237"/>
      <c r="D228" s="219" t="s">
        <v>167</v>
      </c>
      <c r="E228" s="238" t="s">
        <v>19</v>
      </c>
      <c r="F228" s="239" t="s">
        <v>763</v>
      </c>
      <c r="G228" s="237"/>
      <c r="H228" s="240">
        <v>2.3119999999999998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167</v>
      </c>
      <c r="AU228" s="246" t="s">
        <v>83</v>
      </c>
      <c r="AV228" s="14" t="s">
        <v>83</v>
      </c>
      <c r="AW228" s="14" t="s">
        <v>34</v>
      </c>
      <c r="AX228" s="14" t="s">
        <v>73</v>
      </c>
      <c r="AY228" s="246" t="s">
        <v>154</v>
      </c>
    </row>
    <row r="229" s="13" customFormat="1">
      <c r="A229" s="13"/>
      <c r="B229" s="226"/>
      <c r="C229" s="227"/>
      <c r="D229" s="219" t="s">
        <v>167</v>
      </c>
      <c r="E229" s="228" t="s">
        <v>19</v>
      </c>
      <c r="F229" s="229" t="s">
        <v>764</v>
      </c>
      <c r="G229" s="227"/>
      <c r="H229" s="228" t="s">
        <v>19</v>
      </c>
      <c r="I229" s="230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167</v>
      </c>
      <c r="AU229" s="235" t="s">
        <v>83</v>
      </c>
      <c r="AV229" s="13" t="s">
        <v>81</v>
      </c>
      <c r="AW229" s="13" t="s">
        <v>34</v>
      </c>
      <c r="AX229" s="13" t="s">
        <v>73</v>
      </c>
      <c r="AY229" s="235" t="s">
        <v>154</v>
      </c>
    </row>
    <row r="230" s="14" customFormat="1">
      <c r="A230" s="14"/>
      <c r="B230" s="236"/>
      <c r="C230" s="237"/>
      <c r="D230" s="219" t="s">
        <v>167</v>
      </c>
      <c r="E230" s="238" t="s">
        <v>19</v>
      </c>
      <c r="F230" s="239" t="s">
        <v>719</v>
      </c>
      <c r="G230" s="237"/>
      <c r="H230" s="240">
        <v>3.6000000000000001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167</v>
      </c>
      <c r="AU230" s="246" t="s">
        <v>83</v>
      </c>
      <c r="AV230" s="14" t="s">
        <v>83</v>
      </c>
      <c r="AW230" s="14" t="s">
        <v>34</v>
      </c>
      <c r="AX230" s="14" t="s">
        <v>73</v>
      </c>
      <c r="AY230" s="246" t="s">
        <v>154</v>
      </c>
    </row>
    <row r="231" s="2" customFormat="1" ht="19.8" customHeight="1">
      <c r="A231" s="40"/>
      <c r="B231" s="41"/>
      <c r="C231" s="206" t="s">
        <v>380</v>
      </c>
      <c r="D231" s="206" t="s">
        <v>156</v>
      </c>
      <c r="E231" s="207" t="s">
        <v>765</v>
      </c>
      <c r="F231" s="208" t="s">
        <v>766</v>
      </c>
      <c r="G231" s="209" t="s">
        <v>207</v>
      </c>
      <c r="H231" s="210">
        <v>80.852000000000004</v>
      </c>
      <c r="I231" s="211"/>
      <c r="J231" s="212">
        <f>ROUND(I231*H231,2)</f>
        <v>0</v>
      </c>
      <c r="K231" s="208" t="s">
        <v>160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0.0030000000000000001</v>
      </c>
      <c r="R231" s="215">
        <f>Q231*H231</f>
        <v>0.24255600000000002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161</v>
      </c>
      <c r="AT231" s="217" t="s">
        <v>156</v>
      </c>
      <c r="AU231" s="217" t="s">
        <v>83</v>
      </c>
      <c r="AY231" s="19" t="s">
        <v>154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ROUND(I231*H231,2)</f>
        <v>0</v>
      </c>
      <c r="BL231" s="19" t="s">
        <v>161</v>
      </c>
      <c r="BM231" s="217" t="s">
        <v>767</v>
      </c>
    </row>
    <row r="232" s="2" customFormat="1">
      <c r="A232" s="40"/>
      <c r="B232" s="41"/>
      <c r="C232" s="42"/>
      <c r="D232" s="219" t="s">
        <v>163</v>
      </c>
      <c r="E232" s="42"/>
      <c r="F232" s="220" t="s">
        <v>768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163</v>
      </c>
      <c r="AU232" s="19" t="s">
        <v>83</v>
      </c>
    </row>
    <row r="233" s="2" customFormat="1">
      <c r="A233" s="40"/>
      <c r="B233" s="41"/>
      <c r="C233" s="42"/>
      <c r="D233" s="224" t="s">
        <v>165</v>
      </c>
      <c r="E233" s="42"/>
      <c r="F233" s="225" t="s">
        <v>769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165</v>
      </c>
      <c r="AU233" s="19" t="s">
        <v>83</v>
      </c>
    </row>
    <row r="234" s="13" customFormat="1">
      <c r="A234" s="13"/>
      <c r="B234" s="226"/>
      <c r="C234" s="227"/>
      <c r="D234" s="219" t="s">
        <v>167</v>
      </c>
      <c r="E234" s="228" t="s">
        <v>19</v>
      </c>
      <c r="F234" s="229" t="s">
        <v>702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167</v>
      </c>
      <c r="AU234" s="235" t="s">
        <v>83</v>
      </c>
      <c r="AV234" s="13" t="s">
        <v>81</v>
      </c>
      <c r="AW234" s="13" t="s">
        <v>34</v>
      </c>
      <c r="AX234" s="13" t="s">
        <v>73</v>
      </c>
      <c r="AY234" s="235" t="s">
        <v>154</v>
      </c>
    </row>
    <row r="235" s="14" customFormat="1">
      <c r="A235" s="14"/>
      <c r="B235" s="236"/>
      <c r="C235" s="237"/>
      <c r="D235" s="219" t="s">
        <v>167</v>
      </c>
      <c r="E235" s="238" t="s">
        <v>19</v>
      </c>
      <c r="F235" s="239" t="s">
        <v>762</v>
      </c>
      <c r="G235" s="237"/>
      <c r="H235" s="240">
        <v>48.75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167</v>
      </c>
      <c r="AU235" s="246" t="s">
        <v>83</v>
      </c>
      <c r="AV235" s="14" t="s">
        <v>83</v>
      </c>
      <c r="AW235" s="14" t="s">
        <v>34</v>
      </c>
      <c r="AX235" s="14" t="s">
        <v>73</v>
      </c>
      <c r="AY235" s="246" t="s">
        <v>154</v>
      </c>
    </row>
    <row r="236" s="14" customFormat="1">
      <c r="A236" s="14"/>
      <c r="B236" s="236"/>
      <c r="C236" s="237"/>
      <c r="D236" s="219" t="s">
        <v>167</v>
      </c>
      <c r="E236" s="238" t="s">
        <v>19</v>
      </c>
      <c r="F236" s="239" t="s">
        <v>704</v>
      </c>
      <c r="G236" s="237"/>
      <c r="H236" s="240">
        <v>-27.370000000000001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167</v>
      </c>
      <c r="AU236" s="246" t="s">
        <v>83</v>
      </c>
      <c r="AV236" s="14" t="s">
        <v>83</v>
      </c>
      <c r="AW236" s="14" t="s">
        <v>34</v>
      </c>
      <c r="AX236" s="14" t="s">
        <v>73</v>
      </c>
      <c r="AY236" s="246" t="s">
        <v>154</v>
      </c>
    </row>
    <row r="237" s="14" customFormat="1">
      <c r="A237" s="14"/>
      <c r="B237" s="236"/>
      <c r="C237" s="237"/>
      <c r="D237" s="219" t="s">
        <v>167</v>
      </c>
      <c r="E237" s="238" t="s">
        <v>19</v>
      </c>
      <c r="F237" s="239" t="s">
        <v>763</v>
      </c>
      <c r="G237" s="237"/>
      <c r="H237" s="240">
        <v>2.3119999999999998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167</v>
      </c>
      <c r="AU237" s="246" t="s">
        <v>83</v>
      </c>
      <c r="AV237" s="14" t="s">
        <v>83</v>
      </c>
      <c r="AW237" s="14" t="s">
        <v>34</v>
      </c>
      <c r="AX237" s="14" t="s">
        <v>73</v>
      </c>
      <c r="AY237" s="246" t="s">
        <v>154</v>
      </c>
    </row>
    <row r="238" s="13" customFormat="1">
      <c r="A238" s="13"/>
      <c r="B238" s="226"/>
      <c r="C238" s="227"/>
      <c r="D238" s="219" t="s">
        <v>167</v>
      </c>
      <c r="E238" s="228" t="s">
        <v>19</v>
      </c>
      <c r="F238" s="229" t="s">
        <v>764</v>
      </c>
      <c r="G238" s="227"/>
      <c r="H238" s="228" t="s">
        <v>19</v>
      </c>
      <c r="I238" s="230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167</v>
      </c>
      <c r="AU238" s="235" t="s">
        <v>83</v>
      </c>
      <c r="AV238" s="13" t="s">
        <v>81</v>
      </c>
      <c r="AW238" s="13" t="s">
        <v>34</v>
      </c>
      <c r="AX238" s="13" t="s">
        <v>73</v>
      </c>
      <c r="AY238" s="235" t="s">
        <v>154</v>
      </c>
    </row>
    <row r="239" s="14" customFormat="1">
      <c r="A239" s="14"/>
      <c r="B239" s="236"/>
      <c r="C239" s="237"/>
      <c r="D239" s="219" t="s">
        <v>167</v>
      </c>
      <c r="E239" s="238" t="s">
        <v>19</v>
      </c>
      <c r="F239" s="239" t="s">
        <v>719</v>
      </c>
      <c r="G239" s="237"/>
      <c r="H239" s="240">
        <v>3.6000000000000001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167</v>
      </c>
      <c r="AU239" s="246" t="s">
        <v>83</v>
      </c>
      <c r="AV239" s="14" t="s">
        <v>83</v>
      </c>
      <c r="AW239" s="14" t="s">
        <v>34</v>
      </c>
      <c r="AX239" s="14" t="s">
        <v>73</v>
      </c>
      <c r="AY239" s="246" t="s">
        <v>154</v>
      </c>
    </row>
    <row r="240" s="13" customFormat="1">
      <c r="A240" s="13"/>
      <c r="B240" s="226"/>
      <c r="C240" s="227"/>
      <c r="D240" s="219" t="s">
        <v>167</v>
      </c>
      <c r="E240" s="228" t="s">
        <v>19</v>
      </c>
      <c r="F240" s="229" t="s">
        <v>710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167</v>
      </c>
      <c r="AU240" s="235" t="s">
        <v>83</v>
      </c>
      <c r="AV240" s="13" t="s">
        <v>81</v>
      </c>
      <c r="AW240" s="13" t="s">
        <v>34</v>
      </c>
      <c r="AX240" s="13" t="s">
        <v>73</v>
      </c>
      <c r="AY240" s="235" t="s">
        <v>154</v>
      </c>
    </row>
    <row r="241" s="14" customFormat="1">
      <c r="A241" s="14"/>
      <c r="B241" s="236"/>
      <c r="C241" s="237"/>
      <c r="D241" s="219" t="s">
        <v>167</v>
      </c>
      <c r="E241" s="238" t="s">
        <v>19</v>
      </c>
      <c r="F241" s="239" t="s">
        <v>711</v>
      </c>
      <c r="G241" s="237"/>
      <c r="H241" s="240">
        <v>53.560000000000002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167</v>
      </c>
      <c r="AU241" s="246" t="s">
        <v>83</v>
      </c>
      <c r="AV241" s="14" t="s">
        <v>83</v>
      </c>
      <c r="AW241" s="14" t="s">
        <v>34</v>
      </c>
      <c r="AX241" s="14" t="s">
        <v>73</v>
      </c>
      <c r="AY241" s="246" t="s">
        <v>154</v>
      </c>
    </row>
    <row r="242" s="2" customFormat="1" ht="14.4" customHeight="1">
      <c r="A242" s="40"/>
      <c r="B242" s="41"/>
      <c r="C242" s="206" t="s">
        <v>390</v>
      </c>
      <c r="D242" s="206" t="s">
        <v>156</v>
      </c>
      <c r="E242" s="207" t="s">
        <v>770</v>
      </c>
      <c r="F242" s="208" t="s">
        <v>771</v>
      </c>
      <c r="G242" s="209" t="s">
        <v>207</v>
      </c>
      <c r="H242" s="210">
        <v>57.5</v>
      </c>
      <c r="I242" s="211"/>
      <c r="J242" s="212">
        <f>ROUND(I242*H242,2)</f>
        <v>0</v>
      </c>
      <c r="K242" s="208" t="s">
        <v>160</v>
      </c>
      <c r="L242" s="46"/>
      <c r="M242" s="213" t="s">
        <v>19</v>
      </c>
      <c r="N242" s="214" t="s">
        <v>44</v>
      </c>
      <c r="O242" s="86"/>
      <c r="P242" s="215">
        <f>O242*H242</f>
        <v>0</v>
      </c>
      <c r="Q242" s="215">
        <v>0.00198</v>
      </c>
      <c r="R242" s="215">
        <f>Q242*H242</f>
        <v>0.11384999999999999</v>
      </c>
      <c r="S242" s="215">
        <v>6.0000000000000002E-05</v>
      </c>
      <c r="T242" s="216">
        <f>S242*H242</f>
        <v>0.0034499999999999999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161</v>
      </c>
      <c r="AT242" s="217" t="s">
        <v>156</v>
      </c>
      <c r="AU242" s="217" t="s">
        <v>83</v>
      </c>
      <c r="AY242" s="19" t="s">
        <v>154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161</v>
      </c>
      <c r="BM242" s="217" t="s">
        <v>772</v>
      </c>
    </row>
    <row r="243" s="2" customFormat="1">
      <c r="A243" s="40"/>
      <c r="B243" s="41"/>
      <c r="C243" s="42"/>
      <c r="D243" s="219" t="s">
        <v>163</v>
      </c>
      <c r="E243" s="42"/>
      <c r="F243" s="220" t="s">
        <v>773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163</v>
      </c>
      <c r="AU243" s="19" t="s">
        <v>83</v>
      </c>
    </row>
    <row r="244" s="2" customFormat="1">
      <c r="A244" s="40"/>
      <c r="B244" s="41"/>
      <c r="C244" s="42"/>
      <c r="D244" s="224" t="s">
        <v>165</v>
      </c>
      <c r="E244" s="42"/>
      <c r="F244" s="225" t="s">
        <v>774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165</v>
      </c>
      <c r="AU244" s="19" t="s">
        <v>83</v>
      </c>
    </row>
    <row r="245" s="14" customFormat="1">
      <c r="A245" s="14"/>
      <c r="B245" s="236"/>
      <c r="C245" s="237"/>
      <c r="D245" s="219" t="s">
        <v>167</v>
      </c>
      <c r="E245" s="238" t="s">
        <v>19</v>
      </c>
      <c r="F245" s="239" t="s">
        <v>775</v>
      </c>
      <c r="G245" s="237"/>
      <c r="H245" s="240">
        <v>57.5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167</v>
      </c>
      <c r="AU245" s="246" t="s">
        <v>83</v>
      </c>
      <c r="AV245" s="14" t="s">
        <v>83</v>
      </c>
      <c r="AW245" s="14" t="s">
        <v>34</v>
      </c>
      <c r="AX245" s="14" t="s">
        <v>73</v>
      </c>
      <c r="AY245" s="246" t="s">
        <v>154</v>
      </c>
    </row>
    <row r="246" s="2" customFormat="1" ht="19.8" customHeight="1">
      <c r="A246" s="40"/>
      <c r="B246" s="41"/>
      <c r="C246" s="206" t="s">
        <v>397</v>
      </c>
      <c r="D246" s="206" t="s">
        <v>156</v>
      </c>
      <c r="E246" s="207" t="s">
        <v>776</v>
      </c>
      <c r="F246" s="208" t="s">
        <v>777</v>
      </c>
      <c r="G246" s="209" t="s">
        <v>207</v>
      </c>
      <c r="H246" s="210">
        <v>67.129999999999995</v>
      </c>
      <c r="I246" s="211"/>
      <c r="J246" s="212">
        <f>ROUND(I246*H246,2)</f>
        <v>0</v>
      </c>
      <c r="K246" s="208" t="s">
        <v>160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0.0043800000000000002</v>
      </c>
      <c r="R246" s="215">
        <f>Q246*H246</f>
        <v>0.2940294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161</v>
      </c>
      <c r="AT246" s="217" t="s">
        <v>156</v>
      </c>
      <c r="AU246" s="217" t="s">
        <v>83</v>
      </c>
      <c r="AY246" s="19" t="s">
        <v>154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161</v>
      </c>
      <c r="BM246" s="217" t="s">
        <v>778</v>
      </c>
    </row>
    <row r="247" s="2" customFormat="1">
      <c r="A247" s="40"/>
      <c r="B247" s="41"/>
      <c r="C247" s="42"/>
      <c r="D247" s="219" t="s">
        <v>163</v>
      </c>
      <c r="E247" s="42"/>
      <c r="F247" s="220" t="s">
        <v>779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163</v>
      </c>
      <c r="AU247" s="19" t="s">
        <v>83</v>
      </c>
    </row>
    <row r="248" s="2" customFormat="1">
      <c r="A248" s="40"/>
      <c r="B248" s="41"/>
      <c r="C248" s="42"/>
      <c r="D248" s="224" t="s">
        <v>165</v>
      </c>
      <c r="E248" s="42"/>
      <c r="F248" s="225" t="s">
        <v>780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165</v>
      </c>
      <c r="AU248" s="19" t="s">
        <v>83</v>
      </c>
    </row>
    <row r="249" s="13" customFormat="1">
      <c r="A249" s="13"/>
      <c r="B249" s="226"/>
      <c r="C249" s="227"/>
      <c r="D249" s="219" t="s">
        <v>167</v>
      </c>
      <c r="E249" s="228" t="s">
        <v>19</v>
      </c>
      <c r="F249" s="229" t="s">
        <v>781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167</v>
      </c>
      <c r="AU249" s="235" t="s">
        <v>83</v>
      </c>
      <c r="AV249" s="13" t="s">
        <v>81</v>
      </c>
      <c r="AW249" s="13" t="s">
        <v>34</v>
      </c>
      <c r="AX249" s="13" t="s">
        <v>73</v>
      </c>
      <c r="AY249" s="235" t="s">
        <v>154</v>
      </c>
    </row>
    <row r="250" s="14" customFormat="1">
      <c r="A250" s="14"/>
      <c r="B250" s="236"/>
      <c r="C250" s="237"/>
      <c r="D250" s="219" t="s">
        <v>167</v>
      </c>
      <c r="E250" s="238" t="s">
        <v>19</v>
      </c>
      <c r="F250" s="239" t="s">
        <v>782</v>
      </c>
      <c r="G250" s="237"/>
      <c r="H250" s="240">
        <v>94.5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167</v>
      </c>
      <c r="AU250" s="246" t="s">
        <v>83</v>
      </c>
      <c r="AV250" s="14" t="s">
        <v>83</v>
      </c>
      <c r="AW250" s="14" t="s">
        <v>34</v>
      </c>
      <c r="AX250" s="14" t="s">
        <v>73</v>
      </c>
      <c r="AY250" s="246" t="s">
        <v>154</v>
      </c>
    </row>
    <row r="251" s="14" customFormat="1">
      <c r="A251" s="14"/>
      <c r="B251" s="236"/>
      <c r="C251" s="237"/>
      <c r="D251" s="219" t="s">
        <v>167</v>
      </c>
      <c r="E251" s="238" t="s">
        <v>19</v>
      </c>
      <c r="F251" s="239" t="s">
        <v>783</v>
      </c>
      <c r="G251" s="237"/>
      <c r="H251" s="240">
        <v>-27.370000000000001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167</v>
      </c>
      <c r="AU251" s="246" t="s">
        <v>83</v>
      </c>
      <c r="AV251" s="14" t="s">
        <v>83</v>
      </c>
      <c r="AW251" s="14" t="s">
        <v>34</v>
      </c>
      <c r="AX251" s="14" t="s">
        <v>73</v>
      </c>
      <c r="AY251" s="246" t="s">
        <v>154</v>
      </c>
    </row>
    <row r="252" s="2" customFormat="1" ht="34.8" customHeight="1">
      <c r="A252" s="40"/>
      <c r="B252" s="41"/>
      <c r="C252" s="206" t="s">
        <v>407</v>
      </c>
      <c r="D252" s="206" t="s">
        <v>156</v>
      </c>
      <c r="E252" s="207" t="s">
        <v>784</v>
      </c>
      <c r="F252" s="208" t="s">
        <v>785</v>
      </c>
      <c r="G252" s="209" t="s">
        <v>207</v>
      </c>
      <c r="H252" s="210">
        <v>0.621</v>
      </c>
      <c r="I252" s="211"/>
      <c r="J252" s="212">
        <f>ROUND(I252*H252,2)</f>
        <v>0</v>
      </c>
      <c r="K252" s="208" t="s">
        <v>160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0.0086</v>
      </c>
      <c r="R252" s="215">
        <f>Q252*H252</f>
        <v>0.0053406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161</v>
      </c>
      <c r="AT252" s="217" t="s">
        <v>156</v>
      </c>
      <c r="AU252" s="217" t="s">
        <v>83</v>
      </c>
      <c r="AY252" s="19" t="s">
        <v>154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81</v>
      </c>
      <c r="BK252" s="218">
        <f>ROUND(I252*H252,2)</f>
        <v>0</v>
      </c>
      <c r="BL252" s="19" t="s">
        <v>161</v>
      </c>
      <c r="BM252" s="217" t="s">
        <v>786</v>
      </c>
    </row>
    <row r="253" s="2" customFormat="1">
      <c r="A253" s="40"/>
      <c r="B253" s="41"/>
      <c r="C253" s="42"/>
      <c r="D253" s="219" t="s">
        <v>163</v>
      </c>
      <c r="E253" s="42"/>
      <c r="F253" s="220" t="s">
        <v>787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163</v>
      </c>
      <c r="AU253" s="19" t="s">
        <v>83</v>
      </c>
    </row>
    <row r="254" s="2" customFormat="1">
      <c r="A254" s="40"/>
      <c r="B254" s="41"/>
      <c r="C254" s="42"/>
      <c r="D254" s="224" t="s">
        <v>165</v>
      </c>
      <c r="E254" s="42"/>
      <c r="F254" s="225" t="s">
        <v>788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165</v>
      </c>
      <c r="AU254" s="19" t="s">
        <v>83</v>
      </c>
    </row>
    <row r="255" s="14" customFormat="1">
      <c r="A255" s="14"/>
      <c r="B255" s="236"/>
      <c r="C255" s="237"/>
      <c r="D255" s="219" t="s">
        <v>167</v>
      </c>
      <c r="E255" s="238" t="s">
        <v>19</v>
      </c>
      <c r="F255" s="239" t="s">
        <v>789</v>
      </c>
      <c r="G255" s="237"/>
      <c r="H255" s="240">
        <v>0.621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167</v>
      </c>
      <c r="AU255" s="246" t="s">
        <v>83</v>
      </c>
      <c r="AV255" s="14" t="s">
        <v>83</v>
      </c>
      <c r="AW255" s="14" t="s">
        <v>34</v>
      </c>
      <c r="AX255" s="14" t="s">
        <v>73</v>
      </c>
      <c r="AY255" s="246" t="s">
        <v>154</v>
      </c>
    </row>
    <row r="256" s="2" customFormat="1" ht="22.2" customHeight="1">
      <c r="A256" s="40"/>
      <c r="B256" s="41"/>
      <c r="C256" s="248" t="s">
        <v>414</v>
      </c>
      <c r="D256" s="248" t="s">
        <v>264</v>
      </c>
      <c r="E256" s="249" t="s">
        <v>790</v>
      </c>
      <c r="F256" s="250" t="s">
        <v>791</v>
      </c>
      <c r="G256" s="251" t="s">
        <v>207</v>
      </c>
      <c r="H256" s="252">
        <v>0.65200000000000002</v>
      </c>
      <c r="I256" s="253"/>
      <c r="J256" s="254">
        <f>ROUND(I256*H256,2)</f>
        <v>0</v>
      </c>
      <c r="K256" s="250" t="s">
        <v>160</v>
      </c>
      <c r="L256" s="255"/>
      <c r="M256" s="256" t="s">
        <v>19</v>
      </c>
      <c r="N256" s="257" t="s">
        <v>44</v>
      </c>
      <c r="O256" s="86"/>
      <c r="P256" s="215">
        <f>O256*H256</f>
        <v>0</v>
      </c>
      <c r="Q256" s="215">
        <v>0.0055999999999999999</v>
      </c>
      <c r="R256" s="215">
        <f>Q256*H256</f>
        <v>0.0036512000000000003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212</v>
      </c>
      <c r="AT256" s="217" t="s">
        <v>264</v>
      </c>
      <c r="AU256" s="217" t="s">
        <v>83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161</v>
      </c>
      <c r="BM256" s="217" t="s">
        <v>792</v>
      </c>
    </row>
    <row r="257" s="2" customFormat="1">
      <c r="A257" s="40"/>
      <c r="B257" s="41"/>
      <c r="C257" s="42"/>
      <c r="D257" s="219" t="s">
        <v>163</v>
      </c>
      <c r="E257" s="42"/>
      <c r="F257" s="220" t="s">
        <v>791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163</v>
      </c>
      <c r="AU257" s="19" t="s">
        <v>83</v>
      </c>
    </row>
    <row r="258" s="14" customFormat="1">
      <c r="A258" s="14"/>
      <c r="B258" s="236"/>
      <c r="C258" s="237"/>
      <c r="D258" s="219" t="s">
        <v>167</v>
      </c>
      <c r="E258" s="237"/>
      <c r="F258" s="239" t="s">
        <v>793</v>
      </c>
      <c r="G258" s="237"/>
      <c r="H258" s="240">
        <v>0.65200000000000002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167</v>
      </c>
      <c r="AU258" s="246" t="s">
        <v>83</v>
      </c>
      <c r="AV258" s="14" t="s">
        <v>83</v>
      </c>
      <c r="AW258" s="14" t="s">
        <v>4</v>
      </c>
      <c r="AX258" s="14" t="s">
        <v>81</v>
      </c>
      <c r="AY258" s="246" t="s">
        <v>154</v>
      </c>
    </row>
    <row r="259" s="2" customFormat="1" ht="40.2" customHeight="1">
      <c r="A259" s="40"/>
      <c r="B259" s="41"/>
      <c r="C259" s="206" t="s">
        <v>421</v>
      </c>
      <c r="D259" s="206" t="s">
        <v>156</v>
      </c>
      <c r="E259" s="207" t="s">
        <v>794</v>
      </c>
      <c r="F259" s="208" t="s">
        <v>795</v>
      </c>
      <c r="G259" s="209" t="s">
        <v>207</v>
      </c>
      <c r="H259" s="210">
        <v>34.109000000000002</v>
      </c>
      <c r="I259" s="211"/>
      <c r="J259" s="212">
        <f>ROUND(I259*H259,2)</f>
        <v>0</v>
      </c>
      <c r="K259" s="208" t="s">
        <v>160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0.011599999999999999</v>
      </c>
      <c r="R259" s="215">
        <f>Q259*H259</f>
        <v>0.39566439999999997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161</v>
      </c>
      <c r="AT259" s="217" t="s">
        <v>156</v>
      </c>
      <c r="AU259" s="217" t="s">
        <v>83</v>
      </c>
      <c r="AY259" s="19" t="s">
        <v>154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161</v>
      </c>
      <c r="BM259" s="217" t="s">
        <v>796</v>
      </c>
    </row>
    <row r="260" s="2" customFormat="1">
      <c r="A260" s="40"/>
      <c r="B260" s="41"/>
      <c r="C260" s="42"/>
      <c r="D260" s="219" t="s">
        <v>163</v>
      </c>
      <c r="E260" s="42"/>
      <c r="F260" s="220" t="s">
        <v>797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163</v>
      </c>
      <c r="AU260" s="19" t="s">
        <v>83</v>
      </c>
    </row>
    <row r="261" s="2" customFormat="1">
      <c r="A261" s="40"/>
      <c r="B261" s="41"/>
      <c r="C261" s="42"/>
      <c r="D261" s="224" t="s">
        <v>165</v>
      </c>
      <c r="E261" s="42"/>
      <c r="F261" s="225" t="s">
        <v>798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165</v>
      </c>
      <c r="AU261" s="19" t="s">
        <v>83</v>
      </c>
    </row>
    <row r="262" s="13" customFormat="1">
      <c r="A262" s="13"/>
      <c r="B262" s="226"/>
      <c r="C262" s="227"/>
      <c r="D262" s="219" t="s">
        <v>167</v>
      </c>
      <c r="E262" s="228" t="s">
        <v>19</v>
      </c>
      <c r="F262" s="229" t="s">
        <v>799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167</v>
      </c>
      <c r="AU262" s="235" t="s">
        <v>83</v>
      </c>
      <c r="AV262" s="13" t="s">
        <v>81</v>
      </c>
      <c r="AW262" s="13" t="s">
        <v>34</v>
      </c>
      <c r="AX262" s="13" t="s">
        <v>73</v>
      </c>
      <c r="AY262" s="235" t="s">
        <v>154</v>
      </c>
    </row>
    <row r="263" s="14" customFormat="1">
      <c r="A263" s="14"/>
      <c r="B263" s="236"/>
      <c r="C263" s="237"/>
      <c r="D263" s="219" t="s">
        <v>167</v>
      </c>
      <c r="E263" s="238" t="s">
        <v>19</v>
      </c>
      <c r="F263" s="239" t="s">
        <v>800</v>
      </c>
      <c r="G263" s="237"/>
      <c r="H263" s="240">
        <v>58.5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167</v>
      </c>
      <c r="AU263" s="246" t="s">
        <v>83</v>
      </c>
      <c r="AV263" s="14" t="s">
        <v>83</v>
      </c>
      <c r="AW263" s="14" t="s">
        <v>34</v>
      </c>
      <c r="AX263" s="14" t="s">
        <v>73</v>
      </c>
      <c r="AY263" s="246" t="s">
        <v>154</v>
      </c>
    </row>
    <row r="264" s="13" customFormat="1">
      <c r="A264" s="13"/>
      <c r="B264" s="226"/>
      <c r="C264" s="227"/>
      <c r="D264" s="219" t="s">
        <v>167</v>
      </c>
      <c r="E264" s="228" t="s">
        <v>19</v>
      </c>
      <c r="F264" s="229" t="s">
        <v>801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167</v>
      </c>
      <c r="AU264" s="235" t="s">
        <v>83</v>
      </c>
      <c r="AV264" s="13" t="s">
        <v>81</v>
      </c>
      <c r="AW264" s="13" t="s">
        <v>34</v>
      </c>
      <c r="AX264" s="13" t="s">
        <v>73</v>
      </c>
      <c r="AY264" s="235" t="s">
        <v>154</v>
      </c>
    </row>
    <row r="265" s="14" customFormat="1">
      <c r="A265" s="14"/>
      <c r="B265" s="236"/>
      <c r="C265" s="237"/>
      <c r="D265" s="219" t="s">
        <v>167</v>
      </c>
      <c r="E265" s="238" t="s">
        <v>19</v>
      </c>
      <c r="F265" s="239" t="s">
        <v>719</v>
      </c>
      <c r="G265" s="237"/>
      <c r="H265" s="240">
        <v>3.6000000000000001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167</v>
      </c>
      <c r="AU265" s="246" t="s">
        <v>83</v>
      </c>
      <c r="AV265" s="14" t="s">
        <v>83</v>
      </c>
      <c r="AW265" s="14" t="s">
        <v>34</v>
      </c>
      <c r="AX265" s="14" t="s">
        <v>73</v>
      </c>
      <c r="AY265" s="246" t="s">
        <v>154</v>
      </c>
    </row>
    <row r="266" s="14" customFormat="1">
      <c r="A266" s="14"/>
      <c r="B266" s="236"/>
      <c r="C266" s="237"/>
      <c r="D266" s="219" t="s">
        <v>167</v>
      </c>
      <c r="E266" s="238" t="s">
        <v>19</v>
      </c>
      <c r="F266" s="239" t="s">
        <v>783</v>
      </c>
      <c r="G266" s="237"/>
      <c r="H266" s="240">
        <v>-27.370000000000001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167</v>
      </c>
      <c r="AU266" s="246" t="s">
        <v>83</v>
      </c>
      <c r="AV266" s="14" t="s">
        <v>83</v>
      </c>
      <c r="AW266" s="14" t="s">
        <v>34</v>
      </c>
      <c r="AX266" s="14" t="s">
        <v>73</v>
      </c>
      <c r="AY266" s="246" t="s">
        <v>154</v>
      </c>
    </row>
    <row r="267" s="14" customFormat="1">
      <c r="A267" s="14"/>
      <c r="B267" s="236"/>
      <c r="C267" s="237"/>
      <c r="D267" s="219" t="s">
        <v>167</v>
      </c>
      <c r="E267" s="238" t="s">
        <v>19</v>
      </c>
      <c r="F267" s="239" t="s">
        <v>802</v>
      </c>
      <c r="G267" s="237"/>
      <c r="H267" s="240">
        <v>-0.621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167</v>
      </c>
      <c r="AU267" s="246" t="s">
        <v>83</v>
      </c>
      <c r="AV267" s="14" t="s">
        <v>83</v>
      </c>
      <c r="AW267" s="14" t="s">
        <v>34</v>
      </c>
      <c r="AX267" s="14" t="s">
        <v>73</v>
      </c>
      <c r="AY267" s="246" t="s">
        <v>154</v>
      </c>
    </row>
    <row r="268" s="2" customFormat="1" ht="22.2" customHeight="1">
      <c r="A268" s="40"/>
      <c r="B268" s="41"/>
      <c r="C268" s="248" t="s">
        <v>431</v>
      </c>
      <c r="D268" s="248" t="s">
        <v>264</v>
      </c>
      <c r="E268" s="249" t="s">
        <v>803</v>
      </c>
      <c r="F268" s="250" t="s">
        <v>804</v>
      </c>
      <c r="G268" s="251" t="s">
        <v>207</v>
      </c>
      <c r="H268" s="252">
        <v>35.814</v>
      </c>
      <c r="I268" s="253"/>
      <c r="J268" s="254">
        <f>ROUND(I268*H268,2)</f>
        <v>0</v>
      </c>
      <c r="K268" s="250" t="s">
        <v>160</v>
      </c>
      <c r="L268" s="255"/>
      <c r="M268" s="256" t="s">
        <v>19</v>
      </c>
      <c r="N268" s="257" t="s">
        <v>44</v>
      </c>
      <c r="O268" s="86"/>
      <c r="P268" s="215">
        <f>O268*H268</f>
        <v>0</v>
      </c>
      <c r="Q268" s="215">
        <v>0.025000000000000001</v>
      </c>
      <c r="R268" s="215">
        <f>Q268*H268</f>
        <v>0.89535000000000009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212</v>
      </c>
      <c r="AT268" s="217" t="s">
        <v>264</v>
      </c>
      <c r="AU268" s="217" t="s">
        <v>83</v>
      </c>
      <c r="AY268" s="19" t="s">
        <v>154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ROUND(I268*H268,2)</f>
        <v>0</v>
      </c>
      <c r="BL268" s="19" t="s">
        <v>161</v>
      </c>
      <c r="BM268" s="217" t="s">
        <v>805</v>
      </c>
    </row>
    <row r="269" s="2" customFormat="1">
      <c r="A269" s="40"/>
      <c r="B269" s="41"/>
      <c r="C269" s="42"/>
      <c r="D269" s="219" t="s">
        <v>163</v>
      </c>
      <c r="E269" s="42"/>
      <c r="F269" s="220" t="s">
        <v>804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163</v>
      </c>
      <c r="AU269" s="19" t="s">
        <v>83</v>
      </c>
    </row>
    <row r="270" s="14" customFormat="1">
      <c r="A270" s="14"/>
      <c r="B270" s="236"/>
      <c r="C270" s="237"/>
      <c r="D270" s="219" t="s">
        <v>167</v>
      </c>
      <c r="E270" s="237"/>
      <c r="F270" s="239" t="s">
        <v>806</v>
      </c>
      <c r="G270" s="237"/>
      <c r="H270" s="240">
        <v>35.814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167</v>
      </c>
      <c r="AU270" s="246" t="s">
        <v>83</v>
      </c>
      <c r="AV270" s="14" t="s">
        <v>83</v>
      </c>
      <c r="AW270" s="14" t="s">
        <v>4</v>
      </c>
      <c r="AX270" s="14" t="s">
        <v>81</v>
      </c>
      <c r="AY270" s="246" t="s">
        <v>154</v>
      </c>
    </row>
    <row r="271" s="2" customFormat="1" ht="34.8" customHeight="1">
      <c r="A271" s="40"/>
      <c r="B271" s="41"/>
      <c r="C271" s="206" t="s">
        <v>440</v>
      </c>
      <c r="D271" s="206" t="s">
        <v>156</v>
      </c>
      <c r="E271" s="207" t="s">
        <v>807</v>
      </c>
      <c r="F271" s="208" t="s">
        <v>808</v>
      </c>
      <c r="G271" s="209" t="s">
        <v>230</v>
      </c>
      <c r="H271" s="210">
        <v>57.899999999999999</v>
      </c>
      <c r="I271" s="211"/>
      <c r="J271" s="212">
        <f>ROUND(I271*H271,2)</f>
        <v>0</v>
      </c>
      <c r="K271" s="208" t="s">
        <v>160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0.0017600000000000001</v>
      </c>
      <c r="R271" s="215">
        <f>Q271*H271</f>
        <v>0.101904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161</v>
      </c>
      <c r="AT271" s="217" t="s">
        <v>156</v>
      </c>
      <c r="AU271" s="217" t="s">
        <v>83</v>
      </c>
      <c r="AY271" s="19" t="s">
        <v>154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161</v>
      </c>
      <c r="BM271" s="217" t="s">
        <v>809</v>
      </c>
    </row>
    <row r="272" s="2" customFormat="1">
      <c r="A272" s="40"/>
      <c r="B272" s="41"/>
      <c r="C272" s="42"/>
      <c r="D272" s="219" t="s">
        <v>163</v>
      </c>
      <c r="E272" s="42"/>
      <c r="F272" s="220" t="s">
        <v>810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163</v>
      </c>
      <c r="AU272" s="19" t="s">
        <v>83</v>
      </c>
    </row>
    <row r="273" s="2" customFormat="1">
      <c r="A273" s="40"/>
      <c r="B273" s="41"/>
      <c r="C273" s="42"/>
      <c r="D273" s="224" t="s">
        <v>165</v>
      </c>
      <c r="E273" s="42"/>
      <c r="F273" s="225" t="s">
        <v>811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165</v>
      </c>
      <c r="AU273" s="19" t="s">
        <v>83</v>
      </c>
    </row>
    <row r="274" s="14" customFormat="1">
      <c r="A274" s="14"/>
      <c r="B274" s="236"/>
      <c r="C274" s="237"/>
      <c r="D274" s="219" t="s">
        <v>167</v>
      </c>
      <c r="E274" s="238" t="s">
        <v>19</v>
      </c>
      <c r="F274" s="239" t="s">
        <v>812</v>
      </c>
      <c r="G274" s="237"/>
      <c r="H274" s="240">
        <v>57.899999999999999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167</v>
      </c>
      <c r="AU274" s="246" t="s">
        <v>83</v>
      </c>
      <c r="AV274" s="14" t="s">
        <v>83</v>
      </c>
      <c r="AW274" s="14" t="s">
        <v>34</v>
      </c>
      <c r="AX274" s="14" t="s">
        <v>73</v>
      </c>
      <c r="AY274" s="246" t="s">
        <v>154</v>
      </c>
    </row>
    <row r="275" s="2" customFormat="1" ht="22.2" customHeight="1">
      <c r="A275" s="40"/>
      <c r="B275" s="41"/>
      <c r="C275" s="248" t="s">
        <v>447</v>
      </c>
      <c r="D275" s="248" t="s">
        <v>264</v>
      </c>
      <c r="E275" s="249" t="s">
        <v>813</v>
      </c>
      <c r="F275" s="250" t="s">
        <v>814</v>
      </c>
      <c r="G275" s="251" t="s">
        <v>207</v>
      </c>
      <c r="H275" s="252">
        <v>6.0800000000000001</v>
      </c>
      <c r="I275" s="253"/>
      <c r="J275" s="254">
        <f>ROUND(I275*H275,2)</f>
        <v>0</v>
      </c>
      <c r="K275" s="250" t="s">
        <v>160</v>
      </c>
      <c r="L275" s="255"/>
      <c r="M275" s="256" t="s">
        <v>19</v>
      </c>
      <c r="N275" s="257" t="s">
        <v>44</v>
      </c>
      <c r="O275" s="86"/>
      <c r="P275" s="215">
        <f>O275*H275</f>
        <v>0</v>
      </c>
      <c r="Q275" s="215">
        <v>0.0047999999999999996</v>
      </c>
      <c r="R275" s="215">
        <f>Q275*H275</f>
        <v>0.029183999999999998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212</v>
      </c>
      <c r="AT275" s="217" t="s">
        <v>264</v>
      </c>
      <c r="AU275" s="217" t="s">
        <v>83</v>
      </c>
      <c r="AY275" s="19" t="s">
        <v>154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161</v>
      </c>
      <c r="BM275" s="217" t="s">
        <v>815</v>
      </c>
    </row>
    <row r="276" s="2" customFormat="1">
      <c r="A276" s="40"/>
      <c r="B276" s="41"/>
      <c r="C276" s="42"/>
      <c r="D276" s="219" t="s">
        <v>163</v>
      </c>
      <c r="E276" s="42"/>
      <c r="F276" s="220" t="s">
        <v>814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163</v>
      </c>
      <c r="AU276" s="19" t="s">
        <v>83</v>
      </c>
    </row>
    <row r="277" s="14" customFormat="1">
      <c r="A277" s="14"/>
      <c r="B277" s="236"/>
      <c r="C277" s="237"/>
      <c r="D277" s="219" t="s">
        <v>167</v>
      </c>
      <c r="E277" s="238" t="s">
        <v>19</v>
      </c>
      <c r="F277" s="239" t="s">
        <v>816</v>
      </c>
      <c r="G277" s="237"/>
      <c r="H277" s="240">
        <v>5.79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167</v>
      </c>
      <c r="AU277" s="246" t="s">
        <v>83</v>
      </c>
      <c r="AV277" s="14" t="s">
        <v>83</v>
      </c>
      <c r="AW277" s="14" t="s">
        <v>34</v>
      </c>
      <c r="AX277" s="14" t="s">
        <v>73</v>
      </c>
      <c r="AY277" s="246" t="s">
        <v>154</v>
      </c>
    </row>
    <row r="278" s="14" customFormat="1">
      <c r="A278" s="14"/>
      <c r="B278" s="236"/>
      <c r="C278" s="237"/>
      <c r="D278" s="219" t="s">
        <v>167</v>
      </c>
      <c r="E278" s="237"/>
      <c r="F278" s="239" t="s">
        <v>817</v>
      </c>
      <c r="G278" s="237"/>
      <c r="H278" s="240">
        <v>6.0800000000000001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167</v>
      </c>
      <c r="AU278" s="246" t="s">
        <v>83</v>
      </c>
      <c r="AV278" s="14" t="s">
        <v>83</v>
      </c>
      <c r="AW278" s="14" t="s">
        <v>4</v>
      </c>
      <c r="AX278" s="14" t="s">
        <v>81</v>
      </c>
      <c r="AY278" s="246" t="s">
        <v>154</v>
      </c>
    </row>
    <row r="279" s="2" customFormat="1" ht="22.2" customHeight="1">
      <c r="A279" s="40"/>
      <c r="B279" s="41"/>
      <c r="C279" s="206" t="s">
        <v>454</v>
      </c>
      <c r="D279" s="206" t="s">
        <v>156</v>
      </c>
      <c r="E279" s="207" t="s">
        <v>818</v>
      </c>
      <c r="F279" s="208" t="s">
        <v>819</v>
      </c>
      <c r="G279" s="209" t="s">
        <v>230</v>
      </c>
      <c r="H279" s="210">
        <v>3.25</v>
      </c>
      <c r="I279" s="211"/>
      <c r="J279" s="212">
        <f>ROUND(I279*H279,2)</f>
        <v>0</v>
      </c>
      <c r="K279" s="208" t="s">
        <v>160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2.0000000000000002E-05</v>
      </c>
      <c r="R279" s="215">
        <f>Q279*H279</f>
        <v>6.5000000000000008E-05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161</v>
      </c>
      <c r="AT279" s="217" t="s">
        <v>156</v>
      </c>
      <c r="AU279" s="217" t="s">
        <v>83</v>
      </c>
      <c r="AY279" s="19" t="s">
        <v>154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161</v>
      </c>
      <c r="BM279" s="217" t="s">
        <v>820</v>
      </c>
    </row>
    <row r="280" s="2" customFormat="1">
      <c r="A280" s="40"/>
      <c r="B280" s="41"/>
      <c r="C280" s="42"/>
      <c r="D280" s="219" t="s">
        <v>163</v>
      </c>
      <c r="E280" s="42"/>
      <c r="F280" s="220" t="s">
        <v>821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163</v>
      </c>
      <c r="AU280" s="19" t="s">
        <v>83</v>
      </c>
    </row>
    <row r="281" s="2" customFormat="1">
      <c r="A281" s="40"/>
      <c r="B281" s="41"/>
      <c r="C281" s="42"/>
      <c r="D281" s="224" t="s">
        <v>165</v>
      </c>
      <c r="E281" s="42"/>
      <c r="F281" s="225" t="s">
        <v>822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165</v>
      </c>
      <c r="AU281" s="19" t="s">
        <v>83</v>
      </c>
    </row>
    <row r="282" s="14" customFormat="1">
      <c r="A282" s="14"/>
      <c r="B282" s="236"/>
      <c r="C282" s="237"/>
      <c r="D282" s="219" t="s">
        <v>167</v>
      </c>
      <c r="E282" s="238" t="s">
        <v>19</v>
      </c>
      <c r="F282" s="239" t="s">
        <v>823</v>
      </c>
      <c r="G282" s="237"/>
      <c r="H282" s="240">
        <v>3.25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167</v>
      </c>
      <c r="AU282" s="246" t="s">
        <v>83</v>
      </c>
      <c r="AV282" s="14" t="s">
        <v>83</v>
      </c>
      <c r="AW282" s="14" t="s">
        <v>34</v>
      </c>
      <c r="AX282" s="14" t="s">
        <v>73</v>
      </c>
      <c r="AY282" s="246" t="s">
        <v>154</v>
      </c>
    </row>
    <row r="283" s="2" customFormat="1" ht="22.2" customHeight="1">
      <c r="A283" s="40"/>
      <c r="B283" s="41"/>
      <c r="C283" s="248" t="s">
        <v>461</v>
      </c>
      <c r="D283" s="248" t="s">
        <v>264</v>
      </c>
      <c r="E283" s="249" t="s">
        <v>824</v>
      </c>
      <c r="F283" s="250" t="s">
        <v>825</v>
      </c>
      <c r="G283" s="251" t="s">
        <v>230</v>
      </c>
      <c r="H283" s="252">
        <v>3.4129999999999998</v>
      </c>
      <c r="I283" s="253"/>
      <c r="J283" s="254">
        <f>ROUND(I283*H283,2)</f>
        <v>0</v>
      </c>
      <c r="K283" s="250" t="s">
        <v>160</v>
      </c>
      <c r="L283" s="255"/>
      <c r="M283" s="256" t="s">
        <v>19</v>
      </c>
      <c r="N283" s="257" t="s">
        <v>44</v>
      </c>
      <c r="O283" s="86"/>
      <c r="P283" s="215">
        <f>O283*H283</f>
        <v>0</v>
      </c>
      <c r="Q283" s="215">
        <v>0.00055999999999999995</v>
      </c>
      <c r="R283" s="215">
        <f>Q283*H283</f>
        <v>0.0019112799999999998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212</v>
      </c>
      <c r="AT283" s="217" t="s">
        <v>264</v>
      </c>
      <c r="AU283" s="217" t="s">
        <v>83</v>
      </c>
      <c r="AY283" s="19" t="s">
        <v>154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161</v>
      </c>
      <c r="BM283" s="217" t="s">
        <v>826</v>
      </c>
    </row>
    <row r="284" s="2" customFormat="1">
      <c r="A284" s="40"/>
      <c r="B284" s="41"/>
      <c r="C284" s="42"/>
      <c r="D284" s="219" t="s">
        <v>163</v>
      </c>
      <c r="E284" s="42"/>
      <c r="F284" s="220" t="s">
        <v>825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163</v>
      </c>
      <c r="AU284" s="19" t="s">
        <v>83</v>
      </c>
    </row>
    <row r="285" s="14" customFormat="1">
      <c r="A285" s="14"/>
      <c r="B285" s="236"/>
      <c r="C285" s="237"/>
      <c r="D285" s="219" t="s">
        <v>167</v>
      </c>
      <c r="E285" s="237"/>
      <c r="F285" s="239" t="s">
        <v>827</v>
      </c>
      <c r="G285" s="237"/>
      <c r="H285" s="240">
        <v>3.4129999999999998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167</v>
      </c>
      <c r="AU285" s="246" t="s">
        <v>83</v>
      </c>
      <c r="AV285" s="14" t="s">
        <v>83</v>
      </c>
      <c r="AW285" s="14" t="s">
        <v>4</v>
      </c>
      <c r="AX285" s="14" t="s">
        <v>81</v>
      </c>
      <c r="AY285" s="246" t="s">
        <v>154</v>
      </c>
    </row>
    <row r="286" s="2" customFormat="1" ht="22.2" customHeight="1">
      <c r="A286" s="40"/>
      <c r="B286" s="41"/>
      <c r="C286" s="206" t="s">
        <v>466</v>
      </c>
      <c r="D286" s="206" t="s">
        <v>156</v>
      </c>
      <c r="E286" s="207" t="s">
        <v>828</v>
      </c>
      <c r="F286" s="208" t="s">
        <v>829</v>
      </c>
      <c r="G286" s="209" t="s">
        <v>230</v>
      </c>
      <c r="H286" s="210">
        <v>57.899999999999999</v>
      </c>
      <c r="I286" s="211"/>
      <c r="J286" s="212">
        <f>ROUND(I286*H286,2)</f>
        <v>0</v>
      </c>
      <c r="K286" s="208" t="s">
        <v>160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161</v>
      </c>
      <c r="AT286" s="217" t="s">
        <v>156</v>
      </c>
      <c r="AU286" s="217" t="s">
        <v>83</v>
      </c>
      <c r="AY286" s="19" t="s">
        <v>154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161</v>
      </c>
      <c r="BM286" s="217" t="s">
        <v>830</v>
      </c>
    </row>
    <row r="287" s="2" customFormat="1">
      <c r="A287" s="40"/>
      <c r="B287" s="41"/>
      <c r="C287" s="42"/>
      <c r="D287" s="219" t="s">
        <v>163</v>
      </c>
      <c r="E287" s="42"/>
      <c r="F287" s="220" t="s">
        <v>831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163</v>
      </c>
      <c r="AU287" s="19" t="s">
        <v>83</v>
      </c>
    </row>
    <row r="288" s="2" customFormat="1">
      <c r="A288" s="40"/>
      <c r="B288" s="41"/>
      <c r="C288" s="42"/>
      <c r="D288" s="224" t="s">
        <v>165</v>
      </c>
      <c r="E288" s="42"/>
      <c r="F288" s="225" t="s">
        <v>832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165</v>
      </c>
      <c r="AU288" s="19" t="s">
        <v>83</v>
      </c>
    </row>
    <row r="289" s="13" customFormat="1">
      <c r="A289" s="13"/>
      <c r="B289" s="226"/>
      <c r="C289" s="227"/>
      <c r="D289" s="219" t="s">
        <v>167</v>
      </c>
      <c r="E289" s="228" t="s">
        <v>19</v>
      </c>
      <c r="F289" s="229" t="s">
        <v>833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167</v>
      </c>
      <c r="AU289" s="235" t="s">
        <v>83</v>
      </c>
      <c r="AV289" s="13" t="s">
        <v>81</v>
      </c>
      <c r="AW289" s="13" t="s">
        <v>34</v>
      </c>
      <c r="AX289" s="13" t="s">
        <v>73</v>
      </c>
      <c r="AY289" s="235" t="s">
        <v>154</v>
      </c>
    </row>
    <row r="290" s="14" customFormat="1">
      <c r="A290" s="14"/>
      <c r="B290" s="236"/>
      <c r="C290" s="237"/>
      <c r="D290" s="219" t="s">
        <v>167</v>
      </c>
      <c r="E290" s="238" t="s">
        <v>19</v>
      </c>
      <c r="F290" s="239" t="s">
        <v>834</v>
      </c>
      <c r="G290" s="237"/>
      <c r="H290" s="240">
        <v>46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167</v>
      </c>
      <c r="AU290" s="246" t="s">
        <v>83</v>
      </c>
      <c r="AV290" s="14" t="s">
        <v>83</v>
      </c>
      <c r="AW290" s="14" t="s">
        <v>34</v>
      </c>
      <c r="AX290" s="14" t="s">
        <v>73</v>
      </c>
      <c r="AY290" s="246" t="s">
        <v>154</v>
      </c>
    </row>
    <row r="291" s="13" customFormat="1">
      <c r="A291" s="13"/>
      <c r="B291" s="226"/>
      <c r="C291" s="227"/>
      <c r="D291" s="219" t="s">
        <v>167</v>
      </c>
      <c r="E291" s="228" t="s">
        <v>19</v>
      </c>
      <c r="F291" s="229" t="s">
        <v>835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167</v>
      </c>
      <c r="AU291" s="235" t="s">
        <v>83</v>
      </c>
      <c r="AV291" s="13" t="s">
        <v>81</v>
      </c>
      <c r="AW291" s="13" t="s">
        <v>34</v>
      </c>
      <c r="AX291" s="13" t="s">
        <v>73</v>
      </c>
      <c r="AY291" s="235" t="s">
        <v>154</v>
      </c>
    </row>
    <row r="292" s="14" customFormat="1">
      <c r="A292" s="14"/>
      <c r="B292" s="236"/>
      <c r="C292" s="237"/>
      <c r="D292" s="219" t="s">
        <v>167</v>
      </c>
      <c r="E292" s="238" t="s">
        <v>19</v>
      </c>
      <c r="F292" s="239" t="s">
        <v>836</v>
      </c>
      <c r="G292" s="237"/>
      <c r="H292" s="240">
        <v>11.9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167</v>
      </c>
      <c r="AU292" s="246" t="s">
        <v>83</v>
      </c>
      <c r="AV292" s="14" t="s">
        <v>83</v>
      </c>
      <c r="AW292" s="14" t="s">
        <v>34</v>
      </c>
      <c r="AX292" s="14" t="s">
        <v>73</v>
      </c>
      <c r="AY292" s="246" t="s">
        <v>154</v>
      </c>
    </row>
    <row r="293" s="2" customFormat="1" ht="22.2" customHeight="1">
      <c r="A293" s="40"/>
      <c r="B293" s="41"/>
      <c r="C293" s="248" t="s">
        <v>470</v>
      </c>
      <c r="D293" s="248" t="s">
        <v>264</v>
      </c>
      <c r="E293" s="249" t="s">
        <v>837</v>
      </c>
      <c r="F293" s="250" t="s">
        <v>838</v>
      </c>
      <c r="G293" s="251" t="s">
        <v>230</v>
      </c>
      <c r="H293" s="252">
        <v>54.494999999999997</v>
      </c>
      <c r="I293" s="253"/>
      <c r="J293" s="254">
        <f>ROUND(I293*H293,2)</f>
        <v>0</v>
      </c>
      <c r="K293" s="250" t="s">
        <v>839</v>
      </c>
      <c r="L293" s="255"/>
      <c r="M293" s="256" t="s">
        <v>19</v>
      </c>
      <c r="N293" s="257" t="s">
        <v>44</v>
      </c>
      <c r="O293" s="86"/>
      <c r="P293" s="215">
        <f>O293*H293</f>
        <v>0</v>
      </c>
      <c r="Q293" s="215">
        <v>3.0000000000000001E-05</v>
      </c>
      <c r="R293" s="215">
        <f>Q293*H293</f>
        <v>0.00163485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212</v>
      </c>
      <c r="AT293" s="217" t="s">
        <v>264</v>
      </c>
      <c r="AU293" s="217" t="s">
        <v>83</v>
      </c>
      <c r="AY293" s="19" t="s">
        <v>154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161</v>
      </c>
      <c r="BM293" s="217" t="s">
        <v>840</v>
      </c>
    </row>
    <row r="294" s="2" customFormat="1">
      <c r="A294" s="40"/>
      <c r="B294" s="41"/>
      <c r="C294" s="42"/>
      <c r="D294" s="219" t="s">
        <v>163</v>
      </c>
      <c r="E294" s="42"/>
      <c r="F294" s="220" t="s">
        <v>838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163</v>
      </c>
      <c r="AU294" s="19" t="s">
        <v>83</v>
      </c>
    </row>
    <row r="295" s="13" customFormat="1">
      <c r="A295" s="13"/>
      <c r="B295" s="226"/>
      <c r="C295" s="227"/>
      <c r="D295" s="219" t="s">
        <v>167</v>
      </c>
      <c r="E295" s="228" t="s">
        <v>19</v>
      </c>
      <c r="F295" s="229" t="s">
        <v>833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167</v>
      </c>
      <c r="AU295" s="235" t="s">
        <v>83</v>
      </c>
      <c r="AV295" s="13" t="s">
        <v>81</v>
      </c>
      <c r="AW295" s="13" t="s">
        <v>34</v>
      </c>
      <c r="AX295" s="13" t="s">
        <v>73</v>
      </c>
      <c r="AY295" s="235" t="s">
        <v>154</v>
      </c>
    </row>
    <row r="296" s="14" customFormat="1">
      <c r="A296" s="14"/>
      <c r="B296" s="236"/>
      <c r="C296" s="237"/>
      <c r="D296" s="219" t="s">
        <v>167</v>
      </c>
      <c r="E296" s="238" t="s">
        <v>19</v>
      </c>
      <c r="F296" s="239" t="s">
        <v>834</v>
      </c>
      <c r="G296" s="237"/>
      <c r="H296" s="240">
        <v>46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167</v>
      </c>
      <c r="AU296" s="246" t="s">
        <v>83</v>
      </c>
      <c r="AV296" s="14" t="s">
        <v>83</v>
      </c>
      <c r="AW296" s="14" t="s">
        <v>34</v>
      </c>
      <c r="AX296" s="14" t="s">
        <v>73</v>
      </c>
      <c r="AY296" s="246" t="s">
        <v>154</v>
      </c>
    </row>
    <row r="297" s="13" customFormat="1">
      <c r="A297" s="13"/>
      <c r="B297" s="226"/>
      <c r="C297" s="227"/>
      <c r="D297" s="219" t="s">
        <v>167</v>
      </c>
      <c r="E297" s="228" t="s">
        <v>19</v>
      </c>
      <c r="F297" s="229" t="s">
        <v>841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167</v>
      </c>
      <c r="AU297" s="235" t="s">
        <v>83</v>
      </c>
      <c r="AV297" s="13" t="s">
        <v>81</v>
      </c>
      <c r="AW297" s="13" t="s">
        <v>34</v>
      </c>
      <c r="AX297" s="13" t="s">
        <v>73</v>
      </c>
      <c r="AY297" s="235" t="s">
        <v>154</v>
      </c>
    </row>
    <row r="298" s="14" customFormat="1">
      <c r="A298" s="14"/>
      <c r="B298" s="236"/>
      <c r="C298" s="237"/>
      <c r="D298" s="219" t="s">
        <v>167</v>
      </c>
      <c r="E298" s="238" t="s">
        <v>19</v>
      </c>
      <c r="F298" s="239" t="s">
        <v>842</v>
      </c>
      <c r="G298" s="237"/>
      <c r="H298" s="240">
        <v>5.9000000000000004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167</v>
      </c>
      <c r="AU298" s="246" t="s">
        <v>83</v>
      </c>
      <c r="AV298" s="14" t="s">
        <v>83</v>
      </c>
      <c r="AW298" s="14" t="s">
        <v>34</v>
      </c>
      <c r="AX298" s="14" t="s">
        <v>73</v>
      </c>
      <c r="AY298" s="246" t="s">
        <v>154</v>
      </c>
    </row>
    <row r="299" s="14" customFormat="1">
      <c r="A299" s="14"/>
      <c r="B299" s="236"/>
      <c r="C299" s="237"/>
      <c r="D299" s="219" t="s">
        <v>167</v>
      </c>
      <c r="E299" s="237"/>
      <c r="F299" s="239" t="s">
        <v>843</v>
      </c>
      <c r="G299" s="237"/>
      <c r="H299" s="240">
        <v>54.494999999999997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167</v>
      </c>
      <c r="AU299" s="246" t="s">
        <v>83</v>
      </c>
      <c r="AV299" s="14" t="s">
        <v>83</v>
      </c>
      <c r="AW299" s="14" t="s">
        <v>4</v>
      </c>
      <c r="AX299" s="14" t="s">
        <v>81</v>
      </c>
      <c r="AY299" s="246" t="s">
        <v>154</v>
      </c>
    </row>
    <row r="300" s="2" customFormat="1" ht="22.2" customHeight="1">
      <c r="A300" s="40"/>
      <c r="B300" s="41"/>
      <c r="C300" s="248" t="s">
        <v>477</v>
      </c>
      <c r="D300" s="248" t="s">
        <v>264</v>
      </c>
      <c r="E300" s="249" t="s">
        <v>844</v>
      </c>
      <c r="F300" s="250" t="s">
        <v>845</v>
      </c>
      <c r="G300" s="251" t="s">
        <v>230</v>
      </c>
      <c r="H300" s="252">
        <v>6.2999999999999998</v>
      </c>
      <c r="I300" s="253"/>
      <c r="J300" s="254">
        <f>ROUND(I300*H300,2)</f>
        <v>0</v>
      </c>
      <c r="K300" s="250" t="s">
        <v>160</v>
      </c>
      <c r="L300" s="255"/>
      <c r="M300" s="256" t="s">
        <v>19</v>
      </c>
      <c r="N300" s="257" t="s">
        <v>44</v>
      </c>
      <c r="O300" s="86"/>
      <c r="P300" s="215">
        <f>O300*H300</f>
        <v>0</v>
      </c>
      <c r="Q300" s="215">
        <v>0.00029999999999999997</v>
      </c>
      <c r="R300" s="215">
        <f>Q300*H300</f>
        <v>0.0018899999999999998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212</v>
      </c>
      <c r="AT300" s="217" t="s">
        <v>264</v>
      </c>
      <c r="AU300" s="217" t="s">
        <v>83</v>
      </c>
      <c r="AY300" s="19" t="s">
        <v>154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81</v>
      </c>
      <c r="BK300" s="218">
        <f>ROUND(I300*H300,2)</f>
        <v>0</v>
      </c>
      <c r="BL300" s="19" t="s">
        <v>161</v>
      </c>
      <c r="BM300" s="217" t="s">
        <v>846</v>
      </c>
    </row>
    <row r="301" s="2" customFormat="1">
      <c r="A301" s="40"/>
      <c r="B301" s="41"/>
      <c r="C301" s="42"/>
      <c r="D301" s="219" t="s">
        <v>163</v>
      </c>
      <c r="E301" s="42"/>
      <c r="F301" s="220" t="s">
        <v>845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163</v>
      </c>
      <c r="AU301" s="19" t="s">
        <v>83</v>
      </c>
    </row>
    <row r="302" s="13" customFormat="1">
      <c r="A302" s="13"/>
      <c r="B302" s="226"/>
      <c r="C302" s="227"/>
      <c r="D302" s="219" t="s">
        <v>167</v>
      </c>
      <c r="E302" s="228" t="s">
        <v>19</v>
      </c>
      <c r="F302" s="229" t="s">
        <v>835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167</v>
      </c>
      <c r="AU302" s="235" t="s">
        <v>83</v>
      </c>
      <c r="AV302" s="13" t="s">
        <v>81</v>
      </c>
      <c r="AW302" s="13" t="s">
        <v>34</v>
      </c>
      <c r="AX302" s="13" t="s">
        <v>73</v>
      </c>
      <c r="AY302" s="235" t="s">
        <v>154</v>
      </c>
    </row>
    <row r="303" s="14" customFormat="1">
      <c r="A303" s="14"/>
      <c r="B303" s="236"/>
      <c r="C303" s="237"/>
      <c r="D303" s="219" t="s">
        <v>167</v>
      </c>
      <c r="E303" s="238" t="s">
        <v>19</v>
      </c>
      <c r="F303" s="239" t="s">
        <v>847</v>
      </c>
      <c r="G303" s="237"/>
      <c r="H303" s="240">
        <v>6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167</v>
      </c>
      <c r="AU303" s="246" t="s">
        <v>83</v>
      </c>
      <c r="AV303" s="14" t="s">
        <v>83</v>
      </c>
      <c r="AW303" s="14" t="s">
        <v>34</v>
      </c>
      <c r="AX303" s="14" t="s">
        <v>73</v>
      </c>
      <c r="AY303" s="246" t="s">
        <v>154</v>
      </c>
    </row>
    <row r="304" s="14" customFormat="1">
      <c r="A304" s="14"/>
      <c r="B304" s="236"/>
      <c r="C304" s="237"/>
      <c r="D304" s="219" t="s">
        <v>167</v>
      </c>
      <c r="E304" s="237"/>
      <c r="F304" s="239" t="s">
        <v>848</v>
      </c>
      <c r="G304" s="237"/>
      <c r="H304" s="240">
        <v>6.2999999999999998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167</v>
      </c>
      <c r="AU304" s="246" t="s">
        <v>83</v>
      </c>
      <c r="AV304" s="14" t="s">
        <v>83</v>
      </c>
      <c r="AW304" s="14" t="s">
        <v>4</v>
      </c>
      <c r="AX304" s="14" t="s">
        <v>81</v>
      </c>
      <c r="AY304" s="246" t="s">
        <v>154</v>
      </c>
    </row>
    <row r="305" s="2" customFormat="1" ht="22.2" customHeight="1">
      <c r="A305" s="40"/>
      <c r="B305" s="41"/>
      <c r="C305" s="206" t="s">
        <v>482</v>
      </c>
      <c r="D305" s="206" t="s">
        <v>156</v>
      </c>
      <c r="E305" s="207" t="s">
        <v>849</v>
      </c>
      <c r="F305" s="208" t="s">
        <v>850</v>
      </c>
      <c r="G305" s="209" t="s">
        <v>230</v>
      </c>
      <c r="H305" s="210">
        <v>58</v>
      </c>
      <c r="I305" s="211"/>
      <c r="J305" s="212">
        <f>ROUND(I305*H305,2)</f>
        <v>0</v>
      </c>
      <c r="K305" s="208" t="s">
        <v>160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161</v>
      </c>
      <c r="AT305" s="217" t="s">
        <v>156</v>
      </c>
      <c r="AU305" s="217" t="s">
        <v>83</v>
      </c>
      <c r="AY305" s="19" t="s">
        <v>154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81</v>
      </c>
      <c r="BK305" s="218">
        <f>ROUND(I305*H305,2)</f>
        <v>0</v>
      </c>
      <c r="BL305" s="19" t="s">
        <v>161</v>
      </c>
      <c r="BM305" s="217" t="s">
        <v>851</v>
      </c>
    </row>
    <row r="306" s="2" customFormat="1">
      <c r="A306" s="40"/>
      <c r="B306" s="41"/>
      <c r="C306" s="42"/>
      <c r="D306" s="219" t="s">
        <v>163</v>
      </c>
      <c r="E306" s="42"/>
      <c r="F306" s="220" t="s">
        <v>852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163</v>
      </c>
      <c r="AU306" s="19" t="s">
        <v>83</v>
      </c>
    </row>
    <row r="307" s="2" customFormat="1">
      <c r="A307" s="40"/>
      <c r="B307" s="41"/>
      <c r="C307" s="42"/>
      <c r="D307" s="224" t="s">
        <v>165</v>
      </c>
      <c r="E307" s="42"/>
      <c r="F307" s="225" t="s">
        <v>853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165</v>
      </c>
      <c r="AU307" s="19" t="s">
        <v>83</v>
      </c>
    </row>
    <row r="308" s="13" customFormat="1">
      <c r="A308" s="13"/>
      <c r="B308" s="226"/>
      <c r="C308" s="227"/>
      <c r="D308" s="219" t="s">
        <v>167</v>
      </c>
      <c r="E308" s="228" t="s">
        <v>19</v>
      </c>
      <c r="F308" s="229" t="s">
        <v>854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167</v>
      </c>
      <c r="AU308" s="235" t="s">
        <v>83</v>
      </c>
      <c r="AV308" s="13" t="s">
        <v>81</v>
      </c>
      <c r="AW308" s="13" t="s">
        <v>34</v>
      </c>
      <c r="AX308" s="13" t="s">
        <v>73</v>
      </c>
      <c r="AY308" s="235" t="s">
        <v>154</v>
      </c>
    </row>
    <row r="309" s="14" customFormat="1">
      <c r="A309" s="14"/>
      <c r="B309" s="236"/>
      <c r="C309" s="237"/>
      <c r="D309" s="219" t="s">
        <v>167</v>
      </c>
      <c r="E309" s="238" t="s">
        <v>19</v>
      </c>
      <c r="F309" s="239" t="s">
        <v>855</v>
      </c>
      <c r="G309" s="237"/>
      <c r="H309" s="240">
        <v>58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167</v>
      </c>
      <c r="AU309" s="246" t="s">
        <v>83</v>
      </c>
      <c r="AV309" s="14" t="s">
        <v>83</v>
      </c>
      <c r="AW309" s="14" t="s">
        <v>34</v>
      </c>
      <c r="AX309" s="14" t="s">
        <v>73</v>
      </c>
      <c r="AY309" s="246" t="s">
        <v>154</v>
      </c>
    </row>
    <row r="310" s="2" customFormat="1" ht="19.8" customHeight="1">
      <c r="A310" s="40"/>
      <c r="B310" s="41"/>
      <c r="C310" s="248" t="s">
        <v>490</v>
      </c>
      <c r="D310" s="248" t="s">
        <v>264</v>
      </c>
      <c r="E310" s="249" t="s">
        <v>856</v>
      </c>
      <c r="F310" s="250" t="s">
        <v>857</v>
      </c>
      <c r="G310" s="251" t="s">
        <v>230</v>
      </c>
      <c r="H310" s="252">
        <v>60.899999999999999</v>
      </c>
      <c r="I310" s="253"/>
      <c r="J310" s="254">
        <f>ROUND(I310*H310,2)</f>
        <v>0</v>
      </c>
      <c r="K310" s="250" t="s">
        <v>160</v>
      </c>
      <c r="L310" s="255"/>
      <c r="M310" s="256" t="s">
        <v>19</v>
      </c>
      <c r="N310" s="257" t="s">
        <v>44</v>
      </c>
      <c r="O310" s="86"/>
      <c r="P310" s="215">
        <f>O310*H310</f>
        <v>0</v>
      </c>
      <c r="Q310" s="215">
        <v>4.0000000000000003E-05</v>
      </c>
      <c r="R310" s="215">
        <f>Q310*H310</f>
        <v>0.0024360000000000002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212</v>
      </c>
      <c r="AT310" s="217" t="s">
        <v>264</v>
      </c>
      <c r="AU310" s="217" t="s">
        <v>83</v>
      </c>
      <c r="AY310" s="19" t="s">
        <v>154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81</v>
      </c>
      <c r="BK310" s="218">
        <f>ROUND(I310*H310,2)</f>
        <v>0</v>
      </c>
      <c r="BL310" s="19" t="s">
        <v>161</v>
      </c>
      <c r="BM310" s="217" t="s">
        <v>858</v>
      </c>
    </row>
    <row r="311" s="2" customFormat="1">
      <c r="A311" s="40"/>
      <c r="B311" s="41"/>
      <c r="C311" s="42"/>
      <c r="D311" s="219" t="s">
        <v>163</v>
      </c>
      <c r="E311" s="42"/>
      <c r="F311" s="220" t="s">
        <v>857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163</v>
      </c>
      <c r="AU311" s="19" t="s">
        <v>83</v>
      </c>
    </row>
    <row r="312" s="14" customFormat="1">
      <c r="A312" s="14"/>
      <c r="B312" s="236"/>
      <c r="C312" s="237"/>
      <c r="D312" s="219" t="s">
        <v>167</v>
      </c>
      <c r="E312" s="237"/>
      <c r="F312" s="239" t="s">
        <v>859</v>
      </c>
      <c r="G312" s="237"/>
      <c r="H312" s="240">
        <v>60.899999999999999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167</v>
      </c>
      <c r="AU312" s="246" t="s">
        <v>83</v>
      </c>
      <c r="AV312" s="14" t="s">
        <v>83</v>
      </c>
      <c r="AW312" s="14" t="s">
        <v>4</v>
      </c>
      <c r="AX312" s="14" t="s">
        <v>81</v>
      </c>
      <c r="AY312" s="246" t="s">
        <v>154</v>
      </c>
    </row>
    <row r="313" s="2" customFormat="1" ht="22.2" customHeight="1">
      <c r="A313" s="40"/>
      <c r="B313" s="41"/>
      <c r="C313" s="206" t="s">
        <v>494</v>
      </c>
      <c r="D313" s="206" t="s">
        <v>156</v>
      </c>
      <c r="E313" s="207" t="s">
        <v>860</v>
      </c>
      <c r="F313" s="208" t="s">
        <v>861</v>
      </c>
      <c r="G313" s="209" t="s">
        <v>207</v>
      </c>
      <c r="H313" s="210">
        <v>37.630000000000003</v>
      </c>
      <c r="I313" s="211"/>
      <c r="J313" s="212">
        <f>ROUND(I313*H313,2)</f>
        <v>0</v>
      </c>
      <c r="K313" s="208" t="s">
        <v>160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0.00013999999999999999</v>
      </c>
      <c r="R313" s="215">
        <f>Q313*H313</f>
        <v>0.0052681999999999998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161</v>
      </c>
      <c r="AT313" s="217" t="s">
        <v>156</v>
      </c>
      <c r="AU313" s="217" t="s">
        <v>83</v>
      </c>
      <c r="AY313" s="19" t="s">
        <v>154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161</v>
      </c>
      <c r="BM313" s="217" t="s">
        <v>862</v>
      </c>
    </row>
    <row r="314" s="2" customFormat="1">
      <c r="A314" s="40"/>
      <c r="B314" s="41"/>
      <c r="C314" s="42"/>
      <c r="D314" s="219" t="s">
        <v>163</v>
      </c>
      <c r="E314" s="42"/>
      <c r="F314" s="220" t="s">
        <v>863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163</v>
      </c>
      <c r="AU314" s="19" t="s">
        <v>83</v>
      </c>
    </row>
    <row r="315" s="2" customFormat="1">
      <c r="A315" s="40"/>
      <c r="B315" s="41"/>
      <c r="C315" s="42"/>
      <c r="D315" s="224" t="s">
        <v>165</v>
      </c>
      <c r="E315" s="42"/>
      <c r="F315" s="225" t="s">
        <v>864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165</v>
      </c>
      <c r="AU315" s="19" t="s">
        <v>83</v>
      </c>
    </row>
    <row r="316" s="13" customFormat="1">
      <c r="A316" s="13"/>
      <c r="B316" s="226"/>
      <c r="C316" s="227"/>
      <c r="D316" s="219" t="s">
        <v>167</v>
      </c>
      <c r="E316" s="228" t="s">
        <v>19</v>
      </c>
      <c r="F316" s="229" t="s">
        <v>865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167</v>
      </c>
      <c r="AU316" s="235" t="s">
        <v>83</v>
      </c>
      <c r="AV316" s="13" t="s">
        <v>81</v>
      </c>
      <c r="AW316" s="13" t="s">
        <v>34</v>
      </c>
      <c r="AX316" s="13" t="s">
        <v>73</v>
      </c>
      <c r="AY316" s="235" t="s">
        <v>154</v>
      </c>
    </row>
    <row r="317" s="14" customFormat="1">
      <c r="A317" s="14"/>
      <c r="B317" s="236"/>
      <c r="C317" s="237"/>
      <c r="D317" s="219" t="s">
        <v>167</v>
      </c>
      <c r="E317" s="238" t="s">
        <v>19</v>
      </c>
      <c r="F317" s="239" t="s">
        <v>800</v>
      </c>
      <c r="G317" s="237"/>
      <c r="H317" s="240">
        <v>58.5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167</v>
      </c>
      <c r="AU317" s="246" t="s">
        <v>83</v>
      </c>
      <c r="AV317" s="14" t="s">
        <v>83</v>
      </c>
      <c r="AW317" s="14" t="s">
        <v>34</v>
      </c>
      <c r="AX317" s="14" t="s">
        <v>73</v>
      </c>
      <c r="AY317" s="246" t="s">
        <v>154</v>
      </c>
    </row>
    <row r="318" s="13" customFormat="1">
      <c r="A318" s="13"/>
      <c r="B318" s="226"/>
      <c r="C318" s="227"/>
      <c r="D318" s="219" t="s">
        <v>167</v>
      </c>
      <c r="E318" s="228" t="s">
        <v>19</v>
      </c>
      <c r="F318" s="229" t="s">
        <v>801</v>
      </c>
      <c r="G318" s="227"/>
      <c r="H318" s="228" t="s">
        <v>19</v>
      </c>
      <c r="I318" s="230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167</v>
      </c>
      <c r="AU318" s="235" t="s">
        <v>83</v>
      </c>
      <c r="AV318" s="13" t="s">
        <v>81</v>
      </c>
      <c r="AW318" s="13" t="s">
        <v>34</v>
      </c>
      <c r="AX318" s="13" t="s">
        <v>73</v>
      </c>
      <c r="AY318" s="235" t="s">
        <v>154</v>
      </c>
    </row>
    <row r="319" s="14" customFormat="1">
      <c r="A319" s="14"/>
      <c r="B319" s="236"/>
      <c r="C319" s="237"/>
      <c r="D319" s="219" t="s">
        <v>167</v>
      </c>
      <c r="E319" s="238" t="s">
        <v>19</v>
      </c>
      <c r="F319" s="239" t="s">
        <v>719</v>
      </c>
      <c r="G319" s="237"/>
      <c r="H319" s="240">
        <v>3.6000000000000001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167</v>
      </c>
      <c r="AU319" s="246" t="s">
        <v>83</v>
      </c>
      <c r="AV319" s="14" t="s">
        <v>83</v>
      </c>
      <c r="AW319" s="14" t="s">
        <v>34</v>
      </c>
      <c r="AX319" s="14" t="s">
        <v>73</v>
      </c>
      <c r="AY319" s="246" t="s">
        <v>154</v>
      </c>
    </row>
    <row r="320" s="14" customFormat="1">
      <c r="A320" s="14"/>
      <c r="B320" s="236"/>
      <c r="C320" s="237"/>
      <c r="D320" s="219" t="s">
        <v>167</v>
      </c>
      <c r="E320" s="238" t="s">
        <v>19</v>
      </c>
      <c r="F320" s="239" t="s">
        <v>783</v>
      </c>
      <c r="G320" s="237"/>
      <c r="H320" s="240">
        <v>-27.370000000000001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167</v>
      </c>
      <c r="AU320" s="246" t="s">
        <v>83</v>
      </c>
      <c r="AV320" s="14" t="s">
        <v>83</v>
      </c>
      <c r="AW320" s="14" t="s">
        <v>34</v>
      </c>
      <c r="AX320" s="14" t="s">
        <v>73</v>
      </c>
      <c r="AY320" s="246" t="s">
        <v>154</v>
      </c>
    </row>
    <row r="321" s="14" customFormat="1">
      <c r="A321" s="14"/>
      <c r="B321" s="236"/>
      <c r="C321" s="237"/>
      <c r="D321" s="219" t="s">
        <v>167</v>
      </c>
      <c r="E321" s="238" t="s">
        <v>19</v>
      </c>
      <c r="F321" s="239" t="s">
        <v>866</v>
      </c>
      <c r="G321" s="237"/>
      <c r="H321" s="240">
        <v>2.8999999999999999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167</v>
      </c>
      <c r="AU321" s="246" t="s">
        <v>83</v>
      </c>
      <c r="AV321" s="14" t="s">
        <v>83</v>
      </c>
      <c r="AW321" s="14" t="s">
        <v>34</v>
      </c>
      <c r="AX321" s="14" t="s">
        <v>73</v>
      </c>
      <c r="AY321" s="246" t="s">
        <v>154</v>
      </c>
    </row>
    <row r="322" s="2" customFormat="1" ht="22.2" customHeight="1">
      <c r="A322" s="40"/>
      <c r="B322" s="41"/>
      <c r="C322" s="206" t="s">
        <v>502</v>
      </c>
      <c r="D322" s="206" t="s">
        <v>156</v>
      </c>
      <c r="E322" s="207" t="s">
        <v>867</v>
      </c>
      <c r="F322" s="208" t="s">
        <v>868</v>
      </c>
      <c r="G322" s="209" t="s">
        <v>207</v>
      </c>
      <c r="H322" s="210">
        <v>37.630000000000003</v>
      </c>
      <c r="I322" s="211"/>
      <c r="J322" s="212">
        <f>ROUND(I322*H322,2)</f>
        <v>0</v>
      </c>
      <c r="K322" s="208" t="s">
        <v>160</v>
      </c>
      <c r="L322" s="46"/>
      <c r="M322" s="213" t="s">
        <v>19</v>
      </c>
      <c r="N322" s="214" t="s">
        <v>44</v>
      </c>
      <c r="O322" s="86"/>
      <c r="P322" s="215">
        <f>O322*H322</f>
        <v>0</v>
      </c>
      <c r="Q322" s="215">
        <v>0.0028500000000000001</v>
      </c>
      <c r="R322" s="215">
        <f>Q322*H322</f>
        <v>0.10724550000000001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161</v>
      </c>
      <c r="AT322" s="217" t="s">
        <v>156</v>
      </c>
      <c r="AU322" s="217" t="s">
        <v>83</v>
      </c>
      <c r="AY322" s="19" t="s">
        <v>154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81</v>
      </c>
      <c r="BK322" s="218">
        <f>ROUND(I322*H322,2)</f>
        <v>0</v>
      </c>
      <c r="BL322" s="19" t="s">
        <v>161</v>
      </c>
      <c r="BM322" s="217" t="s">
        <v>869</v>
      </c>
    </row>
    <row r="323" s="2" customFormat="1">
      <c r="A323" s="40"/>
      <c r="B323" s="41"/>
      <c r="C323" s="42"/>
      <c r="D323" s="219" t="s">
        <v>163</v>
      </c>
      <c r="E323" s="42"/>
      <c r="F323" s="220" t="s">
        <v>870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163</v>
      </c>
      <c r="AU323" s="19" t="s">
        <v>83</v>
      </c>
    </row>
    <row r="324" s="2" customFormat="1">
      <c r="A324" s="40"/>
      <c r="B324" s="41"/>
      <c r="C324" s="42"/>
      <c r="D324" s="224" t="s">
        <v>165</v>
      </c>
      <c r="E324" s="42"/>
      <c r="F324" s="225" t="s">
        <v>871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165</v>
      </c>
      <c r="AU324" s="19" t="s">
        <v>83</v>
      </c>
    </row>
    <row r="325" s="2" customFormat="1">
      <c r="A325" s="40"/>
      <c r="B325" s="41"/>
      <c r="C325" s="42"/>
      <c r="D325" s="219" t="s">
        <v>249</v>
      </c>
      <c r="E325" s="42"/>
      <c r="F325" s="247" t="s">
        <v>872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249</v>
      </c>
      <c r="AU325" s="19" t="s">
        <v>83</v>
      </c>
    </row>
    <row r="326" s="2" customFormat="1" ht="22.2" customHeight="1">
      <c r="A326" s="40"/>
      <c r="B326" s="41"/>
      <c r="C326" s="206" t="s">
        <v>509</v>
      </c>
      <c r="D326" s="206" t="s">
        <v>156</v>
      </c>
      <c r="E326" s="207" t="s">
        <v>238</v>
      </c>
      <c r="F326" s="208" t="s">
        <v>239</v>
      </c>
      <c r="G326" s="209" t="s">
        <v>207</v>
      </c>
      <c r="H326" s="210">
        <v>13.800000000000001</v>
      </c>
      <c r="I326" s="211"/>
      <c r="J326" s="212">
        <f>ROUND(I326*H326,2)</f>
        <v>0</v>
      </c>
      <c r="K326" s="208" t="s">
        <v>160</v>
      </c>
      <c r="L326" s="46"/>
      <c r="M326" s="213" t="s">
        <v>19</v>
      </c>
      <c r="N326" s="214" t="s">
        <v>44</v>
      </c>
      <c r="O326" s="86"/>
      <c r="P326" s="215">
        <f>O326*H326</f>
        <v>0</v>
      </c>
      <c r="Q326" s="215">
        <v>0.00038999999999999999</v>
      </c>
      <c r="R326" s="215">
        <f>Q326*H326</f>
        <v>0.0053820000000000005</v>
      </c>
      <c r="S326" s="215">
        <v>1.0000000000000001E-05</v>
      </c>
      <c r="T326" s="216">
        <f>S326*H326</f>
        <v>0.00013800000000000002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161</v>
      </c>
      <c r="AT326" s="217" t="s">
        <v>156</v>
      </c>
      <c r="AU326" s="217" t="s">
        <v>83</v>
      </c>
      <c r="AY326" s="19" t="s">
        <v>154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81</v>
      </c>
      <c r="BK326" s="218">
        <f>ROUND(I326*H326,2)</f>
        <v>0</v>
      </c>
      <c r="BL326" s="19" t="s">
        <v>161</v>
      </c>
      <c r="BM326" s="217" t="s">
        <v>873</v>
      </c>
    </row>
    <row r="327" s="2" customFormat="1">
      <c r="A327" s="40"/>
      <c r="B327" s="41"/>
      <c r="C327" s="42"/>
      <c r="D327" s="219" t="s">
        <v>163</v>
      </c>
      <c r="E327" s="42"/>
      <c r="F327" s="220" t="s">
        <v>241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163</v>
      </c>
      <c r="AU327" s="19" t="s">
        <v>83</v>
      </c>
    </row>
    <row r="328" s="2" customFormat="1">
      <c r="A328" s="40"/>
      <c r="B328" s="41"/>
      <c r="C328" s="42"/>
      <c r="D328" s="224" t="s">
        <v>165</v>
      </c>
      <c r="E328" s="42"/>
      <c r="F328" s="225" t="s">
        <v>242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165</v>
      </c>
      <c r="AU328" s="19" t="s">
        <v>83</v>
      </c>
    </row>
    <row r="329" s="14" customFormat="1">
      <c r="A329" s="14"/>
      <c r="B329" s="236"/>
      <c r="C329" s="237"/>
      <c r="D329" s="219" t="s">
        <v>167</v>
      </c>
      <c r="E329" s="238" t="s">
        <v>19</v>
      </c>
      <c r="F329" s="239" t="s">
        <v>874</v>
      </c>
      <c r="G329" s="237"/>
      <c r="H329" s="240">
        <v>13.800000000000001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167</v>
      </c>
      <c r="AU329" s="246" t="s">
        <v>83</v>
      </c>
      <c r="AV329" s="14" t="s">
        <v>83</v>
      </c>
      <c r="AW329" s="14" t="s">
        <v>34</v>
      </c>
      <c r="AX329" s="14" t="s">
        <v>73</v>
      </c>
      <c r="AY329" s="246" t="s">
        <v>154</v>
      </c>
    </row>
    <row r="330" s="2" customFormat="1" ht="14.4" customHeight="1">
      <c r="A330" s="40"/>
      <c r="B330" s="41"/>
      <c r="C330" s="206" t="s">
        <v>517</v>
      </c>
      <c r="D330" s="206" t="s">
        <v>156</v>
      </c>
      <c r="E330" s="207" t="s">
        <v>875</v>
      </c>
      <c r="F330" s="208" t="s">
        <v>876</v>
      </c>
      <c r="G330" s="209" t="s">
        <v>207</v>
      </c>
      <c r="H330" s="210">
        <v>6</v>
      </c>
      <c r="I330" s="211"/>
      <c r="J330" s="212">
        <f>ROUND(I330*H330,2)</f>
        <v>0</v>
      </c>
      <c r="K330" s="208" t="s">
        <v>160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161</v>
      </c>
      <c r="AT330" s="217" t="s">
        <v>156</v>
      </c>
      <c r="AU330" s="217" t="s">
        <v>83</v>
      </c>
      <c r="AY330" s="19" t="s">
        <v>154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81</v>
      </c>
      <c r="BK330" s="218">
        <f>ROUND(I330*H330,2)</f>
        <v>0</v>
      </c>
      <c r="BL330" s="19" t="s">
        <v>161</v>
      </c>
      <c r="BM330" s="217" t="s">
        <v>877</v>
      </c>
    </row>
    <row r="331" s="2" customFormat="1">
      <c r="A331" s="40"/>
      <c r="B331" s="41"/>
      <c r="C331" s="42"/>
      <c r="D331" s="219" t="s">
        <v>163</v>
      </c>
      <c r="E331" s="42"/>
      <c r="F331" s="220" t="s">
        <v>878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163</v>
      </c>
      <c r="AU331" s="19" t="s">
        <v>83</v>
      </c>
    </row>
    <row r="332" s="2" customFormat="1">
      <c r="A332" s="40"/>
      <c r="B332" s="41"/>
      <c r="C332" s="42"/>
      <c r="D332" s="224" t="s">
        <v>165</v>
      </c>
      <c r="E332" s="42"/>
      <c r="F332" s="225" t="s">
        <v>879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165</v>
      </c>
      <c r="AU332" s="19" t="s">
        <v>83</v>
      </c>
    </row>
    <row r="333" s="14" customFormat="1">
      <c r="A333" s="14"/>
      <c r="B333" s="236"/>
      <c r="C333" s="237"/>
      <c r="D333" s="219" t="s">
        <v>167</v>
      </c>
      <c r="E333" s="238" t="s">
        <v>19</v>
      </c>
      <c r="F333" s="239" t="s">
        <v>880</v>
      </c>
      <c r="G333" s="237"/>
      <c r="H333" s="240">
        <v>6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167</v>
      </c>
      <c r="AU333" s="246" t="s">
        <v>83</v>
      </c>
      <c r="AV333" s="14" t="s">
        <v>83</v>
      </c>
      <c r="AW333" s="14" t="s">
        <v>34</v>
      </c>
      <c r="AX333" s="14" t="s">
        <v>73</v>
      </c>
      <c r="AY333" s="246" t="s">
        <v>154</v>
      </c>
    </row>
    <row r="334" s="2" customFormat="1" ht="30" customHeight="1">
      <c r="A334" s="40"/>
      <c r="B334" s="41"/>
      <c r="C334" s="206" t="s">
        <v>522</v>
      </c>
      <c r="D334" s="206" t="s">
        <v>156</v>
      </c>
      <c r="E334" s="207" t="s">
        <v>881</v>
      </c>
      <c r="F334" s="208" t="s">
        <v>882</v>
      </c>
      <c r="G334" s="209" t="s">
        <v>159</v>
      </c>
      <c r="H334" s="210">
        <v>0.39000000000000001</v>
      </c>
      <c r="I334" s="211"/>
      <c r="J334" s="212">
        <f>ROUND(I334*H334,2)</f>
        <v>0</v>
      </c>
      <c r="K334" s="208" t="s">
        <v>160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2.5018699999999998</v>
      </c>
      <c r="R334" s="215">
        <f>Q334*H334</f>
        <v>0.97572929999999991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161</v>
      </c>
      <c r="AT334" s="217" t="s">
        <v>156</v>
      </c>
      <c r="AU334" s="217" t="s">
        <v>83</v>
      </c>
      <c r="AY334" s="19" t="s">
        <v>154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81</v>
      </c>
      <c r="BK334" s="218">
        <f>ROUND(I334*H334,2)</f>
        <v>0</v>
      </c>
      <c r="BL334" s="19" t="s">
        <v>161</v>
      </c>
      <c r="BM334" s="217" t="s">
        <v>883</v>
      </c>
    </row>
    <row r="335" s="2" customFormat="1">
      <c r="A335" s="40"/>
      <c r="B335" s="41"/>
      <c r="C335" s="42"/>
      <c r="D335" s="219" t="s">
        <v>163</v>
      </c>
      <c r="E335" s="42"/>
      <c r="F335" s="220" t="s">
        <v>884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163</v>
      </c>
      <c r="AU335" s="19" t="s">
        <v>83</v>
      </c>
    </row>
    <row r="336" s="2" customFormat="1">
      <c r="A336" s="40"/>
      <c r="B336" s="41"/>
      <c r="C336" s="42"/>
      <c r="D336" s="224" t="s">
        <v>165</v>
      </c>
      <c r="E336" s="42"/>
      <c r="F336" s="225" t="s">
        <v>885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165</v>
      </c>
      <c r="AU336" s="19" t="s">
        <v>83</v>
      </c>
    </row>
    <row r="337" s="14" customFormat="1">
      <c r="A337" s="14"/>
      <c r="B337" s="236"/>
      <c r="C337" s="237"/>
      <c r="D337" s="219" t="s">
        <v>167</v>
      </c>
      <c r="E337" s="238" t="s">
        <v>19</v>
      </c>
      <c r="F337" s="239" t="s">
        <v>886</v>
      </c>
      <c r="G337" s="237"/>
      <c r="H337" s="240">
        <v>0.35599999999999998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167</v>
      </c>
      <c r="AU337" s="246" t="s">
        <v>83</v>
      </c>
      <c r="AV337" s="14" t="s">
        <v>83</v>
      </c>
      <c r="AW337" s="14" t="s">
        <v>34</v>
      </c>
      <c r="AX337" s="14" t="s">
        <v>73</v>
      </c>
      <c r="AY337" s="246" t="s">
        <v>154</v>
      </c>
    </row>
    <row r="338" s="13" customFormat="1">
      <c r="A338" s="13"/>
      <c r="B338" s="226"/>
      <c r="C338" s="227"/>
      <c r="D338" s="219" t="s">
        <v>167</v>
      </c>
      <c r="E338" s="228" t="s">
        <v>19</v>
      </c>
      <c r="F338" s="229" t="s">
        <v>887</v>
      </c>
      <c r="G338" s="227"/>
      <c r="H338" s="228" t="s">
        <v>19</v>
      </c>
      <c r="I338" s="230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167</v>
      </c>
      <c r="AU338" s="235" t="s">
        <v>83</v>
      </c>
      <c r="AV338" s="13" t="s">
        <v>81</v>
      </c>
      <c r="AW338" s="13" t="s">
        <v>34</v>
      </c>
      <c r="AX338" s="13" t="s">
        <v>73</v>
      </c>
      <c r="AY338" s="235" t="s">
        <v>154</v>
      </c>
    </row>
    <row r="339" s="14" customFormat="1">
      <c r="A339" s="14"/>
      <c r="B339" s="236"/>
      <c r="C339" s="237"/>
      <c r="D339" s="219" t="s">
        <v>167</v>
      </c>
      <c r="E339" s="238" t="s">
        <v>19</v>
      </c>
      <c r="F339" s="239" t="s">
        <v>888</v>
      </c>
      <c r="G339" s="237"/>
      <c r="H339" s="240">
        <v>0.034000000000000002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167</v>
      </c>
      <c r="AU339" s="246" t="s">
        <v>83</v>
      </c>
      <c r="AV339" s="14" t="s">
        <v>83</v>
      </c>
      <c r="AW339" s="14" t="s">
        <v>34</v>
      </c>
      <c r="AX339" s="14" t="s">
        <v>73</v>
      </c>
      <c r="AY339" s="246" t="s">
        <v>154</v>
      </c>
    </row>
    <row r="340" s="2" customFormat="1" ht="22.2" customHeight="1">
      <c r="A340" s="40"/>
      <c r="B340" s="41"/>
      <c r="C340" s="206" t="s">
        <v>530</v>
      </c>
      <c r="D340" s="206" t="s">
        <v>156</v>
      </c>
      <c r="E340" s="207" t="s">
        <v>889</v>
      </c>
      <c r="F340" s="208" t="s">
        <v>890</v>
      </c>
      <c r="G340" s="209" t="s">
        <v>159</v>
      </c>
      <c r="H340" s="210">
        <v>0.034000000000000002</v>
      </c>
      <c r="I340" s="211"/>
      <c r="J340" s="212">
        <f>ROUND(I340*H340,2)</f>
        <v>0</v>
      </c>
      <c r="K340" s="208" t="s">
        <v>160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0.0030300000000000001</v>
      </c>
      <c r="R340" s="215">
        <f>Q340*H340</f>
        <v>0.00010302000000000001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161</v>
      </c>
      <c r="AT340" s="217" t="s">
        <v>156</v>
      </c>
      <c r="AU340" s="217" t="s">
        <v>83</v>
      </c>
      <c r="AY340" s="19" t="s">
        <v>154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81</v>
      </c>
      <c r="BK340" s="218">
        <f>ROUND(I340*H340,2)</f>
        <v>0</v>
      </c>
      <c r="BL340" s="19" t="s">
        <v>161</v>
      </c>
      <c r="BM340" s="217" t="s">
        <v>891</v>
      </c>
    </row>
    <row r="341" s="2" customFormat="1">
      <c r="A341" s="40"/>
      <c r="B341" s="41"/>
      <c r="C341" s="42"/>
      <c r="D341" s="219" t="s">
        <v>163</v>
      </c>
      <c r="E341" s="42"/>
      <c r="F341" s="220" t="s">
        <v>892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163</v>
      </c>
      <c r="AU341" s="19" t="s">
        <v>83</v>
      </c>
    </row>
    <row r="342" s="2" customFormat="1">
      <c r="A342" s="40"/>
      <c r="B342" s="41"/>
      <c r="C342" s="42"/>
      <c r="D342" s="224" t="s">
        <v>165</v>
      </c>
      <c r="E342" s="42"/>
      <c r="F342" s="225" t="s">
        <v>893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165</v>
      </c>
      <c r="AU342" s="19" t="s">
        <v>83</v>
      </c>
    </row>
    <row r="343" s="13" customFormat="1">
      <c r="A343" s="13"/>
      <c r="B343" s="226"/>
      <c r="C343" s="227"/>
      <c r="D343" s="219" t="s">
        <v>167</v>
      </c>
      <c r="E343" s="228" t="s">
        <v>19</v>
      </c>
      <c r="F343" s="229" t="s">
        <v>887</v>
      </c>
      <c r="G343" s="227"/>
      <c r="H343" s="228" t="s">
        <v>19</v>
      </c>
      <c r="I343" s="230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167</v>
      </c>
      <c r="AU343" s="235" t="s">
        <v>83</v>
      </c>
      <c r="AV343" s="13" t="s">
        <v>81</v>
      </c>
      <c r="AW343" s="13" t="s">
        <v>34</v>
      </c>
      <c r="AX343" s="13" t="s">
        <v>73</v>
      </c>
      <c r="AY343" s="235" t="s">
        <v>154</v>
      </c>
    </row>
    <row r="344" s="14" customFormat="1">
      <c r="A344" s="14"/>
      <c r="B344" s="236"/>
      <c r="C344" s="237"/>
      <c r="D344" s="219" t="s">
        <v>167</v>
      </c>
      <c r="E344" s="238" t="s">
        <v>19</v>
      </c>
      <c r="F344" s="239" t="s">
        <v>888</v>
      </c>
      <c r="G344" s="237"/>
      <c r="H344" s="240">
        <v>0.034000000000000002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167</v>
      </c>
      <c r="AU344" s="246" t="s">
        <v>83</v>
      </c>
      <c r="AV344" s="14" t="s">
        <v>83</v>
      </c>
      <c r="AW344" s="14" t="s">
        <v>34</v>
      </c>
      <c r="AX344" s="14" t="s">
        <v>73</v>
      </c>
      <c r="AY344" s="246" t="s">
        <v>154</v>
      </c>
    </row>
    <row r="345" s="2" customFormat="1" ht="22.2" customHeight="1">
      <c r="A345" s="40"/>
      <c r="B345" s="41"/>
      <c r="C345" s="206" t="s">
        <v>536</v>
      </c>
      <c r="D345" s="206" t="s">
        <v>156</v>
      </c>
      <c r="E345" s="207" t="s">
        <v>894</v>
      </c>
      <c r="F345" s="208" t="s">
        <v>895</v>
      </c>
      <c r="G345" s="209" t="s">
        <v>207</v>
      </c>
      <c r="H345" s="210">
        <v>1.2749999999999999</v>
      </c>
      <c r="I345" s="211"/>
      <c r="J345" s="212">
        <f>ROUND(I345*H345,2)</f>
        <v>0</v>
      </c>
      <c r="K345" s="208" t="s">
        <v>160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0.1231</v>
      </c>
      <c r="R345" s="215">
        <f>Q345*H345</f>
        <v>0.1569525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161</v>
      </c>
      <c r="AT345" s="217" t="s">
        <v>156</v>
      </c>
      <c r="AU345" s="217" t="s">
        <v>83</v>
      </c>
      <c r="AY345" s="19" t="s">
        <v>154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161</v>
      </c>
      <c r="BM345" s="217" t="s">
        <v>896</v>
      </c>
    </row>
    <row r="346" s="2" customFormat="1">
      <c r="A346" s="40"/>
      <c r="B346" s="41"/>
      <c r="C346" s="42"/>
      <c r="D346" s="219" t="s">
        <v>163</v>
      </c>
      <c r="E346" s="42"/>
      <c r="F346" s="220" t="s">
        <v>897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163</v>
      </c>
      <c r="AU346" s="19" t="s">
        <v>83</v>
      </c>
    </row>
    <row r="347" s="2" customFormat="1">
      <c r="A347" s="40"/>
      <c r="B347" s="41"/>
      <c r="C347" s="42"/>
      <c r="D347" s="224" t="s">
        <v>165</v>
      </c>
      <c r="E347" s="42"/>
      <c r="F347" s="225" t="s">
        <v>898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165</v>
      </c>
      <c r="AU347" s="19" t="s">
        <v>83</v>
      </c>
    </row>
    <row r="348" s="13" customFormat="1">
      <c r="A348" s="13"/>
      <c r="B348" s="226"/>
      <c r="C348" s="227"/>
      <c r="D348" s="219" t="s">
        <v>167</v>
      </c>
      <c r="E348" s="228" t="s">
        <v>19</v>
      </c>
      <c r="F348" s="229" t="s">
        <v>899</v>
      </c>
      <c r="G348" s="227"/>
      <c r="H348" s="228" t="s">
        <v>19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167</v>
      </c>
      <c r="AU348" s="235" t="s">
        <v>83</v>
      </c>
      <c r="AV348" s="13" t="s">
        <v>81</v>
      </c>
      <c r="AW348" s="13" t="s">
        <v>34</v>
      </c>
      <c r="AX348" s="13" t="s">
        <v>73</v>
      </c>
      <c r="AY348" s="235" t="s">
        <v>154</v>
      </c>
    </row>
    <row r="349" s="13" customFormat="1">
      <c r="A349" s="13"/>
      <c r="B349" s="226"/>
      <c r="C349" s="227"/>
      <c r="D349" s="219" t="s">
        <v>167</v>
      </c>
      <c r="E349" s="228" t="s">
        <v>19</v>
      </c>
      <c r="F349" s="229" t="s">
        <v>747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167</v>
      </c>
      <c r="AU349" s="235" t="s">
        <v>83</v>
      </c>
      <c r="AV349" s="13" t="s">
        <v>81</v>
      </c>
      <c r="AW349" s="13" t="s">
        <v>34</v>
      </c>
      <c r="AX349" s="13" t="s">
        <v>73</v>
      </c>
      <c r="AY349" s="235" t="s">
        <v>154</v>
      </c>
    </row>
    <row r="350" s="14" customFormat="1">
      <c r="A350" s="14"/>
      <c r="B350" s="236"/>
      <c r="C350" s="237"/>
      <c r="D350" s="219" t="s">
        <v>167</v>
      </c>
      <c r="E350" s="238" t="s">
        <v>19</v>
      </c>
      <c r="F350" s="239" t="s">
        <v>900</v>
      </c>
      <c r="G350" s="237"/>
      <c r="H350" s="240">
        <v>0.375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167</v>
      </c>
      <c r="AU350" s="246" t="s">
        <v>83</v>
      </c>
      <c r="AV350" s="14" t="s">
        <v>83</v>
      </c>
      <c r="AW350" s="14" t="s">
        <v>34</v>
      </c>
      <c r="AX350" s="14" t="s">
        <v>73</v>
      </c>
      <c r="AY350" s="246" t="s">
        <v>154</v>
      </c>
    </row>
    <row r="351" s="14" customFormat="1">
      <c r="A351" s="14"/>
      <c r="B351" s="236"/>
      <c r="C351" s="237"/>
      <c r="D351" s="219" t="s">
        <v>167</v>
      </c>
      <c r="E351" s="238" t="s">
        <v>19</v>
      </c>
      <c r="F351" s="239" t="s">
        <v>901</v>
      </c>
      <c r="G351" s="237"/>
      <c r="H351" s="240">
        <v>0.90000000000000002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167</v>
      </c>
      <c r="AU351" s="246" t="s">
        <v>83</v>
      </c>
      <c r="AV351" s="14" t="s">
        <v>83</v>
      </c>
      <c r="AW351" s="14" t="s">
        <v>34</v>
      </c>
      <c r="AX351" s="14" t="s">
        <v>73</v>
      </c>
      <c r="AY351" s="246" t="s">
        <v>154</v>
      </c>
    </row>
    <row r="352" s="12" customFormat="1" ht="22.8" customHeight="1">
      <c r="A352" s="12"/>
      <c r="B352" s="190"/>
      <c r="C352" s="191"/>
      <c r="D352" s="192" t="s">
        <v>72</v>
      </c>
      <c r="E352" s="204" t="s">
        <v>218</v>
      </c>
      <c r="F352" s="204" t="s">
        <v>252</v>
      </c>
      <c r="G352" s="191"/>
      <c r="H352" s="191"/>
      <c r="I352" s="194"/>
      <c r="J352" s="205">
        <f>BK352</f>
        <v>0</v>
      </c>
      <c r="K352" s="191"/>
      <c r="L352" s="196"/>
      <c r="M352" s="197"/>
      <c r="N352" s="198"/>
      <c r="O352" s="198"/>
      <c r="P352" s="199">
        <f>P353+P373+P379</f>
        <v>0</v>
      </c>
      <c r="Q352" s="198"/>
      <c r="R352" s="199">
        <f>R353+R373+R379</f>
        <v>0.012325000000000001</v>
      </c>
      <c r="S352" s="198"/>
      <c r="T352" s="200">
        <f>T353+T373+T379</f>
        <v>9.1193999999999988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1" t="s">
        <v>81</v>
      </c>
      <c r="AT352" s="202" t="s">
        <v>72</v>
      </c>
      <c r="AU352" s="202" t="s">
        <v>81</v>
      </c>
      <c r="AY352" s="201" t="s">
        <v>154</v>
      </c>
      <c r="BK352" s="203">
        <f>BK353+BK373+BK379</f>
        <v>0</v>
      </c>
    </row>
    <row r="353" s="12" customFormat="1" ht="20.88" customHeight="1">
      <c r="A353" s="12"/>
      <c r="B353" s="190"/>
      <c r="C353" s="191"/>
      <c r="D353" s="192" t="s">
        <v>72</v>
      </c>
      <c r="E353" s="204" t="s">
        <v>902</v>
      </c>
      <c r="F353" s="204" t="s">
        <v>903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SUM(P354:P372)</f>
        <v>0</v>
      </c>
      <c r="Q353" s="198"/>
      <c r="R353" s="199">
        <f>SUM(R354:R372)</f>
        <v>0.0040949999999999997</v>
      </c>
      <c r="S353" s="198"/>
      <c r="T353" s="200">
        <f>SUM(T354:T372)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81</v>
      </c>
      <c r="AT353" s="202" t="s">
        <v>72</v>
      </c>
      <c r="AU353" s="202" t="s">
        <v>83</v>
      </c>
      <c r="AY353" s="201" t="s">
        <v>154</v>
      </c>
      <c r="BK353" s="203">
        <f>SUM(BK354:BK372)</f>
        <v>0</v>
      </c>
    </row>
    <row r="354" s="2" customFormat="1" ht="30" customHeight="1">
      <c r="A354" s="40"/>
      <c r="B354" s="41"/>
      <c r="C354" s="206" t="s">
        <v>542</v>
      </c>
      <c r="D354" s="206" t="s">
        <v>156</v>
      </c>
      <c r="E354" s="207" t="s">
        <v>904</v>
      </c>
      <c r="F354" s="208" t="s">
        <v>905</v>
      </c>
      <c r="G354" s="209" t="s">
        <v>207</v>
      </c>
      <c r="H354" s="210">
        <v>31.5</v>
      </c>
      <c r="I354" s="211"/>
      <c r="J354" s="212">
        <f>ROUND(I354*H354,2)</f>
        <v>0</v>
      </c>
      <c r="K354" s="208" t="s">
        <v>160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0.00012999999999999999</v>
      </c>
      <c r="R354" s="215">
        <f>Q354*H354</f>
        <v>0.0040949999999999997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161</v>
      </c>
      <c r="AT354" s="217" t="s">
        <v>156</v>
      </c>
      <c r="AU354" s="217" t="s">
        <v>175</v>
      </c>
      <c r="AY354" s="19" t="s">
        <v>154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81</v>
      </c>
      <c r="BK354" s="218">
        <f>ROUND(I354*H354,2)</f>
        <v>0</v>
      </c>
      <c r="BL354" s="19" t="s">
        <v>161</v>
      </c>
      <c r="BM354" s="217" t="s">
        <v>906</v>
      </c>
    </row>
    <row r="355" s="2" customFormat="1">
      <c r="A355" s="40"/>
      <c r="B355" s="41"/>
      <c r="C355" s="42"/>
      <c r="D355" s="219" t="s">
        <v>163</v>
      </c>
      <c r="E355" s="42"/>
      <c r="F355" s="220" t="s">
        <v>907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163</v>
      </c>
      <c r="AU355" s="19" t="s">
        <v>175</v>
      </c>
    </row>
    <row r="356" s="2" customFormat="1">
      <c r="A356" s="40"/>
      <c r="B356" s="41"/>
      <c r="C356" s="42"/>
      <c r="D356" s="224" t="s">
        <v>165</v>
      </c>
      <c r="E356" s="42"/>
      <c r="F356" s="225" t="s">
        <v>908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165</v>
      </c>
      <c r="AU356" s="19" t="s">
        <v>175</v>
      </c>
    </row>
    <row r="357" s="13" customFormat="1">
      <c r="A357" s="13"/>
      <c r="B357" s="226"/>
      <c r="C357" s="227"/>
      <c r="D357" s="219" t="s">
        <v>167</v>
      </c>
      <c r="E357" s="228" t="s">
        <v>19</v>
      </c>
      <c r="F357" s="229" t="s">
        <v>909</v>
      </c>
      <c r="G357" s="227"/>
      <c r="H357" s="228" t="s">
        <v>19</v>
      </c>
      <c r="I357" s="230"/>
      <c r="J357" s="227"/>
      <c r="K357" s="227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167</v>
      </c>
      <c r="AU357" s="235" t="s">
        <v>175</v>
      </c>
      <c r="AV357" s="13" t="s">
        <v>81</v>
      </c>
      <c r="AW357" s="13" t="s">
        <v>34</v>
      </c>
      <c r="AX357" s="13" t="s">
        <v>73</v>
      </c>
      <c r="AY357" s="235" t="s">
        <v>154</v>
      </c>
    </row>
    <row r="358" s="14" customFormat="1">
      <c r="A358" s="14"/>
      <c r="B358" s="236"/>
      <c r="C358" s="237"/>
      <c r="D358" s="219" t="s">
        <v>167</v>
      </c>
      <c r="E358" s="238" t="s">
        <v>19</v>
      </c>
      <c r="F358" s="239" t="s">
        <v>910</v>
      </c>
      <c r="G358" s="237"/>
      <c r="H358" s="240">
        <v>31.5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167</v>
      </c>
      <c r="AU358" s="246" t="s">
        <v>175</v>
      </c>
      <c r="AV358" s="14" t="s">
        <v>83</v>
      </c>
      <c r="AW358" s="14" t="s">
        <v>34</v>
      </c>
      <c r="AX358" s="14" t="s">
        <v>73</v>
      </c>
      <c r="AY358" s="246" t="s">
        <v>154</v>
      </c>
    </row>
    <row r="359" s="2" customFormat="1" ht="34.8" customHeight="1">
      <c r="A359" s="40"/>
      <c r="B359" s="41"/>
      <c r="C359" s="206" t="s">
        <v>546</v>
      </c>
      <c r="D359" s="206" t="s">
        <v>156</v>
      </c>
      <c r="E359" s="207" t="s">
        <v>911</v>
      </c>
      <c r="F359" s="208" t="s">
        <v>912</v>
      </c>
      <c r="G359" s="209" t="s">
        <v>207</v>
      </c>
      <c r="H359" s="210">
        <v>72</v>
      </c>
      <c r="I359" s="211"/>
      <c r="J359" s="212">
        <f>ROUND(I359*H359,2)</f>
        <v>0</v>
      </c>
      <c r="K359" s="208" t="s">
        <v>160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161</v>
      </c>
      <c r="AT359" s="217" t="s">
        <v>156</v>
      </c>
      <c r="AU359" s="217" t="s">
        <v>175</v>
      </c>
      <c r="AY359" s="19" t="s">
        <v>154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81</v>
      </c>
      <c r="BK359" s="218">
        <f>ROUND(I359*H359,2)</f>
        <v>0</v>
      </c>
      <c r="BL359" s="19" t="s">
        <v>161</v>
      </c>
      <c r="BM359" s="217" t="s">
        <v>913</v>
      </c>
    </row>
    <row r="360" s="2" customFormat="1">
      <c r="A360" s="40"/>
      <c r="B360" s="41"/>
      <c r="C360" s="42"/>
      <c r="D360" s="219" t="s">
        <v>163</v>
      </c>
      <c r="E360" s="42"/>
      <c r="F360" s="220" t="s">
        <v>914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163</v>
      </c>
      <c r="AU360" s="19" t="s">
        <v>175</v>
      </c>
    </row>
    <row r="361" s="2" customFormat="1">
      <c r="A361" s="40"/>
      <c r="B361" s="41"/>
      <c r="C361" s="42"/>
      <c r="D361" s="224" t="s">
        <v>165</v>
      </c>
      <c r="E361" s="42"/>
      <c r="F361" s="225" t="s">
        <v>915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165</v>
      </c>
      <c r="AU361" s="19" t="s">
        <v>175</v>
      </c>
    </row>
    <row r="362" s="14" customFormat="1">
      <c r="A362" s="14"/>
      <c r="B362" s="236"/>
      <c r="C362" s="237"/>
      <c r="D362" s="219" t="s">
        <v>167</v>
      </c>
      <c r="E362" s="238" t="s">
        <v>19</v>
      </c>
      <c r="F362" s="239" t="s">
        <v>916</v>
      </c>
      <c r="G362" s="237"/>
      <c r="H362" s="240">
        <v>72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167</v>
      </c>
      <c r="AU362" s="246" t="s">
        <v>175</v>
      </c>
      <c r="AV362" s="14" t="s">
        <v>83</v>
      </c>
      <c r="AW362" s="14" t="s">
        <v>34</v>
      </c>
      <c r="AX362" s="14" t="s">
        <v>73</v>
      </c>
      <c r="AY362" s="246" t="s">
        <v>154</v>
      </c>
    </row>
    <row r="363" s="2" customFormat="1" ht="34.8" customHeight="1">
      <c r="A363" s="40"/>
      <c r="B363" s="41"/>
      <c r="C363" s="206" t="s">
        <v>554</v>
      </c>
      <c r="D363" s="206" t="s">
        <v>156</v>
      </c>
      <c r="E363" s="207" t="s">
        <v>917</v>
      </c>
      <c r="F363" s="208" t="s">
        <v>918</v>
      </c>
      <c r="G363" s="209" t="s">
        <v>207</v>
      </c>
      <c r="H363" s="210">
        <v>2160</v>
      </c>
      <c r="I363" s="211"/>
      <c r="J363" s="212">
        <f>ROUND(I363*H363,2)</f>
        <v>0</v>
      </c>
      <c r="K363" s="208" t="s">
        <v>160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161</v>
      </c>
      <c r="AT363" s="217" t="s">
        <v>156</v>
      </c>
      <c r="AU363" s="217" t="s">
        <v>175</v>
      </c>
      <c r="AY363" s="19" t="s">
        <v>154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ROUND(I363*H363,2)</f>
        <v>0</v>
      </c>
      <c r="BL363" s="19" t="s">
        <v>161</v>
      </c>
      <c r="BM363" s="217" t="s">
        <v>919</v>
      </c>
    </row>
    <row r="364" s="2" customFormat="1">
      <c r="A364" s="40"/>
      <c r="B364" s="41"/>
      <c r="C364" s="42"/>
      <c r="D364" s="219" t="s">
        <v>163</v>
      </c>
      <c r="E364" s="42"/>
      <c r="F364" s="220" t="s">
        <v>920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163</v>
      </c>
      <c r="AU364" s="19" t="s">
        <v>175</v>
      </c>
    </row>
    <row r="365" s="2" customFormat="1">
      <c r="A365" s="40"/>
      <c r="B365" s="41"/>
      <c r="C365" s="42"/>
      <c r="D365" s="224" t="s">
        <v>165</v>
      </c>
      <c r="E365" s="42"/>
      <c r="F365" s="225" t="s">
        <v>921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165</v>
      </c>
      <c r="AU365" s="19" t="s">
        <v>175</v>
      </c>
    </row>
    <row r="366" s="14" customFormat="1">
      <c r="A366" s="14"/>
      <c r="B366" s="236"/>
      <c r="C366" s="237"/>
      <c r="D366" s="219" t="s">
        <v>167</v>
      </c>
      <c r="E366" s="238" t="s">
        <v>19</v>
      </c>
      <c r="F366" s="239" t="s">
        <v>922</v>
      </c>
      <c r="G366" s="237"/>
      <c r="H366" s="240">
        <v>2160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167</v>
      </c>
      <c r="AU366" s="246" t="s">
        <v>175</v>
      </c>
      <c r="AV366" s="14" t="s">
        <v>83</v>
      </c>
      <c r="AW366" s="14" t="s">
        <v>34</v>
      </c>
      <c r="AX366" s="14" t="s">
        <v>73</v>
      </c>
      <c r="AY366" s="246" t="s">
        <v>154</v>
      </c>
    </row>
    <row r="367" s="2" customFormat="1" ht="34.8" customHeight="1">
      <c r="A367" s="40"/>
      <c r="B367" s="41"/>
      <c r="C367" s="206" t="s">
        <v>563</v>
      </c>
      <c r="D367" s="206" t="s">
        <v>156</v>
      </c>
      <c r="E367" s="207" t="s">
        <v>923</v>
      </c>
      <c r="F367" s="208" t="s">
        <v>924</v>
      </c>
      <c r="G367" s="209" t="s">
        <v>207</v>
      </c>
      <c r="H367" s="210">
        <v>72</v>
      </c>
      <c r="I367" s="211"/>
      <c r="J367" s="212">
        <f>ROUND(I367*H367,2)</f>
        <v>0</v>
      </c>
      <c r="K367" s="208" t="s">
        <v>160</v>
      </c>
      <c r="L367" s="46"/>
      <c r="M367" s="213" t="s">
        <v>19</v>
      </c>
      <c r="N367" s="214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161</v>
      </c>
      <c r="AT367" s="217" t="s">
        <v>156</v>
      </c>
      <c r="AU367" s="217" t="s">
        <v>175</v>
      </c>
      <c r="AY367" s="19" t="s">
        <v>154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81</v>
      </c>
      <c r="BK367" s="218">
        <f>ROUND(I367*H367,2)</f>
        <v>0</v>
      </c>
      <c r="BL367" s="19" t="s">
        <v>161</v>
      </c>
      <c r="BM367" s="217" t="s">
        <v>925</v>
      </c>
    </row>
    <row r="368" s="2" customFormat="1">
      <c r="A368" s="40"/>
      <c r="B368" s="41"/>
      <c r="C368" s="42"/>
      <c r="D368" s="219" t="s">
        <v>163</v>
      </c>
      <c r="E368" s="42"/>
      <c r="F368" s="220" t="s">
        <v>926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163</v>
      </c>
      <c r="AU368" s="19" t="s">
        <v>175</v>
      </c>
    </row>
    <row r="369" s="2" customFormat="1">
      <c r="A369" s="40"/>
      <c r="B369" s="41"/>
      <c r="C369" s="42"/>
      <c r="D369" s="224" t="s">
        <v>165</v>
      </c>
      <c r="E369" s="42"/>
      <c r="F369" s="225" t="s">
        <v>927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165</v>
      </c>
      <c r="AU369" s="19" t="s">
        <v>175</v>
      </c>
    </row>
    <row r="370" s="2" customFormat="1" ht="22.2" customHeight="1">
      <c r="A370" s="40"/>
      <c r="B370" s="41"/>
      <c r="C370" s="206" t="s">
        <v>569</v>
      </c>
      <c r="D370" s="206" t="s">
        <v>156</v>
      </c>
      <c r="E370" s="207" t="s">
        <v>928</v>
      </c>
      <c r="F370" s="208" t="s">
        <v>929</v>
      </c>
      <c r="G370" s="209" t="s">
        <v>207</v>
      </c>
      <c r="H370" s="210">
        <v>72</v>
      </c>
      <c r="I370" s="211"/>
      <c r="J370" s="212">
        <f>ROUND(I370*H370,2)</f>
        <v>0</v>
      </c>
      <c r="K370" s="208" t="s">
        <v>160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161</v>
      </c>
      <c r="AT370" s="217" t="s">
        <v>156</v>
      </c>
      <c r="AU370" s="217" t="s">
        <v>175</v>
      </c>
      <c r="AY370" s="19" t="s">
        <v>154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81</v>
      </c>
      <c r="BK370" s="218">
        <f>ROUND(I370*H370,2)</f>
        <v>0</v>
      </c>
      <c r="BL370" s="19" t="s">
        <v>161</v>
      </c>
      <c r="BM370" s="217" t="s">
        <v>930</v>
      </c>
    </row>
    <row r="371" s="2" customFormat="1">
      <c r="A371" s="40"/>
      <c r="B371" s="41"/>
      <c r="C371" s="42"/>
      <c r="D371" s="219" t="s">
        <v>163</v>
      </c>
      <c r="E371" s="42"/>
      <c r="F371" s="220" t="s">
        <v>931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163</v>
      </c>
      <c r="AU371" s="19" t="s">
        <v>175</v>
      </c>
    </row>
    <row r="372" s="2" customFormat="1">
      <c r="A372" s="40"/>
      <c r="B372" s="41"/>
      <c r="C372" s="42"/>
      <c r="D372" s="224" t="s">
        <v>165</v>
      </c>
      <c r="E372" s="42"/>
      <c r="F372" s="225" t="s">
        <v>932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165</v>
      </c>
      <c r="AU372" s="19" t="s">
        <v>175</v>
      </c>
    </row>
    <row r="373" s="12" customFormat="1" ht="20.88" customHeight="1">
      <c r="A373" s="12"/>
      <c r="B373" s="190"/>
      <c r="C373" s="191"/>
      <c r="D373" s="192" t="s">
        <v>72</v>
      </c>
      <c r="E373" s="204" t="s">
        <v>253</v>
      </c>
      <c r="F373" s="204" t="s">
        <v>254</v>
      </c>
      <c r="G373" s="191"/>
      <c r="H373" s="191"/>
      <c r="I373" s="194"/>
      <c r="J373" s="205">
        <f>BK373</f>
        <v>0</v>
      </c>
      <c r="K373" s="191"/>
      <c r="L373" s="196"/>
      <c r="M373" s="197"/>
      <c r="N373" s="198"/>
      <c r="O373" s="198"/>
      <c r="P373" s="199">
        <f>SUM(P374:P378)</f>
        <v>0</v>
      </c>
      <c r="Q373" s="198"/>
      <c r="R373" s="199">
        <f>SUM(R374:R378)</f>
        <v>0.0049400000000000008</v>
      </c>
      <c r="S373" s="198"/>
      <c r="T373" s="200">
        <f>SUM(T374:T378)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1" t="s">
        <v>81</v>
      </c>
      <c r="AT373" s="202" t="s">
        <v>72</v>
      </c>
      <c r="AU373" s="202" t="s">
        <v>83</v>
      </c>
      <c r="AY373" s="201" t="s">
        <v>154</v>
      </c>
      <c r="BK373" s="203">
        <f>SUM(BK374:BK378)</f>
        <v>0</v>
      </c>
    </row>
    <row r="374" s="2" customFormat="1" ht="22.2" customHeight="1">
      <c r="A374" s="40"/>
      <c r="B374" s="41"/>
      <c r="C374" s="206" t="s">
        <v>574</v>
      </c>
      <c r="D374" s="206" t="s">
        <v>156</v>
      </c>
      <c r="E374" s="207" t="s">
        <v>286</v>
      </c>
      <c r="F374" s="208" t="s">
        <v>287</v>
      </c>
      <c r="G374" s="209" t="s">
        <v>207</v>
      </c>
      <c r="H374" s="210">
        <v>123.5</v>
      </c>
      <c r="I374" s="211"/>
      <c r="J374" s="212">
        <f>ROUND(I374*H374,2)</f>
        <v>0</v>
      </c>
      <c r="K374" s="208" t="s">
        <v>160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4.0000000000000003E-05</v>
      </c>
      <c r="R374" s="215">
        <f>Q374*H374</f>
        <v>0.0049400000000000008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161</v>
      </c>
      <c r="AT374" s="217" t="s">
        <v>156</v>
      </c>
      <c r="AU374" s="217" t="s">
        <v>175</v>
      </c>
      <c r="AY374" s="19" t="s">
        <v>154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ROUND(I374*H374,2)</f>
        <v>0</v>
      </c>
      <c r="BL374" s="19" t="s">
        <v>161</v>
      </c>
      <c r="BM374" s="217" t="s">
        <v>933</v>
      </c>
    </row>
    <row r="375" s="2" customFormat="1">
      <c r="A375" s="40"/>
      <c r="B375" s="41"/>
      <c r="C375" s="42"/>
      <c r="D375" s="219" t="s">
        <v>163</v>
      </c>
      <c r="E375" s="42"/>
      <c r="F375" s="220" t="s">
        <v>289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163</v>
      </c>
      <c r="AU375" s="19" t="s">
        <v>175</v>
      </c>
    </row>
    <row r="376" s="2" customFormat="1">
      <c r="A376" s="40"/>
      <c r="B376" s="41"/>
      <c r="C376" s="42"/>
      <c r="D376" s="224" t="s">
        <v>165</v>
      </c>
      <c r="E376" s="42"/>
      <c r="F376" s="225" t="s">
        <v>290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165</v>
      </c>
      <c r="AU376" s="19" t="s">
        <v>175</v>
      </c>
    </row>
    <row r="377" s="13" customFormat="1">
      <c r="A377" s="13"/>
      <c r="B377" s="226"/>
      <c r="C377" s="227"/>
      <c r="D377" s="219" t="s">
        <v>167</v>
      </c>
      <c r="E377" s="228" t="s">
        <v>19</v>
      </c>
      <c r="F377" s="229" t="s">
        <v>934</v>
      </c>
      <c r="G377" s="227"/>
      <c r="H377" s="228" t="s">
        <v>19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167</v>
      </c>
      <c r="AU377" s="235" t="s">
        <v>175</v>
      </c>
      <c r="AV377" s="13" t="s">
        <v>81</v>
      </c>
      <c r="AW377" s="13" t="s">
        <v>34</v>
      </c>
      <c r="AX377" s="13" t="s">
        <v>73</v>
      </c>
      <c r="AY377" s="235" t="s">
        <v>154</v>
      </c>
    </row>
    <row r="378" s="14" customFormat="1">
      <c r="A378" s="14"/>
      <c r="B378" s="236"/>
      <c r="C378" s="237"/>
      <c r="D378" s="219" t="s">
        <v>167</v>
      </c>
      <c r="E378" s="238" t="s">
        <v>19</v>
      </c>
      <c r="F378" s="239" t="s">
        <v>935</v>
      </c>
      <c r="G378" s="237"/>
      <c r="H378" s="240">
        <v>123.5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167</v>
      </c>
      <c r="AU378" s="246" t="s">
        <v>175</v>
      </c>
      <c r="AV378" s="14" t="s">
        <v>83</v>
      </c>
      <c r="AW378" s="14" t="s">
        <v>34</v>
      </c>
      <c r="AX378" s="14" t="s">
        <v>73</v>
      </c>
      <c r="AY378" s="246" t="s">
        <v>154</v>
      </c>
    </row>
    <row r="379" s="12" customFormat="1" ht="20.88" customHeight="1">
      <c r="A379" s="12"/>
      <c r="B379" s="190"/>
      <c r="C379" s="191"/>
      <c r="D379" s="192" t="s">
        <v>72</v>
      </c>
      <c r="E379" s="204" t="s">
        <v>294</v>
      </c>
      <c r="F379" s="204" t="s">
        <v>295</v>
      </c>
      <c r="G379" s="191"/>
      <c r="H379" s="191"/>
      <c r="I379" s="194"/>
      <c r="J379" s="205">
        <f>BK379</f>
        <v>0</v>
      </c>
      <c r="K379" s="191"/>
      <c r="L379" s="196"/>
      <c r="M379" s="197"/>
      <c r="N379" s="198"/>
      <c r="O379" s="198"/>
      <c r="P379" s="199">
        <f>SUM(P380:P443)</f>
        <v>0</v>
      </c>
      <c r="Q379" s="198"/>
      <c r="R379" s="199">
        <f>SUM(R380:R443)</f>
        <v>0.00329</v>
      </c>
      <c r="S379" s="198"/>
      <c r="T379" s="200">
        <f>SUM(T380:T443)</f>
        <v>9.1193999999999988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81</v>
      </c>
      <c r="AT379" s="202" t="s">
        <v>72</v>
      </c>
      <c r="AU379" s="202" t="s">
        <v>83</v>
      </c>
      <c r="AY379" s="201" t="s">
        <v>154</v>
      </c>
      <c r="BK379" s="203">
        <f>SUM(BK380:BK443)</f>
        <v>0</v>
      </c>
    </row>
    <row r="380" s="2" customFormat="1" ht="22.2" customHeight="1">
      <c r="A380" s="40"/>
      <c r="B380" s="41"/>
      <c r="C380" s="206" t="s">
        <v>580</v>
      </c>
      <c r="D380" s="206" t="s">
        <v>156</v>
      </c>
      <c r="E380" s="207" t="s">
        <v>936</v>
      </c>
      <c r="F380" s="208" t="s">
        <v>937</v>
      </c>
      <c r="G380" s="209" t="s">
        <v>207</v>
      </c>
      <c r="H380" s="210">
        <v>6.25</v>
      </c>
      <c r="I380" s="211"/>
      <c r="J380" s="212">
        <f>ROUND(I380*H380,2)</f>
        <v>0</v>
      </c>
      <c r="K380" s="208" t="s">
        <v>160</v>
      </c>
      <c r="L380" s="46"/>
      <c r="M380" s="213" t="s">
        <v>19</v>
      </c>
      <c r="N380" s="214" t="s">
        <v>44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0.22</v>
      </c>
      <c r="T380" s="216">
        <f>S380*H380</f>
        <v>1.375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161</v>
      </c>
      <c r="AT380" s="217" t="s">
        <v>156</v>
      </c>
      <c r="AU380" s="217" t="s">
        <v>175</v>
      </c>
      <c r="AY380" s="19" t="s">
        <v>154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161</v>
      </c>
      <c r="BM380" s="217" t="s">
        <v>938</v>
      </c>
    </row>
    <row r="381" s="2" customFormat="1">
      <c r="A381" s="40"/>
      <c r="B381" s="41"/>
      <c r="C381" s="42"/>
      <c r="D381" s="219" t="s">
        <v>163</v>
      </c>
      <c r="E381" s="42"/>
      <c r="F381" s="220" t="s">
        <v>939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163</v>
      </c>
      <c r="AU381" s="19" t="s">
        <v>175</v>
      </c>
    </row>
    <row r="382" s="2" customFormat="1">
      <c r="A382" s="40"/>
      <c r="B382" s="41"/>
      <c r="C382" s="42"/>
      <c r="D382" s="224" t="s">
        <v>165</v>
      </c>
      <c r="E382" s="42"/>
      <c r="F382" s="225" t="s">
        <v>940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165</v>
      </c>
      <c r="AU382" s="19" t="s">
        <v>175</v>
      </c>
    </row>
    <row r="383" s="14" customFormat="1">
      <c r="A383" s="14"/>
      <c r="B383" s="236"/>
      <c r="C383" s="237"/>
      <c r="D383" s="219" t="s">
        <v>167</v>
      </c>
      <c r="E383" s="238" t="s">
        <v>19</v>
      </c>
      <c r="F383" s="239" t="s">
        <v>941</v>
      </c>
      <c r="G383" s="237"/>
      <c r="H383" s="240">
        <v>6.25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167</v>
      </c>
      <c r="AU383" s="246" t="s">
        <v>175</v>
      </c>
      <c r="AV383" s="14" t="s">
        <v>83</v>
      </c>
      <c r="AW383" s="14" t="s">
        <v>34</v>
      </c>
      <c r="AX383" s="14" t="s">
        <v>73</v>
      </c>
      <c r="AY383" s="246" t="s">
        <v>154</v>
      </c>
    </row>
    <row r="384" s="2" customFormat="1" ht="19.8" customHeight="1">
      <c r="A384" s="40"/>
      <c r="B384" s="41"/>
      <c r="C384" s="206" t="s">
        <v>586</v>
      </c>
      <c r="D384" s="206" t="s">
        <v>156</v>
      </c>
      <c r="E384" s="207" t="s">
        <v>942</v>
      </c>
      <c r="F384" s="208" t="s">
        <v>943</v>
      </c>
      <c r="G384" s="209" t="s">
        <v>230</v>
      </c>
      <c r="H384" s="210">
        <v>5</v>
      </c>
      <c r="I384" s="211"/>
      <c r="J384" s="212">
        <f>ROUND(I384*H384,2)</f>
        <v>0</v>
      </c>
      <c r="K384" s="208" t="s">
        <v>160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161</v>
      </c>
      <c r="AT384" s="217" t="s">
        <v>156</v>
      </c>
      <c r="AU384" s="217" t="s">
        <v>175</v>
      </c>
      <c r="AY384" s="19" t="s">
        <v>154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81</v>
      </c>
      <c r="BK384" s="218">
        <f>ROUND(I384*H384,2)</f>
        <v>0</v>
      </c>
      <c r="BL384" s="19" t="s">
        <v>161</v>
      </c>
      <c r="BM384" s="217" t="s">
        <v>944</v>
      </c>
    </row>
    <row r="385" s="2" customFormat="1">
      <c r="A385" s="40"/>
      <c r="B385" s="41"/>
      <c r="C385" s="42"/>
      <c r="D385" s="219" t="s">
        <v>163</v>
      </c>
      <c r="E385" s="42"/>
      <c r="F385" s="220" t="s">
        <v>945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163</v>
      </c>
      <c r="AU385" s="19" t="s">
        <v>175</v>
      </c>
    </row>
    <row r="386" s="2" customFormat="1">
      <c r="A386" s="40"/>
      <c r="B386" s="41"/>
      <c r="C386" s="42"/>
      <c r="D386" s="224" t="s">
        <v>165</v>
      </c>
      <c r="E386" s="42"/>
      <c r="F386" s="225" t="s">
        <v>946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165</v>
      </c>
      <c r="AU386" s="19" t="s">
        <v>175</v>
      </c>
    </row>
    <row r="387" s="14" customFormat="1">
      <c r="A387" s="14"/>
      <c r="B387" s="236"/>
      <c r="C387" s="237"/>
      <c r="D387" s="219" t="s">
        <v>167</v>
      </c>
      <c r="E387" s="238" t="s">
        <v>19</v>
      </c>
      <c r="F387" s="239" t="s">
        <v>947</v>
      </c>
      <c r="G387" s="237"/>
      <c r="H387" s="240">
        <v>5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167</v>
      </c>
      <c r="AU387" s="246" t="s">
        <v>175</v>
      </c>
      <c r="AV387" s="14" t="s">
        <v>83</v>
      </c>
      <c r="AW387" s="14" t="s">
        <v>34</v>
      </c>
      <c r="AX387" s="14" t="s">
        <v>73</v>
      </c>
      <c r="AY387" s="246" t="s">
        <v>154</v>
      </c>
    </row>
    <row r="388" s="2" customFormat="1" ht="30" customHeight="1">
      <c r="A388" s="40"/>
      <c r="B388" s="41"/>
      <c r="C388" s="206" t="s">
        <v>596</v>
      </c>
      <c r="D388" s="206" t="s">
        <v>156</v>
      </c>
      <c r="E388" s="207" t="s">
        <v>278</v>
      </c>
      <c r="F388" s="208" t="s">
        <v>279</v>
      </c>
      <c r="G388" s="209" t="s">
        <v>230</v>
      </c>
      <c r="H388" s="210">
        <v>5</v>
      </c>
      <c r="I388" s="211"/>
      <c r="J388" s="212">
        <f>ROUND(I388*H388,2)</f>
        <v>0</v>
      </c>
      <c r="K388" s="208" t="s">
        <v>160</v>
      </c>
      <c r="L388" s="46"/>
      <c r="M388" s="213" t="s">
        <v>19</v>
      </c>
      <c r="N388" s="214" t="s">
        <v>44</v>
      </c>
      <c r="O388" s="86"/>
      <c r="P388" s="215">
        <f>O388*H388</f>
        <v>0</v>
      </c>
      <c r="Q388" s="215">
        <v>0.00060999999999999997</v>
      </c>
      <c r="R388" s="215">
        <f>Q388*H388</f>
        <v>0.0030499999999999998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161</v>
      </c>
      <c r="AT388" s="217" t="s">
        <v>156</v>
      </c>
      <c r="AU388" s="217" t="s">
        <v>175</v>
      </c>
      <c r="AY388" s="19" t="s">
        <v>154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81</v>
      </c>
      <c r="BK388" s="218">
        <f>ROUND(I388*H388,2)</f>
        <v>0</v>
      </c>
      <c r="BL388" s="19" t="s">
        <v>161</v>
      </c>
      <c r="BM388" s="217" t="s">
        <v>948</v>
      </c>
    </row>
    <row r="389" s="2" customFormat="1">
      <c r="A389" s="40"/>
      <c r="B389" s="41"/>
      <c r="C389" s="42"/>
      <c r="D389" s="219" t="s">
        <v>163</v>
      </c>
      <c r="E389" s="42"/>
      <c r="F389" s="220" t="s">
        <v>281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163</v>
      </c>
      <c r="AU389" s="19" t="s">
        <v>175</v>
      </c>
    </row>
    <row r="390" s="2" customFormat="1">
      <c r="A390" s="40"/>
      <c r="B390" s="41"/>
      <c r="C390" s="42"/>
      <c r="D390" s="224" t="s">
        <v>165</v>
      </c>
      <c r="E390" s="42"/>
      <c r="F390" s="225" t="s">
        <v>282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165</v>
      </c>
      <c r="AU390" s="19" t="s">
        <v>175</v>
      </c>
    </row>
    <row r="391" s="14" customFormat="1">
      <c r="A391" s="14"/>
      <c r="B391" s="236"/>
      <c r="C391" s="237"/>
      <c r="D391" s="219" t="s">
        <v>167</v>
      </c>
      <c r="E391" s="238" t="s">
        <v>19</v>
      </c>
      <c r="F391" s="239" t="s">
        <v>949</v>
      </c>
      <c r="G391" s="237"/>
      <c r="H391" s="240">
        <v>5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167</v>
      </c>
      <c r="AU391" s="246" t="s">
        <v>175</v>
      </c>
      <c r="AV391" s="14" t="s">
        <v>83</v>
      </c>
      <c r="AW391" s="14" t="s">
        <v>34</v>
      </c>
      <c r="AX391" s="14" t="s">
        <v>73</v>
      </c>
      <c r="AY391" s="246" t="s">
        <v>154</v>
      </c>
    </row>
    <row r="392" s="2" customFormat="1" ht="22.2" customHeight="1">
      <c r="A392" s="40"/>
      <c r="B392" s="41"/>
      <c r="C392" s="206" t="s">
        <v>605</v>
      </c>
      <c r="D392" s="206" t="s">
        <v>156</v>
      </c>
      <c r="E392" s="207" t="s">
        <v>950</v>
      </c>
      <c r="F392" s="208" t="s">
        <v>951</v>
      </c>
      <c r="G392" s="209" t="s">
        <v>230</v>
      </c>
      <c r="H392" s="210">
        <v>3</v>
      </c>
      <c r="I392" s="211"/>
      <c r="J392" s="212">
        <f>ROUND(I392*H392,2)</f>
        <v>0</v>
      </c>
      <c r="K392" s="208" t="s">
        <v>160</v>
      </c>
      <c r="L392" s="46"/>
      <c r="M392" s="213" t="s">
        <v>19</v>
      </c>
      <c r="N392" s="214" t="s">
        <v>44</v>
      </c>
      <c r="O392" s="86"/>
      <c r="P392" s="215">
        <f>O392*H392</f>
        <v>0</v>
      </c>
      <c r="Q392" s="215">
        <v>8.0000000000000007E-05</v>
      </c>
      <c r="R392" s="215">
        <f>Q392*H392</f>
        <v>0.00024000000000000003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161</v>
      </c>
      <c r="AT392" s="217" t="s">
        <v>156</v>
      </c>
      <c r="AU392" s="217" t="s">
        <v>175</v>
      </c>
      <c r="AY392" s="19" t="s">
        <v>154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81</v>
      </c>
      <c r="BK392" s="218">
        <f>ROUND(I392*H392,2)</f>
        <v>0</v>
      </c>
      <c r="BL392" s="19" t="s">
        <v>161</v>
      </c>
      <c r="BM392" s="217" t="s">
        <v>952</v>
      </c>
    </row>
    <row r="393" s="2" customFormat="1">
      <c r="A393" s="40"/>
      <c r="B393" s="41"/>
      <c r="C393" s="42"/>
      <c r="D393" s="219" t="s">
        <v>163</v>
      </c>
      <c r="E393" s="42"/>
      <c r="F393" s="220" t="s">
        <v>953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163</v>
      </c>
      <c r="AU393" s="19" t="s">
        <v>175</v>
      </c>
    </row>
    <row r="394" s="2" customFormat="1">
      <c r="A394" s="40"/>
      <c r="B394" s="41"/>
      <c r="C394" s="42"/>
      <c r="D394" s="224" t="s">
        <v>165</v>
      </c>
      <c r="E394" s="42"/>
      <c r="F394" s="225" t="s">
        <v>954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165</v>
      </c>
      <c r="AU394" s="19" t="s">
        <v>175</v>
      </c>
    </row>
    <row r="395" s="13" customFormat="1">
      <c r="A395" s="13"/>
      <c r="B395" s="226"/>
      <c r="C395" s="227"/>
      <c r="D395" s="219" t="s">
        <v>167</v>
      </c>
      <c r="E395" s="228" t="s">
        <v>19</v>
      </c>
      <c r="F395" s="229" t="s">
        <v>955</v>
      </c>
      <c r="G395" s="227"/>
      <c r="H395" s="228" t="s">
        <v>19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167</v>
      </c>
      <c r="AU395" s="235" t="s">
        <v>175</v>
      </c>
      <c r="AV395" s="13" t="s">
        <v>81</v>
      </c>
      <c r="AW395" s="13" t="s">
        <v>34</v>
      </c>
      <c r="AX395" s="13" t="s">
        <v>73</v>
      </c>
      <c r="AY395" s="235" t="s">
        <v>154</v>
      </c>
    </row>
    <row r="396" s="14" customFormat="1">
      <c r="A396" s="14"/>
      <c r="B396" s="236"/>
      <c r="C396" s="237"/>
      <c r="D396" s="219" t="s">
        <v>167</v>
      </c>
      <c r="E396" s="238" t="s">
        <v>19</v>
      </c>
      <c r="F396" s="239" t="s">
        <v>956</v>
      </c>
      <c r="G396" s="237"/>
      <c r="H396" s="240">
        <v>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167</v>
      </c>
      <c r="AU396" s="246" t="s">
        <v>175</v>
      </c>
      <c r="AV396" s="14" t="s">
        <v>83</v>
      </c>
      <c r="AW396" s="14" t="s">
        <v>34</v>
      </c>
      <c r="AX396" s="14" t="s">
        <v>73</v>
      </c>
      <c r="AY396" s="246" t="s">
        <v>154</v>
      </c>
    </row>
    <row r="397" s="2" customFormat="1" ht="19.8" customHeight="1">
      <c r="A397" s="40"/>
      <c r="B397" s="41"/>
      <c r="C397" s="206" t="s">
        <v>611</v>
      </c>
      <c r="D397" s="206" t="s">
        <v>156</v>
      </c>
      <c r="E397" s="207" t="s">
        <v>957</v>
      </c>
      <c r="F397" s="208" t="s">
        <v>958</v>
      </c>
      <c r="G397" s="209" t="s">
        <v>159</v>
      </c>
      <c r="H397" s="210">
        <v>0.17499999999999999</v>
      </c>
      <c r="I397" s="211"/>
      <c r="J397" s="212">
        <f>ROUND(I397*H397,2)</f>
        <v>0</v>
      </c>
      <c r="K397" s="208" t="s">
        <v>160</v>
      </c>
      <c r="L397" s="46"/>
      <c r="M397" s="213" t="s">
        <v>19</v>
      </c>
      <c r="N397" s="214" t="s">
        <v>44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2.1000000000000001</v>
      </c>
      <c r="T397" s="216">
        <f>S397*H397</f>
        <v>0.36749999999999999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161</v>
      </c>
      <c r="AT397" s="217" t="s">
        <v>156</v>
      </c>
      <c r="AU397" s="217" t="s">
        <v>175</v>
      </c>
      <c r="AY397" s="19" t="s">
        <v>154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81</v>
      </c>
      <c r="BK397" s="218">
        <f>ROUND(I397*H397,2)</f>
        <v>0</v>
      </c>
      <c r="BL397" s="19" t="s">
        <v>161</v>
      </c>
      <c r="BM397" s="217" t="s">
        <v>959</v>
      </c>
    </row>
    <row r="398" s="2" customFormat="1">
      <c r="A398" s="40"/>
      <c r="B398" s="41"/>
      <c r="C398" s="42"/>
      <c r="D398" s="219" t="s">
        <v>163</v>
      </c>
      <c r="E398" s="42"/>
      <c r="F398" s="220" t="s">
        <v>960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163</v>
      </c>
      <c r="AU398" s="19" t="s">
        <v>175</v>
      </c>
    </row>
    <row r="399" s="2" customFormat="1">
      <c r="A399" s="40"/>
      <c r="B399" s="41"/>
      <c r="C399" s="42"/>
      <c r="D399" s="224" t="s">
        <v>165</v>
      </c>
      <c r="E399" s="42"/>
      <c r="F399" s="225" t="s">
        <v>961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165</v>
      </c>
      <c r="AU399" s="19" t="s">
        <v>175</v>
      </c>
    </row>
    <row r="400" s="13" customFormat="1">
      <c r="A400" s="13"/>
      <c r="B400" s="226"/>
      <c r="C400" s="227"/>
      <c r="D400" s="219" t="s">
        <v>167</v>
      </c>
      <c r="E400" s="228" t="s">
        <v>19</v>
      </c>
      <c r="F400" s="229" t="s">
        <v>962</v>
      </c>
      <c r="G400" s="227"/>
      <c r="H400" s="228" t="s">
        <v>19</v>
      </c>
      <c r="I400" s="230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167</v>
      </c>
      <c r="AU400" s="235" t="s">
        <v>175</v>
      </c>
      <c r="AV400" s="13" t="s">
        <v>81</v>
      </c>
      <c r="AW400" s="13" t="s">
        <v>34</v>
      </c>
      <c r="AX400" s="13" t="s">
        <v>73</v>
      </c>
      <c r="AY400" s="235" t="s">
        <v>154</v>
      </c>
    </row>
    <row r="401" s="14" customFormat="1">
      <c r="A401" s="14"/>
      <c r="B401" s="236"/>
      <c r="C401" s="237"/>
      <c r="D401" s="219" t="s">
        <v>167</v>
      </c>
      <c r="E401" s="238" t="s">
        <v>19</v>
      </c>
      <c r="F401" s="239" t="s">
        <v>963</v>
      </c>
      <c r="G401" s="237"/>
      <c r="H401" s="240">
        <v>0.17499999999999999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167</v>
      </c>
      <c r="AU401" s="246" t="s">
        <v>175</v>
      </c>
      <c r="AV401" s="14" t="s">
        <v>83</v>
      </c>
      <c r="AW401" s="14" t="s">
        <v>34</v>
      </c>
      <c r="AX401" s="14" t="s">
        <v>73</v>
      </c>
      <c r="AY401" s="246" t="s">
        <v>154</v>
      </c>
    </row>
    <row r="402" s="2" customFormat="1" ht="30" customHeight="1">
      <c r="A402" s="40"/>
      <c r="B402" s="41"/>
      <c r="C402" s="206" t="s">
        <v>964</v>
      </c>
      <c r="D402" s="206" t="s">
        <v>156</v>
      </c>
      <c r="E402" s="207" t="s">
        <v>965</v>
      </c>
      <c r="F402" s="208" t="s">
        <v>966</v>
      </c>
      <c r="G402" s="209" t="s">
        <v>159</v>
      </c>
      <c r="H402" s="210">
        <v>0.188</v>
      </c>
      <c r="I402" s="211"/>
      <c r="J402" s="212">
        <f>ROUND(I402*H402,2)</f>
        <v>0</v>
      </c>
      <c r="K402" s="208" t="s">
        <v>160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2.2000000000000002</v>
      </c>
      <c r="T402" s="216">
        <f>S402*H402</f>
        <v>0.41360000000000002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161</v>
      </c>
      <c r="AT402" s="217" t="s">
        <v>156</v>
      </c>
      <c r="AU402" s="217" t="s">
        <v>175</v>
      </c>
      <c r="AY402" s="19" t="s">
        <v>154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ROUND(I402*H402,2)</f>
        <v>0</v>
      </c>
      <c r="BL402" s="19" t="s">
        <v>161</v>
      </c>
      <c r="BM402" s="217" t="s">
        <v>967</v>
      </c>
    </row>
    <row r="403" s="2" customFormat="1">
      <c r="A403" s="40"/>
      <c r="B403" s="41"/>
      <c r="C403" s="42"/>
      <c r="D403" s="219" t="s">
        <v>163</v>
      </c>
      <c r="E403" s="42"/>
      <c r="F403" s="220" t="s">
        <v>968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163</v>
      </c>
      <c r="AU403" s="19" t="s">
        <v>175</v>
      </c>
    </row>
    <row r="404" s="2" customFormat="1">
      <c r="A404" s="40"/>
      <c r="B404" s="41"/>
      <c r="C404" s="42"/>
      <c r="D404" s="224" t="s">
        <v>165</v>
      </c>
      <c r="E404" s="42"/>
      <c r="F404" s="225" t="s">
        <v>969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165</v>
      </c>
      <c r="AU404" s="19" t="s">
        <v>175</v>
      </c>
    </row>
    <row r="405" s="13" customFormat="1">
      <c r="A405" s="13"/>
      <c r="B405" s="226"/>
      <c r="C405" s="227"/>
      <c r="D405" s="219" t="s">
        <v>167</v>
      </c>
      <c r="E405" s="228" t="s">
        <v>19</v>
      </c>
      <c r="F405" s="229" t="s">
        <v>970</v>
      </c>
      <c r="G405" s="227"/>
      <c r="H405" s="228" t="s">
        <v>19</v>
      </c>
      <c r="I405" s="230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167</v>
      </c>
      <c r="AU405" s="235" t="s">
        <v>175</v>
      </c>
      <c r="AV405" s="13" t="s">
        <v>81</v>
      </c>
      <c r="AW405" s="13" t="s">
        <v>34</v>
      </c>
      <c r="AX405" s="13" t="s">
        <v>73</v>
      </c>
      <c r="AY405" s="235" t="s">
        <v>154</v>
      </c>
    </row>
    <row r="406" s="14" customFormat="1">
      <c r="A406" s="14"/>
      <c r="B406" s="236"/>
      <c r="C406" s="237"/>
      <c r="D406" s="219" t="s">
        <v>167</v>
      </c>
      <c r="E406" s="238" t="s">
        <v>19</v>
      </c>
      <c r="F406" s="239" t="s">
        <v>971</v>
      </c>
      <c r="G406" s="237"/>
      <c r="H406" s="240">
        <v>0.188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167</v>
      </c>
      <c r="AU406" s="246" t="s">
        <v>175</v>
      </c>
      <c r="AV406" s="14" t="s">
        <v>83</v>
      </c>
      <c r="AW406" s="14" t="s">
        <v>34</v>
      </c>
      <c r="AX406" s="14" t="s">
        <v>73</v>
      </c>
      <c r="AY406" s="246" t="s">
        <v>154</v>
      </c>
    </row>
    <row r="407" s="2" customFormat="1" ht="22.2" customHeight="1">
      <c r="A407" s="40"/>
      <c r="B407" s="41"/>
      <c r="C407" s="206" t="s">
        <v>972</v>
      </c>
      <c r="D407" s="206" t="s">
        <v>156</v>
      </c>
      <c r="E407" s="207" t="s">
        <v>973</v>
      </c>
      <c r="F407" s="208" t="s">
        <v>974</v>
      </c>
      <c r="G407" s="209" t="s">
        <v>207</v>
      </c>
      <c r="H407" s="210">
        <v>24.739999999999998</v>
      </c>
      <c r="I407" s="211"/>
      <c r="J407" s="212">
        <f>ROUND(I407*H407,2)</f>
        <v>0</v>
      </c>
      <c r="K407" s="208" t="s">
        <v>160</v>
      </c>
      <c r="L407" s="46"/>
      <c r="M407" s="213" t="s">
        <v>19</v>
      </c>
      <c r="N407" s="214" t="s">
        <v>44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0.017999999999999999</v>
      </c>
      <c r="T407" s="216">
        <f>S407*H407</f>
        <v>0.44531999999999994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161</v>
      </c>
      <c r="AT407" s="217" t="s">
        <v>156</v>
      </c>
      <c r="AU407" s="217" t="s">
        <v>175</v>
      </c>
      <c r="AY407" s="19" t="s">
        <v>154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81</v>
      </c>
      <c r="BK407" s="218">
        <f>ROUND(I407*H407,2)</f>
        <v>0</v>
      </c>
      <c r="BL407" s="19" t="s">
        <v>161</v>
      </c>
      <c r="BM407" s="217" t="s">
        <v>975</v>
      </c>
    </row>
    <row r="408" s="2" customFormat="1">
      <c r="A408" s="40"/>
      <c r="B408" s="41"/>
      <c r="C408" s="42"/>
      <c r="D408" s="219" t="s">
        <v>163</v>
      </c>
      <c r="E408" s="42"/>
      <c r="F408" s="220" t="s">
        <v>976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163</v>
      </c>
      <c r="AU408" s="19" t="s">
        <v>175</v>
      </c>
    </row>
    <row r="409" s="2" customFormat="1">
      <c r="A409" s="40"/>
      <c r="B409" s="41"/>
      <c r="C409" s="42"/>
      <c r="D409" s="224" t="s">
        <v>165</v>
      </c>
      <c r="E409" s="42"/>
      <c r="F409" s="225" t="s">
        <v>977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165</v>
      </c>
      <c r="AU409" s="19" t="s">
        <v>175</v>
      </c>
    </row>
    <row r="410" s="13" customFormat="1">
      <c r="A410" s="13"/>
      <c r="B410" s="226"/>
      <c r="C410" s="227"/>
      <c r="D410" s="219" t="s">
        <v>167</v>
      </c>
      <c r="E410" s="228" t="s">
        <v>19</v>
      </c>
      <c r="F410" s="229" t="s">
        <v>978</v>
      </c>
      <c r="G410" s="227"/>
      <c r="H410" s="228" t="s">
        <v>19</v>
      </c>
      <c r="I410" s="230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167</v>
      </c>
      <c r="AU410" s="235" t="s">
        <v>175</v>
      </c>
      <c r="AV410" s="13" t="s">
        <v>81</v>
      </c>
      <c r="AW410" s="13" t="s">
        <v>34</v>
      </c>
      <c r="AX410" s="13" t="s">
        <v>73</v>
      </c>
      <c r="AY410" s="235" t="s">
        <v>154</v>
      </c>
    </row>
    <row r="411" s="14" customFormat="1">
      <c r="A411" s="14"/>
      <c r="B411" s="236"/>
      <c r="C411" s="237"/>
      <c r="D411" s="219" t="s">
        <v>167</v>
      </c>
      <c r="E411" s="238" t="s">
        <v>19</v>
      </c>
      <c r="F411" s="239" t="s">
        <v>800</v>
      </c>
      <c r="G411" s="237"/>
      <c r="H411" s="240">
        <v>58.5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167</v>
      </c>
      <c r="AU411" s="246" t="s">
        <v>175</v>
      </c>
      <c r="AV411" s="14" t="s">
        <v>83</v>
      </c>
      <c r="AW411" s="14" t="s">
        <v>34</v>
      </c>
      <c r="AX411" s="14" t="s">
        <v>73</v>
      </c>
      <c r="AY411" s="246" t="s">
        <v>154</v>
      </c>
    </row>
    <row r="412" s="13" customFormat="1">
      <c r="A412" s="13"/>
      <c r="B412" s="226"/>
      <c r="C412" s="227"/>
      <c r="D412" s="219" t="s">
        <v>167</v>
      </c>
      <c r="E412" s="228" t="s">
        <v>19</v>
      </c>
      <c r="F412" s="229" t="s">
        <v>979</v>
      </c>
      <c r="G412" s="227"/>
      <c r="H412" s="228" t="s">
        <v>19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167</v>
      </c>
      <c r="AU412" s="235" t="s">
        <v>175</v>
      </c>
      <c r="AV412" s="13" t="s">
        <v>81</v>
      </c>
      <c r="AW412" s="13" t="s">
        <v>34</v>
      </c>
      <c r="AX412" s="13" t="s">
        <v>73</v>
      </c>
      <c r="AY412" s="235" t="s">
        <v>154</v>
      </c>
    </row>
    <row r="413" s="14" customFormat="1">
      <c r="A413" s="14"/>
      <c r="B413" s="236"/>
      <c r="C413" s="237"/>
      <c r="D413" s="219" t="s">
        <v>167</v>
      </c>
      <c r="E413" s="238" t="s">
        <v>19</v>
      </c>
      <c r="F413" s="239" t="s">
        <v>980</v>
      </c>
      <c r="G413" s="237"/>
      <c r="H413" s="240">
        <v>-24.010000000000002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167</v>
      </c>
      <c r="AU413" s="246" t="s">
        <v>175</v>
      </c>
      <c r="AV413" s="14" t="s">
        <v>83</v>
      </c>
      <c r="AW413" s="14" t="s">
        <v>34</v>
      </c>
      <c r="AX413" s="14" t="s">
        <v>73</v>
      </c>
      <c r="AY413" s="246" t="s">
        <v>154</v>
      </c>
    </row>
    <row r="414" s="13" customFormat="1">
      <c r="A414" s="13"/>
      <c r="B414" s="226"/>
      <c r="C414" s="227"/>
      <c r="D414" s="219" t="s">
        <v>167</v>
      </c>
      <c r="E414" s="228" t="s">
        <v>19</v>
      </c>
      <c r="F414" s="229" t="s">
        <v>981</v>
      </c>
      <c r="G414" s="227"/>
      <c r="H414" s="228" t="s">
        <v>19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167</v>
      </c>
      <c r="AU414" s="235" t="s">
        <v>175</v>
      </c>
      <c r="AV414" s="13" t="s">
        <v>81</v>
      </c>
      <c r="AW414" s="13" t="s">
        <v>34</v>
      </c>
      <c r="AX414" s="13" t="s">
        <v>73</v>
      </c>
      <c r="AY414" s="235" t="s">
        <v>154</v>
      </c>
    </row>
    <row r="415" s="14" customFormat="1">
      <c r="A415" s="14"/>
      <c r="B415" s="236"/>
      <c r="C415" s="237"/>
      <c r="D415" s="219" t="s">
        <v>167</v>
      </c>
      <c r="E415" s="238" t="s">
        <v>19</v>
      </c>
      <c r="F415" s="239" t="s">
        <v>982</v>
      </c>
      <c r="G415" s="237"/>
      <c r="H415" s="240">
        <v>-9.75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167</v>
      </c>
      <c r="AU415" s="246" t="s">
        <v>175</v>
      </c>
      <c r="AV415" s="14" t="s">
        <v>83</v>
      </c>
      <c r="AW415" s="14" t="s">
        <v>34</v>
      </c>
      <c r="AX415" s="14" t="s">
        <v>73</v>
      </c>
      <c r="AY415" s="246" t="s">
        <v>154</v>
      </c>
    </row>
    <row r="416" s="2" customFormat="1" ht="22.2" customHeight="1">
      <c r="A416" s="40"/>
      <c r="B416" s="41"/>
      <c r="C416" s="206" t="s">
        <v>983</v>
      </c>
      <c r="D416" s="206" t="s">
        <v>156</v>
      </c>
      <c r="E416" s="207" t="s">
        <v>984</v>
      </c>
      <c r="F416" s="208" t="s">
        <v>985</v>
      </c>
      <c r="G416" s="209" t="s">
        <v>207</v>
      </c>
      <c r="H416" s="210">
        <v>3.6000000000000001</v>
      </c>
      <c r="I416" s="211"/>
      <c r="J416" s="212">
        <f>ROUND(I416*H416,2)</f>
        <v>0</v>
      </c>
      <c r="K416" s="208" t="s">
        <v>160</v>
      </c>
      <c r="L416" s="46"/>
      <c r="M416" s="213" t="s">
        <v>19</v>
      </c>
      <c r="N416" s="214" t="s">
        <v>44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0.023</v>
      </c>
      <c r="T416" s="216">
        <f>S416*H416</f>
        <v>0.082799999999999999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161</v>
      </c>
      <c r="AT416" s="217" t="s">
        <v>156</v>
      </c>
      <c r="AU416" s="217" t="s">
        <v>175</v>
      </c>
      <c r="AY416" s="19" t="s">
        <v>154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81</v>
      </c>
      <c r="BK416" s="218">
        <f>ROUND(I416*H416,2)</f>
        <v>0</v>
      </c>
      <c r="BL416" s="19" t="s">
        <v>161</v>
      </c>
      <c r="BM416" s="217" t="s">
        <v>986</v>
      </c>
    </row>
    <row r="417" s="2" customFormat="1">
      <c r="A417" s="40"/>
      <c r="B417" s="41"/>
      <c r="C417" s="42"/>
      <c r="D417" s="219" t="s">
        <v>163</v>
      </c>
      <c r="E417" s="42"/>
      <c r="F417" s="220" t="s">
        <v>987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163</v>
      </c>
      <c r="AU417" s="19" t="s">
        <v>175</v>
      </c>
    </row>
    <row r="418" s="2" customFormat="1">
      <c r="A418" s="40"/>
      <c r="B418" s="41"/>
      <c r="C418" s="42"/>
      <c r="D418" s="224" t="s">
        <v>165</v>
      </c>
      <c r="E418" s="42"/>
      <c r="F418" s="225" t="s">
        <v>988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165</v>
      </c>
      <c r="AU418" s="19" t="s">
        <v>175</v>
      </c>
    </row>
    <row r="419" s="13" customFormat="1">
      <c r="A419" s="13"/>
      <c r="B419" s="226"/>
      <c r="C419" s="227"/>
      <c r="D419" s="219" t="s">
        <v>167</v>
      </c>
      <c r="E419" s="228" t="s">
        <v>19</v>
      </c>
      <c r="F419" s="229" t="s">
        <v>718</v>
      </c>
      <c r="G419" s="227"/>
      <c r="H419" s="228" t="s">
        <v>19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167</v>
      </c>
      <c r="AU419" s="235" t="s">
        <v>175</v>
      </c>
      <c r="AV419" s="13" t="s">
        <v>81</v>
      </c>
      <c r="AW419" s="13" t="s">
        <v>34</v>
      </c>
      <c r="AX419" s="13" t="s">
        <v>73</v>
      </c>
      <c r="AY419" s="235" t="s">
        <v>154</v>
      </c>
    </row>
    <row r="420" s="14" customFormat="1">
      <c r="A420" s="14"/>
      <c r="B420" s="236"/>
      <c r="C420" s="237"/>
      <c r="D420" s="219" t="s">
        <v>167</v>
      </c>
      <c r="E420" s="238" t="s">
        <v>19</v>
      </c>
      <c r="F420" s="239" t="s">
        <v>719</v>
      </c>
      <c r="G420" s="237"/>
      <c r="H420" s="240">
        <v>3.6000000000000001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167</v>
      </c>
      <c r="AU420" s="246" t="s">
        <v>175</v>
      </c>
      <c r="AV420" s="14" t="s">
        <v>83</v>
      </c>
      <c r="AW420" s="14" t="s">
        <v>34</v>
      </c>
      <c r="AX420" s="14" t="s">
        <v>73</v>
      </c>
      <c r="AY420" s="246" t="s">
        <v>154</v>
      </c>
    </row>
    <row r="421" s="2" customFormat="1" ht="22.2" customHeight="1">
      <c r="A421" s="40"/>
      <c r="B421" s="41"/>
      <c r="C421" s="206" t="s">
        <v>989</v>
      </c>
      <c r="D421" s="206" t="s">
        <v>156</v>
      </c>
      <c r="E421" s="207" t="s">
        <v>990</v>
      </c>
      <c r="F421" s="208" t="s">
        <v>991</v>
      </c>
      <c r="G421" s="209" t="s">
        <v>207</v>
      </c>
      <c r="H421" s="210">
        <v>33.759999999999998</v>
      </c>
      <c r="I421" s="211"/>
      <c r="J421" s="212">
        <f>ROUND(I421*H421,2)</f>
        <v>0</v>
      </c>
      <c r="K421" s="208" t="s">
        <v>160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0.042999999999999997</v>
      </c>
      <c r="T421" s="216">
        <f>S421*H421</f>
        <v>1.4516799999999999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161</v>
      </c>
      <c r="AT421" s="217" t="s">
        <v>156</v>
      </c>
      <c r="AU421" s="217" t="s">
        <v>175</v>
      </c>
      <c r="AY421" s="19" t="s">
        <v>154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81</v>
      </c>
      <c r="BK421" s="218">
        <f>ROUND(I421*H421,2)</f>
        <v>0</v>
      </c>
      <c r="BL421" s="19" t="s">
        <v>161</v>
      </c>
      <c r="BM421" s="217" t="s">
        <v>992</v>
      </c>
    </row>
    <row r="422" s="2" customFormat="1">
      <c r="A422" s="40"/>
      <c r="B422" s="41"/>
      <c r="C422" s="42"/>
      <c r="D422" s="219" t="s">
        <v>163</v>
      </c>
      <c r="E422" s="42"/>
      <c r="F422" s="220" t="s">
        <v>993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163</v>
      </c>
      <c r="AU422" s="19" t="s">
        <v>175</v>
      </c>
    </row>
    <row r="423" s="2" customFormat="1">
      <c r="A423" s="40"/>
      <c r="B423" s="41"/>
      <c r="C423" s="42"/>
      <c r="D423" s="224" t="s">
        <v>165</v>
      </c>
      <c r="E423" s="42"/>
      <c r="F423" s="225" t="s">
        <v>994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165</v>
      </c>
      <c r="AU423" s="19" t="s">
        <v>175</v>
      </c>
    </row>
    <row r="424" s="13" customFormat="1">
      <c r="A424" s="13"/>
      <c r="B424" s="226"/>
      <c r="C424" s="227"/>
      <c r="D424" s="219" t="s">
        <v>167</v>
      </c>
      <c r="E424" s="228" t="s">
        <v>19</v>
      </c>
      <c r="F424" s="229" t="s">
        <v>979</v>
      </c>
      <c r="G424" s="227"/>
      <c r="H424" s="228" t="s">
        <v>19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167</v>
      </c>
      <c r="AU424" s="235" t="s">
        <v>175</v>
      </c>
      <c r="AV424" s="13" t="s">
        <v>81</v>
      </c>
      <c r="AW424" s="13" t="s">
        <v>34</v>
      </c>
      <c r="AX424" s="13" t="s">
        <v>73</v>
      </c>
      <c r="AY424" s="235" t="s">
        <v>154</v>
      </c>
    </row>
    <row r="425" s="14" customFormat="1">
      <c r="A425" s="14"/>
      <c r="B425" s="236"/>
      <c r="C425" s="237"/>
      <c r="D425" s="219" t="s">
        <v>167</v>
      </c>
      <c r="E425" s="238" t="s">
        <v>19</v>
      </c>
      <c r="F425" s="239" t="s">
        <v>995</v>
      </c>
      <c r="G425" s="237"/>
      <c r="H425" s="240">
        <v>24.010000000000002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167</v>
      </c>
      <c r="AU425" s="246" t="s">
        <v>175</v>
      </c>
      <c r="AV425" s="14" t="s">
        <v>83</v>
      </c>
      <c r="AW425" s="14" t="s">
        <v>34</v>
      </c>
      <c r="AX425" s="14" t="s">
        <v>73</v>
      </c>
      <c r="AY425" s="246" t="s">
        <v>154</v>
      </c>
    </row>
    <row r="426" s="13" customFormat="1">
      <c r="A426" s="13"/>
      <c r="B426" s="226"/>
      <c r="C426" s="227"/>
      <c r="D426" s="219" t="s">
        <v>167</v>
      </c>
      <c r="E426" s="228" t="s">
        <v>19</v>
      </c>
      <c r="F426" s="229" t="s">
        <v>981</v>
      </c>
      <c r="G426" s="227"/>
      <c r="H426" s="228" t="s">
        <v>19</v>
      </c>
      <c r="I426" s="230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167</v>
      </c>
      <c r="AU426" s="235" t="s">
        <v>175</v>
      </c>
      <c r="AV426" s="13" t="s">
        <v>81</v>
      </c>
      <c r="AW426" s="13" t="s">
        <v>34</v>
      </c>
      <c r="AX426" s="13" t="s">
        <v>73</v>
      </c>
      <c r="AY426" s="235" t="s">
        <v>154</v>
      </c>
    </row>
    <row r="427" s="14" customFormat="1">
      <c r="A427" s="14"/>
      <c r="B427" s="236"/>
      <c r="C427" s="237"/>
      <c r="D427" s="219" t="s">
        <v>167</v>
      </c>
      <c r="E427" s="238" t="s">
        <v>19</v>
      </c>
      <c r="F427" s="239" t="s">
        <v>996</v>
      </c>
      <c r="G427" s="237"/>
      <c r="H427" s="240">
        <v>9.75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167</v>
      </c>
      <c r="AU427" s="246" t="s">
        <v>175</v>
      </c>
      <c r="AV427" s="14" t="s">
        <v>83</v>
      </c>
      <c r="AW427" s="14" t="s">
        <v>34</v>
      </c>
      <c r="AX427" s="14" t="s">
        <v>73</v>
      </c>
      <c r="AY427" s="246" t="s">
        <v>154</v>
      </c>
    </row>
    <row r="428" s="2" customFormat="1" ht="19.8" customHeight="1">
      <c r="A428" s="40"/>
      <c r="B428" s="41"/>
      <c r="C428" s="206" t="s">
        <v>997</v>
      </c>
      <c r="D428" s="206" t="s">
        <v>156</v>
      </c>
      <c r="E428" s="207" t="s">
        <v>998</v>
      </c>
      <c r="F428" s="208" t="s">
        <v>999</v>
      </c>
      <c r="G428" s="209" t="s">
        <v>207</v>
      </c>
      <c r="H428" s="210">
        <v>21.850000000000001</v>
      </c>
      <c r="I428" s="211"/>
      <c r="J428" s="212">
        <f>ROUND(I428*H428,2)</f>
        <v>0</v>
      </c>
      <c r="K428" s="208" t="s">
        <v>160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0.062</v>
      </c>
      <c r="T428" s="216">
        <f>S428*H428</f>
        <v>1.3547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161</v>
      </c>
      <c r="AT428" s="217" t="s">
        <v>156</v>
      </c>
      <c r="AU428" s="217" t="s">
        <v>175</v>
      </c>
      <c r="AY428" s="19" t="s">
        <v>154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81</v>
      </c>
      <c r="BK428" s="218">
        <f>ROUND(I428*H428,2)</f>
        <v>0</v>
      </c>
      <c r="BL428" s="19" t="s">
        <v>161</v>
      </c>
      <c r="BM428" s="217" t="s">
        <v>1000</v>
      </c>
    </row>
    <row r="429" s="2" customFormat="1">
      <c r="A429" s="40"/>
      <c r="B429" s="41"/>
      <c r="C429" s="42"/>
      <c r="D429" s="219" t="s">
        <v>163</v>
      </c>
      <c r="E429" s="42"/>
      <c r="F429" s="220" t="s">
        <v>1001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163</v>
      </c>
      <c r="AU429" s="19" t="s">
        <v>175</v>
      </c>
    </row>
    <row r="430" s="2" customFormat="1">
      <c r="A430" s="40"/>
      <c r="B430" s="41"/>
      <c r="C430" s="42"/>
      <c r="D430" s="224" t="s">
        <v>165</v>
      </c>
      <c r="E430" s="42"/>
      <c r="F430" s="225" t="s">
        <v>1002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165</v>
      </c>
      <c r="AU430" s="19" t="s">
        <v>175</v>
      </c>
    </row>
    <row r="431" s="13" customFormat="1">
      <c r="A431" s="13"/>
      <c r="B431" s="226"/>
      <c r="C431" s="227"/>
      <c r="D431" s="219" t="s">
        <v>167</v>
      </c>
      <c r="E431" s="228" t="s">
        <v>19</v>
      </c>
      <c r="F431" s="229" t="s">
        <v>1003</v>
      </c>
      <c r="G431" s="227"/>
      <c r="H431" s="228" t="s">
        <v>19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167</v>
      </c>
      <c r="AU431" s="235" t="s">
        <v>175</v>
      </c>
      <c r="AV431" s="13" t="s">
        <v>81</v>
      </c>
      <c r="AW431" s="13" t="s">
        <v>34</v>
      </c>
      <c r="AX431" s="13" t="s">
        <v>73</v>
      </c>
      <c r="AY431" s="235" t="s">
        <v>154</v>
      </c>
    </row>
    <row r="432" s="14" customFormat="1">
      <c r="A432" s="14"/>
      <c r="B432" s="236"/>
      <c r="C432" s="237"/>
      <c r="D432" s="219" t="s">
        <v>167</v>
      </c>
      <c r="E432" s="238" t="s">
        <v>19</v>
      </c>
      <c r="F432" s="239" t="s">
        <v>1004</v>
      </c>
      <c r="G432" s="237"/>
      <c r="H432" s="240">
        <v>21.850000000000001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167</v>
      </c>
      <c r="AU432" s="246" t="s">
        <v>175</v>
      </c>
      <c r="AV432" s="14" t="s">
        <v>83</v>
      </c>
      <c r="AW432" s="14" t="s">
        <v>34</v>
      </c>
      <c r="AX432" s="14" t="s">
        <v>73</v>
      </c>
      <c r="AY432" s="246" t="s">
        <v>154</v>
      </c>
    </row>
    <row r="433" s="2" customFormat="1" ht="22.2" customHeight="1">
      <c r="A433" s="40"/>
      <c r="B433" s="41"/>
      <c r="C433" s="206" t="s">
        <v>1005</v>
      </c>
      <c r="D433" s="206" t="s">
        <v>156</v>
      </c>
      <c r="E433" s="207" t="s">
        <v>1006</v>
      </c>
      <c r="F433" s="208" t="s">
        <v>1007</v>
      </c>
      <c r="G433" s="209" t="s">
        <v>159</v>
      </c>
      <c r="H433" s="210">
        <v>1.4870000000000001</v>
      </c>
      <c r="I433" s="211"/>
      <c r="J433" s="212">
        <f>ROUND(I433*H433,2)</f>
        <v>0</v>
      </c>
      <c r="K433" s="208" t="s">
        <v>160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2.3999999999999999</v>
      </c>
      <c r="T433" s="216">
        <f>S433*H433</f>
        <v>3.5688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161</v>
      </c>
      <c r="AT433" s="217" t="s">
        <v>156</v>
      </c>
      <c r="AU433" s="217" t="s">
        <v>175</v>
      </c>
      <c r="AY433" s="19" t="s">
        <v>154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81</v>
      </c>
      <c r="BK433" s="218">
        <f>ROUND(I433*H433,2)</f>
        <v>0</v>
      </c>
      <c r="BL433" s="19" t="s">
        <v>161</v>
      </c>
      <c r="BM433" s="217" t="s">
        <v>1008</v>
      </c>
    </row>
    <row r="434" s="2" customFormat="1">
      <c r="A434" s="40"/>
      <c r="B434" s="41"/>
      <c r="C434" s="42"/>
      <c r="D434" s="219" t="s">
        <v>163</v>
      </c>
      <c r="E434" s="42"/>
      <c r="F434" s="220" t="s">
        <v>1009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163</v>
      </c>
      <c r="AU434" s="19" t="s">
        <v>175</v>
      </c>
    </row>
    <row r="435" s="2" customFormat="1">
      <c r="A435" s="40"/>
      <c r="B435" s="41"/>
      <c r="C435" s="42"/>
      <c r="D435" s="224" t="s">
        <v>165</v>
      </c>
      <c r="E435" s="42"/>
      <c r="F435" s="225" t="s">
        <v>1010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165</v>
      </c>
      <c r="AU435" s="19" t="s">
        <v>175</v>
      </c>
    </row>
    <row r="436" s="13" customFormat="1">
      <c r="A436" s="13"/>
      <c r="B436" s="226"/>
      <c r="C436" s="227"/>
      <c r="D436" s="219" t="s">
        <v>167</v>
      </c>
      <c r="E436" s="228" t="s">
        <v>19</v>
      </c>
      <c r="F436" s="229" t="s">
        <v>1011</v>
      </c>
      <c r="G436" s="227"/>
      <c r="H436" s="228" t="s">
        <v>19</v>
      </c>
      <c r="I436" s="230"/>
      <c r="J436" s="227"/>
      <c r="K436" s="227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167</v>
      </c>
      <c r="AU436" s="235" t="s">
        <v>175</v>
      </c>
      <c r="AV436" s="13" t="s">
        <v>81</v>
      </c>
      <c r="AW436" s="13" t="s">
        <v>34</v>
      </c>
      <c r="AX436" s="13" t="s">
        <v>73</v>
      </c>
      <c r="AY436" s="235" t="s">
        <v>154</v>
      </c>
    </row>
    <row r="437" s="14" customFormat="1">
      <c r="A437" s="14"/>
      <c r="B437" s="236"/>
      <c r="C437" s="237"/>
      <c r="D437" s="219" t="s">
        <v>167</v>
      </c>
      <c r="E437" s="238" t="s">
        <v>19</v>
      </c>
      <c r="F437" s="239" t="s">
        <v>1012</v>
      </c>
      <c r="G437" s="237"/>
      <c r="H437" s="240">
        <v>1.4870000000000001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167</v>
      </c>
      <c r="AU437" s="246" t="s">
        <v>175</v>
      </c>
      <c r="AV437" s="14" t="s">
        <v>83</v>
      </c>
      <c r="AW437" s="14" t="s">
        <v>34</v>
      </c>
      <c r="AX437" s="14" t="s">
        <v>73</v>
      </c>
      <c r="AY437" s="246" t="s">
        <v>154</v>
      </c>
    </row>
    <row r="438" s="2" customFormat="1" ht="22.2" customHeight="1">
      <c r="A438" s="40"/>
      <c r="B438" s="41"/>
      <c r="C438" s="206" t="s">
        <v>1013</v>
      </c>
      <c r="D438" s="206" t="s">
        <v>156</v>
      </c>
      <c r="E438" s="207" t="s">
        <v>1014</v>
      </c>
      <c r="F438" s="208" t="s">
        <v>1015</v>
      </c>
      <c r="G438" s="209" t="s">
        <v>434</v>
      </c>
      <c r="H438" s="210">
        <v>15</v>
      </c>
      <c r="I438" s="211"/>
      <c r="J438" s="212">
        <f>ROUND(I438*H438,2)</f>
        <v>0</v>
      </c>
      <c r="K438" s="208" t="s">
        <v>160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0.0040000000000000001</v>
      </c>
      <c r="T438" s="216">
        <f>S438*H438</f>
        <v>0.059999999999999998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161</v>
      </c>
      <c r="AT438" s="217" t="s">
        <v>156</v>
      </c>
      <c r="AU438" s="217" t="s">
        <v>175</v>
      </c>
      <c r="AY438" s="19" t="s">
        <v>154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81</v>
      </c>
      <c r="BK438" s="218">
        <f>ROUND(I438*H438,2)</f>
        <v>0</v>
      </c>
      <c r="BL438" s="19" t="s">
        <v>161</v>
      </c>
      <c r="BM438" s="217" t="s">
        <v>1016</v>
      </c>
    </row>
    <row r="439" s="2" customFormat="1">
      <c r="A439" s="40"/>
      <c r="B439" s="41"/>
      <c r="C439" s="42"/>
      <c r="D439" s="219" t="s">
        <v>163</v>
      </c>
      <c r="E439" s="42"/>
      <c r="F439" s="220" t="s">
        <v>1017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163</v>
      </c>
      <c r="AU439" s="19" t="s">
        <v>175</v>
      </c>
    </row>
    <row r="440" s="2" customFormat="1">
      <c r="A440" s="40"/>
      <c r="B440" s="41"/>
      <c r="C440" s="42"/>
      <c r="D440" s="224" t="s">
        <v>165</v>
      </c>
      <c r="E440" s="42"/>
      <c r="F440" s="225" t="s">
        <v>1018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165</v>
      </c>
      <c r="AU440" s="19" t="s">
        <v>175</v>
      </c>
    </row>
    <row r="441" s="13" customFormat="1">
      <c r="A441" s="13"/>
      <c r="B441" s="226"/>
      <c r="C441" s="227"/>
      <c r="D441" s="219" t="s">
        <v>167</v>
      </c>
      <c r="E441" s="228" t="s">
        <v>19</v>
      </c>
      <c r="F441" s="229" t="s">
        <v>1019</v>
      </c>
      <c r="G441" s="227"/>
      <c r="H441" s="228" t="s">
        <v>19</v>
      </c>
      <c r="I441" s="230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167</v>
      </c>
      <c r="AU441" s="235" t="s">
        <v>175</v>
      </c>
      <c r="AV441" s="13" t="s">
        <v>81</v>
      </c>
      <c r="AW441" s="13" t="s">
        <v>34</v>
      </c>
      <c r="AX441" s="13" t="s">
        <v>73</v>
      </c>
      <c r="AY441" s="235" t="s">
        <v>154</v>
      </c>
    </row>
    <row r="442" s="14" customFormat="1">
      <c r="A442" s="14"/>
      <c r="B442" s="236"/>
      <c r="C442" s="237"/>
      <c r="D442" s="219" t="s">
        <v>167</v>
      </c>
      <c r="E442" s="238" t="s">
        <v>19</v>
      </c>
      <c r="F442" s="239" t="s">
        <v>189</v>
      </c>
      <c r="G442" s="237"/>
      <c r="H442" s="240">
        <v>5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167</v>
      </c>
      <c r="AU442" s="246" t="s">
        <v>175</v>
      </c>
      <c r="AV442" s="14" t="s">
        <v>83</v>
      </c>
      <c r="AW442" s="14" t="s">
        <v>34</v>
      </c>
      <c r="AX442" s="14" t="s">
        <v>73</v>
      </c>
      <c r="AY442" s="246" t="s">
        <v>154</v>
      </c>
    </row>
    <row r="443" s="14" customFormat="1">
      <c r="A443" s="14"/>
      <c r="B443" s="236"/>
      <c r="C443" s="237"/>
      <c r="D443" s="219" t="s">
        <v>167</v>
      </c>
      <c r="E443" s="238" t="s">
        <v>19</v>
      </c>
      <c r="F443" s="239" t="s">
        <v>1020</v>
      </c>
      <c r="G443" s="237"/>
      <c r="H443" s="240">
        <v>10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167</v>
      </c>
      <c r="AU443" s="246" t="s">
        <v>175</v>
      </c>
      <c r="AV443" s="14" t="s">
        <v>83</v>
      </c>
      <c r="AW443" s="14" t="s">
        <v>34</v>
      </c>
      <c r="AX443" s="14" t="s">
        <v>73</v>
      </c>
      <c r="AY443" s="246" t="s">
        <v>154</v>
      </c>
    </row>
    <row r="444" s="12" customFormat="1" ht="22.8" customHeight="1">
      <c r="A444" s="12"/>
      <c r="B444" s="190"/>
      <c r="C444" s="191"/>
      <c r="D444" s="192" t="s">
        <v>72</v>
      </c>
      <c r="E444" s="204" t="s">
        <v>372</v>
      </c>
      <c r="F444" s="204" t="s">
        <v>373</v>
      </c>
      <c r="G444" s="191"/>
      <c r="H444" s="191"/>
      <c r="I444" s="194"/>
      <c r="J444" s="205">
        <f>BK444</f>
        <v>0</v>
      </c>
      <c r="K444" s="191"/>
      <c r="L444" s="196"/>
      <c r="M444" s="197"/>
      <c r="N444" s="198"/>
      <c r="O444" s="198"/>
      <c r="P444" s="199">
        <f>SUM(P445:P468)</f>
        <v>0</v>
      </c>
      <c r="Q444" s="198"/>
      <c r="R444" s="199">
        <f>SUM(R445:R468)</f>
        <v>0</v>
      </c>
      <c r="S444" s="198"/>
      <c r="T444" s="200">
        <f>SUM(T445:T468)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1" t="s">
        <v>81</v>
      </c>
      <c r="AT444" s="202" t="s">
        <v>72</v>
      </c>
      <c r="AU444" s="202" t="s">
        <v>81</v>
      </c>
      <c r="AY444" s="201" t="s">
        <v>154</v>
      </c>
      <c r="BK444" s="203">
        <f>SUM(BK445:BK468)</f>
        <v>0</v>
      </c>
    </row>
    <row r="445" s="2" customFormat="1" ht="22.2" customHeight="1">
      <c r="A445" s="40"/>
      <c r="B445" s="41"/>
      <c r="C445" s="206" t="s">
        <v>1021</v>
      </c>
      <c r="D445" s="206" t="s">
        <v>156</v>
      </c>
      <c r="E445" s="207" t="s">
        <v>1022</v>
      </c>
      <c r="F445" s="208" t="s">
        <v>1023</v>
      </c>
      <c r="G445" s="209" t="s">
        <v>178</v>
      </c>
      <c r="H445" s="210">
        <v>9.1760000000000002</v>
      </c>
      <c r="I445" s="211"/>
      <c r="J445" s="212">
        <f>ROUND(I445*H445,2)</f>
        <v>0</v>
      </c>
      <c r="K445" s="208" t="s">
        <v>160</v>
      </c>
      <c r="L445" s="46"/>
      <c r="M445" s="213" t="s">
        <v>19</v>
      </c>
      <c r="N445" s="214" t="s">
        <v>44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161</v>
      </c>
      <c r="AT445" s="217" t="s">
        <v>156</v>
      </c>
      <c r="AU445" s="217" t="s">
        <v>83</v>
      </c>
      <c r="AY445" s="19" t="s">
        <v>154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81</v>
      </c>
      <c r="BK445" s="218">
        <f>ROUND(I445*H445,2)</f>
        <v>0</v>
      </c>
      <c r="BL445" s="19" t="s">
        <v>161</v>
      </c>
      <c r="BM445" s="217" t="s">
        <v>1024</v>
      </c>
    </row>
    <row r="446" s="2" customFormat="1">
      <c r="A446" s="40"/>
      <c r="B446" s="41"/>
      <c r="C446" s="42"/>
      <c r="D446" s="219" t="s">
        <v>163</v>
      </c>
      <c r="E446" s="42"/>
      <c r="F446" s="220" t="s">
        <v>1025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163</v>
      </c>
      <c r="AU446" s="19" t="s">
        <v>83</v>
      </c>
    </row>
    <row r="447" s="2" customFormat="1">
      <c r="A447" s="40"/>
      <c r="B447" s="41"/>
      <c r="C447" s="42"/>
      <c r="D447" s="224" t="s">
        <v>165</v>
      </c>
      <c r="E447" s="42"/>
      <c r="F447" s="225" t="s">
        <v>1026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165</v>
      </c>
      <c r="AU447" s="19" t="s">
        <v>83</v>
      </c>
    </row>
    <row r="448" s="2" customFormat="1" ht="22.2" customHeight="1">
      <c r="A448" s="40"/>
      <c r="B448" s="41"/>
      <c r="C448" s="206" t="s">
        <v>1027</v>
      </c>
      <c r="D448" s="206" t="s">
        <v>156</v>
      </c>
      <c r="E448" s="207" t="s">
        <v>381</v>
      </c>
      <c r="F448" s="208" t="s">
        <v>382</v>
      </c>
      <c r="G448" s="209" t="s">
        <v>178</v>
      </c>
      <c r="H448" s="210">
        <v>9.1760000000000002</v>
      </c>
      <c r="I448" s="211"/>
      <c r="J448" s="212">
        <f>ROUND(I448*H448,2)</f>
        <v>0</v>
      </c>
      <c r="K448" s="208" t="s">
        <v>160</v>
      </c>
      <c r="L448" s="46"/>
      <c r="M448" s="213" t="s">
        <v>19</v>
      </c>
      <c r="N448" s="214" t="s">
        <v>44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161</v>
      </c>
      <c r="AT448" s="217" t="s">
        <v>156</v>
      </c>
      <c r="AU448" s="217" t="s">
        <v>83</v>
      </c>
      <c r="AY448" s="19" t="s">
        <v>154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81</v>
      </c>
      <c r="BK448" s="218">
        <f>ROUND(I448*H448,2)</f>
        <v>0</v>
      </c>
      <c r="BL448" s="19" t="s">
        <v>161</v>
      </c>
      <c r="BM448" s="217" t="s">
        <v>1028</v>
      </c>
    </row>
    <row r="449" s="2" customFormat="1">
      <c r="A449" s="40"/>
      <c r="B449" s="41"/>
      <c r="C449" s="42"/>
      <c r="D449" s="219" t="s">
        <v>163</v>
      </c>
      <c r="E449" s="42"/>
      <c r="F449" s="220" t="s">
        <v>384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163</v>
      </c>
      <c r="AU449" s="19" t="s">
        <v>83</v>
      </c>
    </row>
    <row r="450" s="2" customFormat="1">
      <c r="A450" s="40"/>
      <c r="B450" s="41"/>
      <c r="C450" s="42"/>
      <c r="D450" s="224" t="s">
        <v>165</v>
      </c>
      <c r="E450" s="42"/>
      <c r="F450" s="225" t="s">
        <v>385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165</v>
      </c>
      <c r="AU450" s="19" t="s">
        <v>83</v>
      </c>
    </row>
    <row r="451" s="2" customFormat="1" ht="22.2" customHeight="1">
      <c r="A451" s="40"/>
      <c r="B451" s="41"/>
      <c r="C451" s="206" t="s">
        <v>1029</v>
      </c>
      <c r="D451" s="206" t="s">
        <v>156</v>
      </c>
      <c r="E451" s="207" t="s">
        <v>391</v>
      </c>
      <c r="F451" s="208" t="s">
        <v>392</v>
      </c>
      <c r="G451" s="209" t="s">
        <v>178</v>
      </c>
      <c r="H451" s="210">
        <v>55.055999999999997</v>
      </c>
      <c r="I451" s="211"/>
      <c r="J451" s="212">
        <f>ROUND(I451*H451,2)</f>
        <v>0</v>
      </c>
      <c r="K451" s="208" t="s">
        <v>160</v>
      </c>
      <c r="L451" s="46"/>
      <c r="M451" s="213" t="s">
        <v>19</v>
      </c>
      <c r="N451" s="214" t="s">
        <v>44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161</v>
      </c>
      <c r="AT451" s="217" t="s">
        <v>156</v>
      </c>
      <c r="AU451" s="217" t="s">
        <v>83</v>
      </c>
      <c r="AY451" s="19" t="s">
        <v>154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81</v>
      </c>
      <c r="BK451" s="218">
        <f>ROUND(I451*H451,2)</f>
        <v>0</v>
      </c>
      <c r="BL451" s="19" t="s">
        <v>161</v>
      </c>
      <c r="BM451" s="217" t="s">
        <v>1030</v>
      </c>
    </row>
    <row r="452" s="2" customFormat="1">
      <c r="A452" s="40"/>
      <c r="B452" s="41"/>
      <c r="C452" s="42"/>
      <c r="D452" s="219" t="s">
        <v>163</v>
      </c>
      <c r="E452" s="42"/>
      <c r="F452" s="220" t="s">
        <v>394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163</v>
      </c>
      <c r="AU452" s="19" t="s">
        <v>83</v>
      </c>
    </row>
    <row r="453" s="2" customFormat="1">
      <c r="A453" s="40"/>
      <c r="B453" s="41"/>
      <c r="C453" s="42"/>
      <c r="D453" s="224" t="s">
        <v>165</v>
      </c>
      <c r="E453" s="42"/>
      <c r="F453" s="225" t="s">
        <v>395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165</v>
      </c>
      <c r="AU453" s="19" t="s">
        <v>83</v>
      </c>
    </row>
    <row r="454" s="14" customFormat="1">
      <c r="A454" s="14"/>
      <c r="B454" s="236"/>
      <c r="C454" s="237"/>
      <c r="D454" s="219" t="s">
        <v>167</v>
      </c>
      <c r="E454" s="237"/>
      <c r="F454" s="239" t="s">
        <v>1031</v>
      </c>
      <c r="G454" s="237"/>
      <c r="H454" s="240">
        <v>55.055999999999997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167</v>
      </c>
      <c r="AU454" s="246" t="s">
        <v>83</v>
      </c>
      <c r="AV454" s="14" t="s">
        <v>83</v>
      </c>
      <c r="AW454" s="14" t="s">
        <v>4</v>
      </c>
      <c r="AX454" s="14" t="s">
        <v>81</v>
      </c>
      <c r="AY454" s="246" t="s">
        <v>154</v>
      </c>
    </row>
    <row r="455" s="2" customFormat="1" ht="34.8" customHeight="1">
      <c r="A455" s="40"/>
      <c r="B455" s="41"/>
      <c r="C455" s="206" t="s">
        <v>1032</v>
      </c>
      <c r="D455" s="206" t="s">
        <v>156</v>
      </c>
      <c r="E455" s="207" t="s">
        <v>408</v>
      </c>
      <c r="F455" s="208" t="s">
        <v>409</v>
      </c>
      <c r="G455" s="209" t="s">
        <v>178</v>
      </c>
      <c r="H455" s="210">
        <v>4.4109999999999996</v>
      </c>
      <c r="I455" s="211"/>
      <c r="J455" s="212">
        <f>ROUND(I455*H455,2)</f>
        <v>0</v>
      </c>
      <c r="K455" s="208" t="s">
        <v>160</v>
      </c>
      <c r="L455" s="46"/>
      <c r="M455" s="213" t="s">
        <v>19</v>
      </c>
      <c r="N455" s="214" t="s">
        <v>44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161</v>
      </c>
      <c r="AT455" s="217" t="s">
        <v>156</v>
      </c>
      <c r="AU455" s="217" t="s">
        <v>83</v>
      </c>
      <c r="AY455" s="19" t="s">
        <v>154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81</v>
      </c>
      <c r="BK455" s="218">
        <f>ROUND(I455*H455,2)</f>
        <v>0</v>
      </c>
      <c r="BL455" s="19" t="s">
        <v>161</v>
      </c>
      <c r="BM455" s="217" t="s">
        <v>1033</v>
      </c>
    </row>
    <row r="456" s="2" customFormat="1">
      <c r="A456" s="40"/>
      <c r="B456" s="41"/>
      <c r="C456" s="42"/>
      <c r="D456" s="219" t="s">
        <v>163</v>
      </c>
      <c r="E456" s="42"/>
      <c r="F456" s="220" t="s">
        <v>411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163</v>
      </c>
      <c r="AU456" s="19" t="s">
        <v>83</v>
      </c>
    </row>
    <row r="457" s="2" customFormat="1">
      <c r="A457" s="40"/>
      <c r="B457" s="41"/>
      <c r="C457" s="42"/>
      <c r="D457" s="224" t="s">
        <v>165</v>
      </c>
      <c r="E457" s="42"/>
      <c r="F457" s="225" t="s">
        <v>412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165</v>
      </c>
      <c r="AU457" s="19" t="s">
        <v>83</v>
      </c>
    </row>
    <row r="458" s="14" customFormat="1">
      <c r="A458" s="14"/>
      <c r="B458" s="236"/>
      <c r="C458" s="237"/>
      <c r="D458" s="219" t="s">
        <v>167</v>
      </c>
      <c r="E458" s="238" t="s">
        <v>19</v>
      </c>
      <c r="F458" s="239" t="s">
        <v>1034</v>
      </c>
      <c r="G458" s="237"/>
      <c r="H458" s="240">
        <v>4.4109999999999996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167</v>
      </c>
      <c r="AU458" s="246" t="s">
        <v>83</v>
      </c>
      <c r="AV458" s="14" t="s">
        <v>83</v>
      </c>
      <c r="AW458" s="14" t="s">
        <v>34</v>
      </c>
      <c r="AX458" s="14" t="s">
        <v>73</v>
      </c>
      <c r="AY458" s="246" t="s">
        <v>154</v>
      </c>
    </row>
    <row r="459" s="2" customFormat="1" ht="34.8" customHeight="1">
      <c r="A459" s="40"/>
      <c r="B459" s="41"/>
      <c r="C459" s="206" t="s">
        <v>1035</v>
      </c>
      <c r="D459" s="206" t="s">
        <v>156</v>
      </c>
      <c r="E459" s="207" t="s">
        <v>1036</v>
      </c>
      <c r="F459" s="208" t="s">
        <v>1037</v>
      </c>
      <c r="G459" s="209" t="s">
        <v>178</v>
      </c>
      <c r="H459" s="210">
        <v>3.8069999999999999</v>
      </c>
      <c r="I459" s="211"/>
      <c r="J459" s="212">
        <f>ROUND(I459*H459,2)</f>
        <v>0</v>
      </c>
      <c r="K459" s="208" t="s">
        <v>160</v>
      </c>
      <c r="L459" s="46"/>
      <c r="M459" s="213" t="s">
        <v>19</v>
      </c>
      <c r="N459" s="214" t="s">
        <v>44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161</v>
      </c>
      <c r="AT459" s="217" t="s">
        <v>156</v>
      </c>
      <c r="AU459" s="217" t="s">
        <v>83</v>
      </c>
      <c r="AY459" s="19" t="s">
        <v>154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81</v>
      </c>
      <c r="BK459" s="218">
        <f>ROUND(I459*H459,2)</f>
        <v>0</v>
      </c>
      <c r="BL459" s="19" t="s">
        <v>161</v>
      </c>
      <c r="BM459" s="217" t="s">
        <v>1038</v>
      </c>
    </row>
    <row r="460" s="2" customFormat="1">
      <c r="A460" s="40"/>
      <c r="B460" s="41"/>
      <c r="C460" s="42"/>
      <c r="D460" s="219" t="s">
        <v>163</v>
      </c>
      <c r="E460" s="42"/>
      <c r="F460" s="220" t="s">
        <v>1039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163</v>
      </c>
      <c r="AU460" s="19" t="s">
        <v>83</v>
      </c>
    </row>
    <row r="461" s="2" customFormat="1">
      <c r="A461" s="40"/>
      <c r="B461" s="41"/>
      <c r="C461" s="42"/>
      <c r="D461" s="224" t="s">
        <v>165</v>
      </c>
      <c r="E461" s="42"/>
      <c r="F461" s="225" t="s">
        <v>1040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165</v>
      </c>
      <c r="AU461" s="19" t="s">
        <v>83</v>
      </c>
    </row>
    <row r="462" s="14" customFormat="1">
      <c r="A462" s="14"/>
      <c r="B462" s="236"/>
      <c r="C462" s="237"/>
      <c r="D462" s="219" t="s">
        <v>167</v>
      </c>
      <c r="E462" s="238" t="s">
        <v>19</v>
      </c>
      <c r="F462" s="239" t="s">
        <v>1041</v>
      </c>
      <c r="G462" s="237"/>
      <c r="H462" s="240">
        <v>9.593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167</v>
      </c>
      <c r="AU462" s="246" t="s">
        <v>83</v>
      </c>
      <c r="AV462" s="14" t="s">
        <v>83</v>
      </c>
      <c r="AW462" s="14" t="s">
        <v>34</v>
      </c>
      <c r="AX462" s="14" t="s">
        <v>73</v>
      </c>
      <c r="AY462" s="246" t="s">
        <v>154</v>
      </c>
    </row>
    <row r="463" s="14" customFormat="1">
      <c r="A463" s="14"/>
      <c r="B463" s="236"/>
      <c r="C463" s="237"/>
      <c r="D463" s="219" t="s">
        <v>167</v>
      </c>
      <c r="E463" s="238" t="s">
        <v>19</v>
      </c>
      <c r="F463" s="239" t="s">
        <v>1042</v>
      </c>
      <c r="G463" s="237"/>
      <c r="H463" s="240">
        <v>-4.4109999999999996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167</v>
      </c>
      <c r="AU463" s="246" t="s">
        <v>83</v>
      </c>
      <c r="AV463" s="14" t="s">
        <v>83</v>
      </c>
      <c r="AW463" s="14" t="s">
        <v>34</v>
      </c>
      <c r="AX463" s="14" t="s">
        <v>73</v>
      </c>
      <c r="AY463" s="246" t="s">
        <v>154</v>
      </c>
    </row>
    <row r="464" s="14" customFormat="1">
      <c r="A464" s="14"/>
      <c r="B464" s="236"/>
      <c r="C464" s="237"/>
      <c r="D464" s="219" t="s">
        <v>167</v>
      </c>
      <c r="E464" s="238" t="s">
        <v>19</v>
      </c>
      <c r="F464" s="239" t="s">
        <v>1043</v>
      </c>
      <c r="G464" s="237"/>
      <c r="H464" s="240">
        <v>-1.375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167</v>
      </c>
      <c r="AU464" s="246" t="s">
        <v>83</v>
      </c>
      <c r="AV464" s="14" t="s">
        <v>83</v>
      </c>
      <c r="AW464" s="14" t="s">
        <v>34</v>
      </c>
      <c r="AX464" s="14" t="s">
        <v>73</v>
      </c>
      <c r="AY464" s="246" t="s">
        <v>154</v>
      </c>
    </row>
    <row r="465" s="2" customFormat="1" ht="40.2" customHeight="1">
      <c r="A465" s="40"/>
      <c r="B465" s="41"/>
      <c r="C465" s="206" t="s">
        <v>1044</v>
      </c>
      <c r="D465" s="206" t="s">
        <v>156</v>
      </c>
      <c r="E465" s="207" t="s">
        <v>1045</v>
      </c>
      <c r="F465" s="208" t="s">
        <v>1046</v>
      </c>
      <c r="G465" s="209" t="s">
        <v>178</v>
      </c>
      <c r="H465" s="210">
        <v>1.375</v>
      </c>
      <c r="I465" s="211"/>
      <c r="J465" s="212">
        <f>ROUND(I465*H465,2)</f>
        <v>0</v>
      </c>
      <c r="K465" s="208" t="s">
        <v>160</v>
      </c>
      <c r="L465" s="46"/>
      <c r="M465" s="213" t="s">
        <v>19</v>
      </c>
      <c r="N465" s="214" t="s">
        <v>44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161</v>
      </c>
      <c r="AT465" s="217" t="s">
        <v>156</v>
      </c>
      <c r="AU465" s="217" t="s">
        <v>83</v>
      </c>
      <c r="AY465" s="19" t="s">
        <v>154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81</v>
      </c>
      <c r="BK465" s="218">
        <f>ROUND(I465*H465,2)</f>
        <v>0</v>
      </c>
      <c r="BL465" s="19" t="s">
        <v>161</v>
      </c>
      <c r="BM465" s="217" t="s">
        <v>1047</v>
      </c>
    </row>
    <row r="466" s="2" customFormat="1">
      <c r="A466" s="40"/>
      <c r="B466" s="41"/>
      <c r="C466" s="42"/>
      <c r="D466" s="219" t="s">
        <v>163</v>
      </c>
      <c r="E466" s="42"/>
      <c r="F466" s="220" t="s">
        <v>1046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163</v>
      </c>
      <c r="AU466" s="19" t="s">
        <v>83</v>
      </c>
    </row>
    <row r="467" s="2" customFormat="1">
      <c r="A467" s="40"/>
      <c r="B467" s="41"/>
      <c r="C467" s="42"/>
      <c r="D467" s="224" t="s">
        <v>165</v>
      </c>
      <c r="E467" s="42"/>
      <c r="F467" s="225" t="s">
        <v>1048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165</v>
      </c>
      <c r="AU467" s="19" t="s">
        <v>83</v>
      </c>
    </row>
    <row r="468" s="14" customFormat="1">
      <c r="A468" s="14"/>
      <c r="B468" s="236"/>
      <c r="C468" s="237"/>
      <c r="D468" s="219" t="s">
        <v>167</v>
      </c>
      <c r="E468" s="238" t="s">
        <v>19</v>
      </c>
      <c r="F468" s="239" t="s">
        <v>1049</v>
      </c>
      <c r="G468" s="237"/>
      <c r="H468" s="240">
        <v>1.375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167</v>
      </c>
      <c r="AU468" s="246" t="s">
        <v>83</v>
      </c>
      <c r="AV468" s="14" t="s">
        <v>83</v>
      </c>
      <c r="AW468" s="14" t="s">
        <v>34</v>
      </c>
      <c r="AX468" s="14" t="s">
        <v>73</v>
      </c>
      <c r="AY468" s="246" t="s">
        <v>154</v>
      </c>
    </row>
    <row r="469" s="12" customFormat="1" ht="22.8" customHeight="1">
      <c r="A469" s="12"/>
      <c r="B469" s="190"/>
      <c r="C469" s="191"/>
      <c r="D469" s="192" t="s">
        <v>72</v>
      </c>
      <c r="E469" s="204" t="s">
        <v>419</v>
      </c>
      <c r="F469" s="204" t="s">
        <v>420</v>
      </c>
      <c r="G469" s="191"/>
      <c r="H469" s="191"/>
      <c r="I469" s="194"/>
      <c r="J469" s="205">
        <f>BK469</f>
        <v>0</v>
      </c>
      <c r="K469" s="191"/>
      <c r="L469" s="196"/>
      <c r="M469" s="197"/>
      <c r="N469" s="198"/>
      <c r="O469" s="198"/>
      <c r="P469" s="199">
        <f>SUM(P470:P472)</f>
        <v>0</v>
      </c>
      <c r="Q469" s="198"/>
      <c r="R469" s="199">
        <f>SUM(R470:R472)</f>
        <v>0</v>
      </c>
      <c r="S469" s="198"/>
      <c r="T469" s="200">
        <f>SUM(T470:T472)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1" t="s">
        <v>81</v>
      </c>
      <c r="AT469" s="202" t="s">
        <v>72</v>
      </c>
      <c r="AU469" s="202" t="s">
        <v>81</v>
      </c>
      <c r="AY469" s="201" t="s">
        <v>154</v>
      </c>
      <c r="BK469" s="203">
        <f>SUM(BK470:BK472)</f>
        <v>0</v>
      </c>
    </row>
    <row r="470" s="2" customFormat="1" ht="22.2" customHeight="1">
      <c r="A470" s="40"/>
      <c r="B470" s="41"/>
      <c r="C470" s="206" t="s">
        <v>1050</v>
      </c>
      <c r="D470" s="206" t="s">
        <v>156</v>
      </c>
      <c r="E470" s="207" t="s">
        <v>1051</v>
      </c>
      <c r="F470" s="208" t="s">
        <v>1052</v>
      </c>
      <c r="G470" s="209" t="s">
        <v>178</v>
      </c>
      <c r="H470" s="210">
        <v>25.271999999999998</v>
      </c>
      <c r="I470" s="211"/>
      <c r="J470" s="212">
        <f>ROUND(I470*H470,2)</f>
        <v>0</v>
      </c>
      <c r="K470" s="208" t="s">
        <v>160</v>
      </c>
      <c r="L470" s="46"/>
      <c r="M470" s="213" t="s">
        <v>19</v>
      </c>
      <c r="N470" s="214" t="s">
        <v>44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161</v>
      </c>
      <c r="AT470" s="217" t="s">
        <v>156</v>
      </c>
      <c r="AU470" s="217" t="s">
        <v>83</v>
      </c>
      <c r="AY470" s="19" t="s">
        <v>154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81</v>
      </c>
      <c r="BK470" s="218">
        <f>ROUND(I470*H470,2)</f>
        <v>0</v>
      </c>
      <c r="BL470" s="19" t="s">
        <v>161</v>
      </c>
      <c r="BM470" s="217" t="s">
        <v>1053</v>
      </c>
    </row>
    <row r="471" s="2" customFormat="1">
      <c r="A471" s="40"/>
      <c r="B471" s="41"/>
      <c r="C471" s="42"/>
      <c r="D471" s="219" t="s">
        <v>163</v>
      </c>
      <c r="E471" s="42"/>
      <c r="F471" s="220" t="s">
        <v>1054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163</v>
      </c>
      <c r="AU471" s="19" t="s">
        <v>83</v>
      </c>
    </row>
    <row r="472" s="2" customFormat="1">
      <c r="A472" s="40"/>
      <c r="B472" s="41"/>
      <c r="C472" s="42"/>
      <c r="D472" s="224" t="s">
        <v>165</v>
      </c>
      <c r="E472" s="42"/>
      <c r="F472" s="225" t="s">
        <v>1055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165</v>
      </c>
      <c r="AU472" s="19" t="s">
        <v>83</v>
      </c>
    </row>
    <row r="473" s="12" customFormat="1" ht="25.92" customHeight="1">
      <c r="A473" s="12"/>
      <c r="B473" s="190"/>
      <c r="C473" s="191"/>
      <c r="D473" s="192" t="s">
        <v>72</v>
      </c>
      <c r="E473" s="193" t="s">
        <v>427</v>
      </c>
      <c r="F473" s="193" t="s">
        <v>428</v>
      </c>
      <c r="G473" s="191"/>
      <c r="H473" s="191"/>
      <c r="I473" s="194"/>
      <c r="J473" s="195">
        <f>BK473</f>
        <v>0</v>
      </c>
      <c r="K473" s="191"/>
      <c r="L473" s="196"/>
      <c r="M473" s="197"/>
      <c r="N473" s="198"/>
      <c r="O473" s="198"/>
      <c r="P473" s="199">
        <f>P474+P506+P526+P561+P578+P632+P640</f>
        <v>0</v>
      </c>
      <c r="Q473" s="198"/>
      <c r="R473" s="199">
        <f>R474+R506+R526+R561+R578+R632+R640</f>
        <v>1.5926675999999997</v>
      </c>
      <c r="S473" s="198"/>
      <c r="T473" s="200">
        <f>T474+T506+T526+T561+T578+T632+T640</f>
        <v>0.053361000000000006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1" t="s">
        <v>83</v>
      </c>
      <c r="AT473" s="202" t="s">
        <v>72</v>
      </c>
      <c r="AU473" s="202" t="s">
        <v>73</v>
      </c>
      <c r="AY473" s="201" t="s">
        <v>154</v>
      </c>
      <c r="BK473" s="203">
        <f>BK474+BK506+BK526+BK561+BK578+BK632+BK640</f>
        <v>0</v>
      </c>
    </row>
    <row r="474" s="12" customFormat="1" ht="22.8" customHeight="1">
      <c r="A474" s="12"/>
      <c r="B474" s="190"/>
      <c r="C474" s="191"/>
      <c r="D474" s="192" t="s">
        <v>72</v>
      </c>
      <c r="E474" s="204" t="s">
        <v>1056</v>
      </c>
      <c r="F474" s="204" t="s">
        <v>1057</v>
      </c>
      <c r="G474" s="191"/>
      <c r="H474" s="191"/>
      <c r="I474" s="194"/>
      <c r="J474" s="205">
        <f>BK474</f>
        <v>0</v>
      </c>
      <c r="K474" s="191"/>
      <c r="L474" s="196"/>
      <c r="M474" s="197"/>
      <c r="N474" s="198"/>
      <c r="O474" s="198"/>
      <c r="P474" s="199">
        <f>SUM(P475:P505)</f>
        <v>0</v>
      </c>
      <c r="Q474" s="198"/>
      <c r="R474" s="199">
        <f>SUM(R475:R505)</f>
        <v>0.09526599999999999</v>
      </c>
      <c r="S474" s="198"/>
      <c r="T474" s="200">
        <f>SUM(T475:T505)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1" t="s">
        <v>83</v>
      </c>
      <c r="AT474" s="202" t="s">
        <v>72</v>
      </c>
      <c r="AU474" s="202" t="s">
        <v>81</v>
      </c>
      <c r="AY474" s="201" t="s">
        <v>154</v>
      </c>
      <c r="BK474" s="203">
        <f>SUM(BK475:BK505)</f>
        <v>0</v>
      </c>
    </row>
    <row r="475" s="2" customFormat="1" ht="22.2" customHeight="1">
      <c r="A475" s="40"/>
      <c r="B475" s="41"/>
      <c r="C475" s="206" t="s">
        <v>1058</v>
      </c>
      <c r="D475" s="206" t="s">
        <v>156</v>
      </c>
      <c r="E475" s="207" t="s">
        <v>1059</v>
      </c>
      <c r="F475" s="208" t="s">
        <v>1060</v>
      </c>
      <c r="G475" s="209" t="s">
        <v>207</v>
      </c>
      <c r="H475" s="210">
        <v>4.7480000000000002</v>
      </c>
      <c r="I475" s="211"/>
      <c r="J475" s="212">
        <f>ROUND(I475*H475,2)</f>
        <v>0</v>
      </c>
      <c r="K475" s="208" t="s">
        <v>160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277</v>
      </c>
      <c r="AT475" s="217" t="s">
        <v>156</v>
      </c>
      <c r="AU475" s="217" t="s">
        <v>83</v>
      </c>
      <c r="AY475" s="19" t="s">
        <v>154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81</v>
      </c>
      <c r="BK475" s="218">
        <f>ROUND(I475*H475,2)</f>
        <v>0</v>
      </c>
      <c r="BL475" s="19" t="s">
        <v>277</v>
      </c>
      <c r="BM475" s="217" t="s">
        <v>1061</v>
      </c>
    </row>
    <row r="476" s="2" customFormat="1">
      <c r="A476" s="40"/>
      <c r="B476" s="41"/>
      <c r="C476" s="42"/>
      <c r="D476" s="219" t="s">
        <v>163</v>
      </c>
      <c r="E476" s="42"/>
      <c r="F476" s="220" t="s">
        <v>1062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163</v>
      </c>
      <c r="AU476" s="19" t="s">
        <v>83</v>
      </c>
    </row>
    <row r="477" s="2" customFormat="1">
      <c r="A477" s="40"/>
      <c r="B477" s="41"/>
      <c r="C477" s="42"/>
      <c r="D477" s="224" t="s">
        <v>165</v>
      </c>
      <c r="E477" s="42"/>
      <c r="F477" s="225" t="s">
        <v>1063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165</v>
      </c>
      <c r="AU477" s="19" t="s">
        <v>83</v>
      </c>
    </row>
    <row r="478" s="13" customFormat="1">
      <c r="A478" s="13"/>
      <c r="B478" s="226"/>
      <c r="C478" s="227"/>
      <c r="D478" s="219" t="s">
        <v>167</v>
      </c>
      <c r="E478" s="228" t="s">
        <v>19</v>
      </c>
      <c r="F478" s="229" t="s">
        <v>1064</v>
      </c>
      <c r="G478" s="227"/>
      <c r="H478" s="228" t="s">
        <v>19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167</v>
      </c>
      <c r="AU478" s="235" t="s">
        <v>83</v>
      </c>
      <c r="AV478" s="13" t="s">
        <v>81</v>
      </c>
      <c r="AW478" s="13" t="s">
        <v>34</v>
      </c>
      <c r="AX478" s="13" t="s">
        <v>73</v>
      </c>
      <c r="AY478" s="235" t="s">
        <v>154</v>
      </c>
    </row>
    <row r="479" s="14" customFormat="1">
      <c r="A479" s="14"/>
      <c r="B479" s="236"/>
      <c r="C479" s="237"/>
      <c r="D479" s="219" t="s">
        <v>167</v>
      </c>
      <c r="E479" s="238" t="s">
        <v>19</v>
      </c>
      <c r="F479" s="239" t="s">
        <v>1065</v>
      </c>
      <c r="G479" s="237"/>
      <c r="H479" s="240">
        <v>4.7480000000000002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167</v>
      </c>
      <c r="AU479" s="246" t="s">
        <v>83</v>
      </c>
      <c r="AV479" s="14" t="s">
        <v>83</v>
      </c>
      <c r="AW479" s="14" t="s">
        <v>34</v>
      </c>
      <c r="AX479" s="14" t="s">
        <v>73</v>
      </c>
      <c r="AY479" s="246" t="s">
        <v>154</v>
      </c>
    </row>
    <row r="480" s="2" customFormat="1" ht="14.4" customHeight="1">
      <c r="A480" s="40"/>
      <c r="B480" s="41"/>
      <c r="C480" s="248" t="s">
        <v>1066</v>
      </c>
      <c r="D480" s="248" t="s">
        <v>264</v>
      </c>
      <c r="E480" s="249" t="s">
        <v>1067</v>
      </c>
      <c r="F480" s="250" t="s">
        <v>1068</v>
      </c>
      <c r="G480" s="251" t="s">
        <v>178</v>
      </c>
      <c r="H480" s="252">
        <v>0.001</v>
      </c>
      <c r="I480" s="253"/>
      <c r="J480" s="254">
        <f>ROUND(I480*H480,2)</f>
        <v>0</v>
      </c>
      <c r="K480" s="250" t="s">
        <v>160</v>
      </c>
      <c r="L480" s="255"/>
      <c r="M480" s="256" t="s">
        <v>19</v>
      </c>
      <c r="N480" s="257" t="s">
        <v>44</v>
      </c>
      <c r="O480" s="86"/>
      <c r="P480" s="215">
        <f>O480*H480</f>
        <v>0</v>
      </c>
      <c r="Q480" s="215">
        <v>1</v>
      </c>
      <c r="R480" s="215">
        <f>Q480*H480</f>
        <v>0.001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414</v>
      </c>
      <c r="AT480" s="217" t="s">
        <v>264</v>
      </c>
      <c r="AU480" s="217" t="s">
        <v>83</v>
      </c>
      <c r="AY480" s="19" t="s">
        <v>154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81</v>
      </c>
      <c r="BK480" s="218">
        <f>ROUND(I480*H480,2)</f>
        <v>0</v>
      </c>
      <c r="BL480" s="19" t="s">
        <v>277</v>
      </c>
      <c r="BM480" s="217" t="s">
        <v>1069</v>
      </c>
    </row>
    <row r="481" s="2" customFormat="1">
      <c r="A481" s="40"/>
      <c r="B481" s="41"/>
      <c r="C481" s="42"/>
      <c r="D481" s="219" t="s">
        <v>163</v>
      </c>
      <c r="E481" s="42"/>
      <c r="F481" s="220" t="s">
        <v>1068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163</v>
      </c>
      <c r="AU481" s="19" t="s">
        <v>83</v>
      </c>
    </row>
    <row r="482" s="14" customFormat="1">
      <c r="A482" s="14"/>
      <c r="B482" s="236"/>
      <c r="C482" s="237"/>
      <c r="D482" s="219" t="s">
        <v>167</v>
      </c>
      <c r="E482" s="237"/>
      <c r="F482" s="239" t="s">
        <v>1070</v>
      </c>
      <c r="G482" s="237"/>
      <c r="H482" s="240">
        <v>0.001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167</v>
      </c>
      <c r="AU482" s="246" t="s">
        <v>83</v>
      </c>
      <c r="AV482" s="14" t="s">
        <v>83</v>
      </c>
      <c r="AW482" s="14" t="s">
        <v>4</v>
      </c>
      <c r="AX482" s="14" t="s">
        <v>81</v>
      </c>
      <c r="AY482" s="246" t="s">
        <v>154</v>
      </c>
    </row>
    <row r="483" s="2" customFormat="1" ht="22.2" customHeight="1">
      <c r="A483" s="40"/>
      <c r="B483" s="41"/>
      <c r="C483" s="206" t="s">
        <v>1071</v>
      </c>
      <c r="D483" s="206" t="s">
        <v>156</v>
      </c>
      <c r="E483" s="207" t="s">
        <v>1072</v>
      </c>
      <c r="F483" s="208" t="s">
        <v>1073</v>
      </c>
      <c r="G483" s="209" t="s">
        <v>207</v>
      </c>
      <c r="H483" s="210">
        <v>4.7480000000000002</v>
      </c>
      <c r="I483" s="211"/>
      <c r="J483" s="212">
        <f>ROUND(I483*H483,2)</f>
        <v>0</v>
      </c>
      <c r="K483" s="208" t="s">
        <v>160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0.00040000000000000002</v>
      </c>
      <c r="R483" s="215">
        <f>Q483*H483</f>
        <v>0.0018992000000000002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277</v>
      </c>
      <c r="AT483" s="217" t="s">
        <v>156</v>
      </c>
      <c r="AU483" s="217" t="s">
        <v>83</v>
      </c>
      <c r="AY483" s="19" t="s">
        <v>154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81</v>
      </c>
      <c r="BK483" s="218">
        <f>ROUND(I483*H483,2)</f>
        <v>0</v>
      </c>
      <c r="BL483" s="19" t="s">
        <v>277</v>
      </c>
      <c r="BM483" s="217" t="s">
        <v>1074</v>
      </c>
    </row>
    <row r="484" s="2" customFormat="1">
      <c r="A484" s="40"/>
      <c r="B484" s="41"/>
      <c r="C484" s="42"/>
      <c r="D484" s="219" t="s">
        <v>163</v>
      </c>
      <c r="E484" s="42"/>
      <c r="F484" s="220" t="s">
        <v>1075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163</v>
      </c>
      <c r="AU484" s="19" t="s">
        <v>83</v>
      </c>
    </row>
    <row r="485" s="2" customFormat="1">
      <c r="A485" s="40"/>
      <c r="B485" s="41"/>
      <c r="C485" s="42"/>
      <c r="D485" s="224" t="s">
        <v>165</v>
      </c>
      <c r="E485" s="42"/>
      <c r="F485" s="225" t="s">
        <v>1076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165</v>
      </c>
      <c r="AU485" s="19" t="s">
        <v>83</v>
      </c>
    </row>
    <row r="486" s="13" customFormat="1">
      <c r="A486" s="13"/>
      <c r="B486" s="226"/>
      <c r="C486" s="227"/>
      <c r="D486" s="219" t="s">
        <v>167</v>
      </c>
      <c r="E486" s="228" t="s">
        <v>19</v>
      </c>
      <c r="F486" s="229" t="s">
        <v>1064</v>
      </c>
      <c r="G486" s="227"/>
      <c r="H486" s="228" t="s">
        <v>19</v>
      </c>
      <c r="I486" s="230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167</v>
      </c>
      <c r="AU486" s="235" t="s">
        <v>83</v>
      </c>
      <c r="AV486" s="13" t="s">
        <v>81</v>
      </c>
      <c r="AW486" s="13" t="s">
        <v>34</v>
      </c>
      <c r="AX486" s="13" t="s">
        <v>73</v>
      </c>
      <c r="AY486" s="235" t="s">
        <v>154</v>
      </c>
    </row>
    <row r="487" s="14" customFormat="1">
      <c r="A487" s="14"/>
      <c r="B487" s="236"/>
      <c r="C487" s="237"/>
      <c r="D487" s="219" t="s">
        <v>167</v>
      </c>
      <c r="E487" s="238" t="s">
        <v>19</v>
      </c>
      <c r="F487" s="239" t="s">
        <v>1065</v>
      </c>
      <c r="G487" s="237"/>
      <c r="H487" s="240">
        <v>4.7480000000000002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167</v>
      </c>
      <c r="AU487" s="246" t="s">
        <v>83</v>
      </c>
      <c r="AV487" s="14" t="s">
        <v>83</v>
      </c>
      <c r="AW487" s="14" t="s">
        <v>34</v>
      </c>
      <c r="AX487" s="14" t="s">
        <v>73</v>
      </c>
      <c r="AY487" s="246" t="s">
        <v>154</v>
      </c>
    </row>
    <row r="488" s="2" customFormat="1" ht="40.2" customHeight="1">
      <c r="A488" s="40"/>
      <c r="B488" s="41"/>
      <c r="C488" s="248" t="s">
        <v>1077</v>
      </c>
      <c r="D488" s="248" t="s">
        <v>264</v>
      </c>
      <c r="E488" s="249" t="s">
        <v>1078</v>
      </c>
      <c r="F488" s="250" t="s">
        <v>1079</v>
      </c>
      <c r="G488" s="251" t="s">
        <v>207</v>
      </c>
      <c r="H488" s="252">
        <v>5.5339999999999998</v>
      </c>
      <c r="I488" s="253"/>
      <c r="J488" s="254">
        <f>ROUND(I488*H488,2)</f>
        <v>0</v>
      </c>
      <c r="K488" s="250" t="s">
        <v>160</v>
      </c>
      <c r="L488" s="255"/>
      <c r="M488" s="256" t="s">
        <v>19</v>
      </c>
      <c r="N488" s="257" t="s">
        <v>44</v>
      </c>
      <c r="O488" s="86"/>
      <c r="P488" s="215">
        <f>O488*H488</f>
        <v>0</v>
      </c>
      <c r="Q488" s="215">
        <v>0.0054000000000000003</v>
      </c>
      <c r="R488" s="215">
        <f>Q488*H488</f>
        <v>0.0298836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414</v>
      </c>
      <c r="AT488" s="217" t="s">
        <v>264</v>
      </c>
      <c r="AU488" s="217" t="s">
        <v>83</v>
      </c>
      <c r="AY488" s="19" t="s">
        <v>154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81</v>
      </c>
      <c r="BK488" s="218">
        <f>ROUND(I488*H488,2)</f>
        <v>0</v>
      </c>
      <c r="BL488" s="19" t="s">
        <v>277</v>
      </c>
      <c r="BM488" s="217" t="s">
        <v>1080</v>
      </c>
    </row>
    <row r="489" s="2" customFormat="1">
      <c r="A489" s="40"/>
      <c r="B489" s="41"/>
      <c r="C489" s="42"/>
      <c r="D489" s="219" t="s">
        <v>163</v>
      </c>
      <c r="E489" s="42"/>
      <c r="F489" s="220" t="s">
        <v>1079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163</v>
      </c>
      <c r="AU489" s="19" t="s">
        <v>83</v>
      </c>
    </row>
    <row r="490" s="14" customFormat="1">
      <c r="A490" s="14"/>
      <c r="B490" s="236"/>
      <c r="C490" s="237"/>
      <c r="D490" s="219" t="s">
        <v>167</v>
      </c>
      <c r="E490" s="237"/>
      <c r="F490" s="239" t="s">
        <v>1081</v>
      </c>
      <c r="G490" s="237"/>
      <c r="H490" s="240">
        <v>5.5339999999999998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167</v>
      </c>
      <c r="AU490" s="246" t="s">
        <v>83</v>
      </c>
      <c r="AV490" s="14" t="s">
        <v>83</v>
      </c>
      <c r="AW490" s="14" t="s">
        <v>4</v>
      </c>
      <c r="AX490" s="14" t="s">
        <v>81</v>
      </c>
      <c r="AY490" s="246" t="s">
        <v>154</v>
      </c>
    </row>
    <row r="491" s="2" customFormat="1" ht="22.2" customHeight="1">
      <c r="A491" s="40"/>
      <c r="B491" s="41"/>
      <c r="C491" s="206" t="s">
        <v>1082</v>
      </c>
      <c r="D491" s="206" t="s">
        <v>156</v>
      </c>
      <c r="E491" s="207" t="s">
        <v>1083</v>
      </c>
      <c r="F491" s="208" t="s">
        <v>1084</v>
      </c>
      <c r="G491" s="209" t="s">
        <v>207</v>
      </c>
      <c r="H491" s="210">
        <v>12.48</v>
      </c>
      <c r="I491" s="211"/>
      <c r="J491" s="212">
        <f>ROUND(I491*H491,2)</f>
        <v>0</v>
      </c>
      <c r="K491" s="208" t="s">
        <v>160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0.00040000000000000002</v>
      </c>
      <c r="R491" s="215">
        <f>Q491*H491</f>
        <v>0.0049920000000000008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277</v>
      </c>
      <c r="AT491" s="217" t="s">
        <v>156</v>
      </c>
      <c r="AU491" s="217" t="s">
        <v>83</v>
      </c>
      <c r="AY491" s="19" t="s">
        <v>154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81</v>
      </c>
      <c r="BK491" s="218">
        <f>ROUND(I491*H491,2)</f>
        <v>0</v>
      </c>
      <c r="BL491" s="19" t="s">
        <v>277</v>
      </c>
      <c r="BM491" s="217" t="s">
        <v>1085</v>
      </c>
    </row>
    <row r="492" s="2" customFormat="1">
      <c r="A492" s="40"/>
      <c r="B492" s="41"/>
      <c r="C492" s="42"/>
      <c r="D492" s="219" t="s">
        <v>163</v>
      </c>
      <c r="E492" s="42"/>
      <c r="F492" s="220" t="s">
        <v>1086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163</v>
      </c>
      <c r="AU492" s="19" t="s">
        <v>83</v>
      </c>
    </row>
    <row r="493" s="2" customFormat="1">
      <c r="A493" s="40"/>
      <c r="B493" s="41"/>
      <c r="C493" s="42"/>
      <c r="D493" s="224" t="s">
        <v>165</v>
      </c>
      <c r="E493" s="42"/>
      <c r="F493" s="225" t="s">
        <v>1087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165</v>
      </c>
      <c r="AU493" s="19" t="s">
        <v>83</v>
      </c>
    </row>
    <row r="494" s="14" customFormat="1">
      <c r="A494" s="14"/>
      <c r="B494" s="236"/>
      <c r="C494" s="237"/>
      <c r="D494" s="219" t="s">
        <v>167</v>
      </c>
      <c r="E494" s="238" t="s">
        <v>19</v>
      </c>
      <c r="F494" s="239" t="s">
        <v>1088</v>
      </c>
      <c r="G494" s="237"/>
      <c r="H494" s="240">
        <v>12.48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167</v>
      </c>
      <c r="AU494" s="246" t="s">
        <v>83</v>
      </c>
      <c r="AV494" s="14" t="s">
        <v>83</v>
      </c>
      <c r="AW494" s="14" t="s">
        <v>34</v>
      </c>
      <c r="AX494" s="14" t="s">
        <v>73</v>
      </c>
      <c r="AY494" s="246" t="s">
        <v>154</v>
      </c>
    </row>
    <row r="495" s="2" customFormat="1" ht="22.2" customHeight="1">
      <c r="A495" s="40"/>
      <c r="B495" s="41"/>
      <c r="C495" s="206" t="s">
        <v>1089</v>
      </c>
      <c r="D495" s="206" t="s">
        <v>156</v>
      </c>
      <c r="E495" s="207" t="s">
        <v>1090</v>
      </c>
      <c r="F495" s="208" t="s">
        <v>1091</v>
      </c>
      <c r="G495" s="209" t="s">
        <v>230</v>
      </c>
      <c r="H495" s="210">
        <v>8.3200000000000003</v>
      </c>
      <c r="I495" s="211"/>
      <c r="J495" s="212">
        <f>ROUND(I495*H495,2)</f>
        <v>0</v>
      </c>
      <c r="K495" s="208" t="s">
        <v>160</v>
      </c>
      <c r="L495" s="46"/>
      <c r="M495" s="213" t="s">
        <v>19</v>
      </c>
      <c r="N495" s="214" t="s">
        <v>44</v>
      </c>
      <c r="O495" s="86"/>
      <c r="P495" s="215">
        <f>O495*H495</f>
        <v>0</v>
      </c>
      <c r="Q495" s="215">
        <v>0.00016000000000000001</v>
      </c>
      <c r="R495" s="215">
        <f>Q495*H495</f>
        <v>0.0013312000000000001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277</v>
      </c>
      <c r="AT495" s="217" t="s">
        <v>156</v>
      </c>
      <c r="AU495" s="217" t="s">
        <v>83</v>
      </c>
      <c r="AY495" s="19" t="s">
        <v>154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81</v>
      </c>
      <c r="BK495" s="218">
        <f>ROUND(I495*H495,2)</f>
        <v>0</v>
      </c>
      <c r="BL495" s="19" t="s">
        <v>277</v>
      </c>
      <c r="BM495" s="217" t="s">
        <v>1092</v>
      </c>
    </row>
    <row r="496" s="2" customFormat="1">
      <c r="A496" s="40"/>
      <c r="B496" s="41"/>
      <c r="C496" s="42"/>
      <c r="D496" s="219" t="s">
        <v>163</v>
      </c>
      <c r="E496" s="42"/>
      <c r="F496" s="220" t="s">
        <v>1093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163</v>
      </c>
      <c r="AU496" s="19" t="s">
        <v>83</v>
      </c>
    </row>
    <row r="497" s="2" customFormat="1">
      <c r="A497" s="40"/>
      <c r="B497" s="41"/>
      <c r="C497" s="42"/>
      <c r="D497" s="224" t="s">
        <v>165</v>
      </c>
      <c r="E497" s="42"/>
      <c r="F497" s="225" t="s">
        <v>1094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165</v>
      </c>
      <c r="AU497" s="19" t="s">
        <v>83</v>
      </c>
    </row>
    <row r="498" s="14" customFormat="1">
      <c r="A498" s="14"/>
      <c r="B498" s="236"/>
      <c r="C498" s="237"/>
      <c r="D498" s="219" t="s">
        <v>167</v>
      </c>
      <c r="E498" s="238" t="s">
        <v>19</v>
      </c>
      <c r="F498" s="239" t="s">
        <v>1095</v>
      </c>
      <c r="G498" s="237"/>
      <c r="H498" s="240">
        <v>8.3200000000000003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167</v>
      </c>
      <c r="AU498" s="246" t="s">
        <v>83</v>
      </c>
      <c r="AV498" s="14" t="s">
        <v>83</v>
      </c>
      <c r="AW498" s="14" t="s">
        <v>34</v>
      </c>
      <c r="AX498" s="14" t="s">
        <v>73</v>
      </c>
      <c r="AY498" s="246" t="s">
        <v>154</v>
      </c>
    </row>
    <row r="499" s="2" customFormat="1" ht="22.2" customHeight="1">
      <c r="A499" s="40"/>
      <c r="B499" s="41"/>
      <c r="C499" s="206" t="s">
        <v>1096</v>
      </c>
      <c r="D499" s="206" t="s">
        <v>156</v>
      </c>
      <c r="E499" s="207" t="s">
        <v>1097</v>
      </c>
      <c r="F499" s="208" t="s">
        <v>1098</v>
      </c>
      <c r="G499" s="209" t="s">
        <v>207</v>
      </c>
      <c r="H499" s="210">
        <v>12.48</v>
      </c>
      <c r="I499" s="211"/>
      <c r="J499" s="212">
        <f>ROUND(I499*H499,2)</f>
        <v>0</v>
      </c>
      <c r="K499" s="208" t="s">
        <v>160</v>
      </c>
      <c r="L499" s="46"/>
      <c r="M499" s="213" t="s">
        <v>19</v>
      </c>
      <c r="N499" s="214" t="s">
        <v>44</v>
      </c>
      <c r="O499" s="86"/>
      <c r="P499" s="215">
        <f>O499*H499</f>
        <v>0</v>
      </c>
      <c r="Q499" s="215">
        <v>0.0044999999999999997</v>
      </c>
      <c r="R499" s="215">
        <f>Q499*H499</f>
        <v>0.056159999999999995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277</v>
      </c>
      <c r="AT499" s="217" t="s">
        <v>156</v>
      </c>
      <c r="AU499" s="217" t="s">
        <v>83</v>
      </c>
      <c r="AY499" s="19" t="s">
        <v>154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81</v>
      </c>
      <c r="BK499" s="218">
        <f>ROUND(I499*H499,2)</f>
        <v>0</v>
      </c>
      <c r="BL499" s="19" t="s">
        <v>277</v>
      </c>
      <c r="BM499" s="217" t="s">
        <v>1099</v>
      </c>
    </row>
    <row r="500" s="2" customFormat="1">
      <c r="A500" s="40"/>
      <c r="B500" s="41"/>
      <c r="C500" s="42"/>
      <c r="D500" s="219" t="s">
        <v>163</v>
      </c>
      <c r="E500" s="42"/>
      <c r="F500" s="220" t="s">
        <v>1100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163</v>
      </c>
      <c r="AU500" s="19" t="s">
        <v>83</v>
      </c>
    </row>
    <row r="501" s="2" customFormat="1">
      <c r="A501" s="40"/>
      <c r="B501" s="41"/>
      <c r="C501" s="42"/>
      <c r="D501" s="224" t="s">
        <v>165</v>
      </c>
      <c r="E501" s="42"/>
      <c r="F501" s="225" t="s">
        <v>1101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165</v>
      </c>
      <c r="AU501" s="19" t="s">
        <v>83</v>
      </c>
    </row>
    <row r="502" s="14" customFormat="1">
      <c r="A502" s="14"/>
      <c r="B502" s="236"/>
      <c r="C502" s="237"/>
      <c r="D502" s="219" t="s">
        <v>167</v>
      </c>
      <c r="E502" s="238" t="s">
        <v>19</v>
      </c>
      <c r="F502" s="239" t="s">
        <v>1102</v>
      </c>
      <c r="G502" s="237"/>
      <c r="H502" s="240">
        <v>12.48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167</v>
      </c>
      <c r="AU502" s="246" t="s">
        <v>83</v>
      </c>
      <c r="AV502" s="14" t="s">
        <v>83</v>
      </c>
      <c r="AW502" s="14" t="s">
        <v>34</v>
      </c>
      <c r="AX502" s="14" t="s">
        <v>73</v>
      </c>
      <c r="AY502" s="246" t="s">
        <v>154</v>
      </c>
    </row>
    <row r="503" s="2" customFormat="1" ht="30" customHeight="1">
      <c r="A503" s="40"/>
      <c r="B503" s="41"/>
      <c r="C503" s="206" t="s">
        <v>1103</v>
      </c>
      <c r="D503" s="206" t="s">
        <v>156</v>
      </c>
      <c r="E503" s="207" t="s">
        <v>1104</v>
      </c>
      <c r="F503" s="208" t="s">
        <v>1105</v>
      </c>
      <c r="G503" s="209" t="s">
        <v>178</v>
      </c>
      <c r="H503" s="210">
        <v>0.095000000000000001</v>
      </c>
      <c r="I503" s="211"/>
      <c r="J503" s="212">
        <f>ROUND(I503*H503,2)</f>
        <v>0</v>
      </c>
      <c r="K503" s="208" t="s">
        <v>160</v>
      </c>
      <c r="L503" s="46"/>
      <c r="M503" s="213" t="s">
        <v>19</v>
      </c>
      <c r="N503" s="214" t="s">
        <v>44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277</v>
      </c>
      <c r="AT503" s="217" t="s">
        <v>156</v>
      </c>
      <c r="AU503" s="217" t="s">
        <v>83</v>
      </c>
      <c r="AY503" s="19" t="s">
        <v>154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81</v>
      </c>
      <c r="BK503" s="218">
        <f>ROUND(I503*H503,2)</f>
        <v>0</v>
      </c>
      <c r="BL503" s="19" t="s">
        <v>277</v>
      </c>
      <c r="BM503" s="217" t="s">
        <v>1106</v>
      </c>
    </row>
    <row r="504" s="2" customFormat="1">
      <c r="A504" s="40"/>
      <c r="B504" s="41"/>
      <c r="C504" s="42"/>
      <c r="D504" s="219" t="s">
        <v>163</v>
      </c>
      <c r="E504" s="42"/>
      <c r="F504" s="220" t="s">
        <v>1107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163</v>
      </c>
      <c r="AU504" s="19" t="s">
        <v>83</v>
      </c>
    </row>
    <row r="505" s="2" customFormat="1">
      <c r="A505" s="40"/>
      <c r="B505" s="41"/>
      <c r="C505" s="42"/>
      <c r="D505" s="224" t="s">
        <v>165</v>
      </c>
      <c r="E505" s="42"/>
      <c r="F505" s="225" t="s">
        <v>1108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165</v>
      </c>
      <c r="AU505" s="19" t="s">
        <v>83</v>
      </c>
    </row>
    <row r="506" s="12" customFormat="1" ht="22.8" customHeight="1">
      <c r="A506" s="12"/>
      <c r="B506" s="190"/>
      <c r="C506" s="191"/>
      <c r="D506" s="192" t="s">
        <v>72</v>
      </c>
      <c r="E506" s="204" t="s">
        <v>1109</v>
      </c>
      <c r="F506" s="204" t="s">
        <v>1110</v>
      </c>
      <c r="G506" s="191"/>
      <c r="H506" s="191"/>
      <c r="I506" s="194"/>
      <c r="J506" s="205">
        <f>BK506</f>
        <v>0</v>
      </c>
      <c r="K506" s="191"/>
      <c r="L506" s="196"/>
      <c r="M506" s="197"/>
      <c r="N506" s="198"/>
      <c r="O506" s="198"/>
      <c r="P506" s="199">
        <f>SUM(P507:P525)</f>
        <v>0</v>
      </c>
      <c r="Q506" s="198"/>
      <c r="R506" s="199">
        <f>SUM(R507:R525)</f>
        <v>0.29661345</v>
      </c>
      <c r="S506" s="198"/>
      <c r="T506" s="200">
        <f>SUM(T507:T525)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1" t="s">
        <v>83</v>
      </c>
      <c r="AT506" s="202" t="s">
        <v>72</v>
      </c>
      <c r="AU506" s="202" t="s">
        <v>81</v>
      </c>
      <c r="AY506" s="201" t="s">
        <v>154</v>
      </c>
      <c r="BK506" s="203">
        <f>SUM(BK507:BK525)</f>
        <v>0</v>
      </c>
    </row>
    <row r="507" s="2" customFormat="1" ht="22.2" customHeight="1">
      <c r="A507" s="40"/>
      <c r="B507" s="41"/>
      <c r="C507" s="206" t="s">
        <v>1111</v>
      </c>
      <c r="D507" s="206" t="s">
        <v>156</v>
      </c>
      <c r="E507" s="207" t="s">
        <v>1112</v>
      </c>
      <c r="F507" s="208" t="s">
        <v>1113</v>
      </c>
      <c r="G507" s="209" t="s">
        <v>207</v>
      </c>
      <c r="H507" s="210">
        <v>9.1349999999999998</v>
      </c>
      <c r="I507" s="211"/>
      <c r="J507" s="212">
        <f>ROUND(I507*H507,2)</f>
        <v>0</v>
      </c>
      <c r="K507" s="208" t="s">
        <v>160</v>
      </c>
      <c r="L507" s="46"/>
      <c r="M507" s="213" t="s">
        <v>19</v>
      </c>
      <c r="N507" s="214" t="s">
        <v>44</v>
      </c>
      <c r="O507" s="86"/>
      <c r="P507" s="215">
        <f>O507*H507</f>
        <v>0</v>
      </c>
      <c r="Q507" s="215">
        <v>0.030870000000000002</v>
      </c>
      <c r="R507" s="215">
        <f>Q507*H507</f>
        <v>0.28199744999999998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277</v>
      </c>
      <c r="AT507" s="217" t="s">
        <v>156</v>
      </c>
      <c r="AU507" s="217" t="s">
        <v>83</v>
      </c>
      <c r="AY507" s="19" t="s">
        <v>154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81</v>
      </c>
      <c r="BK507" s="218">
        <f>ROUND(I507*H507,2)</f>
        <v>0</v>
      </c>
      <c r="BL507" s="19" t="s">
        <v>277</v>
      </c>
      <c r="BM507" s="217" t="s">
        <v>1114</v>
      </c>
    </row>
    <row r="508" s="2" customFormat="1">
      <c r="A508" s="40"/>
      <c r="B508" s="41"/>
      <c r="C508" s="42"/>
      <c r="D508" s="219" t="s">
        <v>163</v>
      </c>
      <c r="E508" s="42"/>
      <c r="F508" s="220" t="s">
        <v>1115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163</v>
      </c>
      <c r="AU508" s="19" t="s">
        <v>83</v>
      </c>
    </row>
    <row r="509" s="2" customFormat="1">
      <c r="A509" s="40"/>
      <c r="B509" s="41"/>
      <c r="C509" s="42"/>
      <c r="D509" s="224" t="s">
        <v>165</v>
      </c>
      <c r="E509" s="42"/>
      <c r="F509" s="225" t="s">
        <v>1116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165</v>
      </c>
      <c r="AU509" s="19" t="s">
        <v>83</v>
      </c>
    </row>
    <row r="510" s="13" customFormat="1">
      <c r="A510" s="13"/>
      <c r="B510" s="226"/>
      <c r="C510" s="227"/>
      <c r="D510" s="219" t="s">
        <v>167</v>
      </c>
      <c r="E510" s="228" t="s">
        <v>19</v>
      </c>
      <c r="F510" s="229" t="s">
        <v>1117</v>
      </c>
      <c r="G510" s="227"/>
      <c r="H510" s="228" t="s">
        <v>19</v>
      </c>
      <c r="I510" s="230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167</v>
      </c>
      <c r="AU510" s="235" t="s">
        <v>83</v>
      </c>
      <c r="AV510" s="13" t="s">
        <v>81</v>
      </c>
      <c r="AW510" s="13" t="s">
        <v>34</v>
      </c>
      <c r="AX510" s="13" t="s">
        <v>73</v>
      </c>
      <c r="AY510" s="235" t="s">
        <v>154</v>
      </c>
    </row>
    <row r="511" s="14" customFormat="1">
      <c r="A511" s="14"/>
      <c r="B511" s="236"/>
      <c r="C511" s="237"/>
      <c r="D511" s="219" t="s">
        <v>167</v>
      </c>
      <c r="E511" s="238" t="s">
        <v>19</v>
      </c>
      <c r="F511" s="239" t="s">
        <v>1118</v>
      </c>
      <c r="G511" s="237"/>
      <c r="H511" s="240">
        <v>9.1349999999999998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167</v>
      </c>
      <c r="AU511" s="246" t="s">
        <v>83</v>
      </c>
      <c r="AV511" s="14" t="s">
        <v>83</v>
      </c>
      <c r="AW511" s="14" t="s">
        <v>34</v>
      </c>
      <c r="AX511" s="14" t="s">
        <v>73</v>
      </c>
      <c r="AY511" s="246" t="s">
        <v>154</v>
      </c>
    </row>
    <row r="512" s="2" customFormat="1" ht="14.4" customHeight="1">
      <c r="A512" s="40"/>
      <c r="B512" s="41"/>
      <c r="C512" s="206" t="s">
        <v>1119</v>
      </c>
      <c r="D512" s="206" t="s">
        <v>156</v>
      </c>
      <c r="E512" s="207" t="s">
        <v>1120</v>
      </c>
      <c r="F512" s="208" t="s">
        <v>1121</v>
      </c>
      <c r="G512" s="209" t="s">
        <v>207</v>
      </c>
      <c r="H512" s="210">
        <v>9.1349999999999998</v>
      </c>
      <c r="I512" s="211"/>
      <c r="J512" s="212">
        <f>ROUND(I512*H512,2)</f>
        <v>0</v>
      </c>
      <c r="K512" s="208" t="s">
        <v>160</v>
      </c>
      <c r="L512" s="46"/>
      <c r="M512" s="213" t="s">
        <v>19</v>
      </c>
      <c r="N512" s="214" t="s">
        <v>44</v>
      </c>
      <c r="O512" s="86"/>
      <c r="P512" s="215">
        <f>O512*H512</f>
        <v>0</v>
      </c>
      <c r="Q512" s="215">
        <v>0.00020000000000000001</v>
      </c>
      <c r="R512" s="215">
        <f>Q512*H512</f>
        <v>0.0018270000000000001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277</v>
      </c>
      <c r="AT512" s="217" t="s">
        <v>156</v>
      </c>
      <c r="AU512" s="217" t="s">
        <v>83</v>
      </c>
      <c r="AY512" s="19" t="s">
        <v>154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81</v>
      </c>
      <c r="BK512" s="218">
        <f>ROUND(I512*H512,2)</f>
        <v>0</v>
      </c>
      <c r="BL512" s="19" t="s">
        <v>277</v>
      </c>
      <c r="BM512" s="217" t="s">
        <v>1122</v>
      </c>
    </row>
    <row r="513" s="2" customFormat="1">
      <c r="A513" s="40"/>
      <c r="B513" s="41"/>
      <c r="C513" s="42"/>
      <c r="D513" s="219" t="s">
        <v>163</v>
      </c>
      <c r="E513" s="42"/>
      <c r="F513" s="220" t="s">
        <v>1123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163</v>
      </c>
      <c r="AU513" s="19" t="s">
        <v>83</v>
      </c>
    </row>
    <row r="514" s="2" customFormat="1">
      <c r="A514" s="40"/>
      <c r="B514" s="41"/>
      <c r="C514" s="42"/>
      <c r="D514" s="224" t="s">
        <v>165</v>
      </c>
      <c r="E514" s="42"/>
      <c r="F514" s="225" t="s">
        <v>1124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165</v>
      </c>
      <c r="AU514" s="19" t="s">
        <v>83</v>
      </c>
    </row>
    <row r="515" s="2" customFormat="1" ht="19.8" customHeight="1">
      <c r="A515" s="40"/>
      <c r="B515" s="41"/>
      <c r="C515" s="206" t="s">
        <v>1125</v>
      </c>
      <c r="D515" s="206" t="s">
        <v>156</v>
      </c>
      <c r="E515" s="207" t="s">
        <v>1126</v>
      </c>
      <c r="F515" s="208" t="s">
        <v>1127</v>
      </c>
      <c r="G515" s="209" t="s">
        <v>207</v>
      </c>
      <c r="H515" s="210">
        <v>9.1349999999999998</v>
      </c>
      <c r="I515" s="211"/>
      <c r="J515" s="212">
        <f>ROUND(I515*H515,2)</f>
        <v>0</v>
      </c>
      <c r="K515" s="208" t="s">
        <v>160</v>
      </c>
      <c r="L515" s="46"/>
      <c r="M515" s="213" t="s">
        <v>19</v>
      </c>
      <c r="N515" s="214" t="s">
        <v>44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277</v>
      </c>
      <c r="AT515" s="217" t="s">
        <v>156</v>
      </c>
      <c r="AU515" s="217" t="s">
        <v>83</v>
      </c>
      <c r="AY515" s="19" t="s">
        <v>154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81</v>
      </c>
      <c r="BK515" s="218">
        <f>ROUND(I515*H515,2)</f>
        <v>0</v>
      </c>
      <c r="BL515" s="19" t="s">
        <v>277</v>
      </c>
      <c r="BM515" s="217" t="s">
        <v>1128</v>
      </c>
    </row>
    <row r="516" s="2" customFormat="1">
      <c r="A516" s="40"/>
      <c r="B516" s="41"/>
      <c r="C516" s="42"/>
      <c r="D516" s="219" t="s">
        <v>163</v>
      </c>
      <c r="E516" s="42"/>
      <c r="F516" s="220" t="s">
        <v>1129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163</v>
      </c>
      <c r="AU516" s="19" t="s">
        <v>83</v>
      </c>
    </row>
    <row r="517" s="2" customFormat="1">
      <c r="A517" s="40"/>
      <c r="B517" s="41"/>
      <c r="C517" s="42"/>
      <c r="D517" s="224" t="s">
        <v>165</v>
      </c>
      <c r="E517" s="42"/>
      <c r="F517" s="225" t="s">
        <v>1130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165</v>
      </c>
      <c r="AU517" s="19" t="s">
        <v>83</v>
      </c>
    </row>
    <row r="518" s="13" customFormat="1">
      <c r="A518" s="13"/>
      <c r="B518" s="226"/>
      <c r="C518" s="227"/>
      <c r="D518" s="219" t="s">
        <v>167</v>
      </c>
      <c r="E518" s="228" t="s">
        <v>19</v>
      </c>
      <c r="F518" s="229" t="s">
        <v>1117</v>
      </c>
      <c r="G518" s="227"/>
      <c r="H518" s="228" t="s">
        <v>19</v>
      </c>
      <c r="I518" s="230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167</v>
      </c>
      <c r="AU518" s="235" t="s">
        <v>83</v>
      </c>
      <c r="AV518" s="13" t="s">
        <v>81</v>
      </c>
      <c r="AW518" s="13" t="s">
        <v>34</v>
      </c>
      <c r="AX518" s="13" t="s">
        <v>73</v>
      </c>
      <c r="AY518" s="235" t="s">
        <v>154</v>
      </c>
    </row>
    <row r="519" s="14" customFormat="1">
      <c r="A519" s="14"/>
      <c r="B519" s="236"/>
      <c r="C519" s="237"/>
      <c r="D519" s="219" t="s">
        <v>167</v>
      </c>
      <c r="E519" s="238" t="s">
        <v>19</v>
      </c>
      <c r="F519" s="239" t="s">
        <v>1131</v>
      </c>
      <c r="G519" s="237"/>
      <c r="H519" s="240">
        <v>9.1349999999999998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167</v>
      </c>
      <c r="AU519" s="246" t="s">
        <v>83</v>
      </c>
      <c r="AV519" s="14" t="s">
        <v>83</v>
      </c>
      <c r="AW519" s="14" t="s">
        <v>34</v>
      </c>
      <c r="AX519" s="14" t="s">
        <v>73</v>
      </c>
      <c r="AY519" s="246" t="s">
        <v>154</v>
      </c>
    </row>
    <row r="520" s="2" customFormat="1" ht="14.4" customHeight="1">
      <c r="A520" s="40"/>
      <c r="B520" s="41"/>
      <c r="C520" s="206" t="s">
        <v>1132</v>
      </c>
      <c r="D520" s="206" t="s">
        <v>156</v>
      </c>
      <c r="E520" s="207" t="s">
        <v>1133</v>
      </c>
      <c r="F520" s="208" t="s">
        <v>1134</v>
      </c>
      <c r="G520" s="209" t="s">
        <v>207</v>
      </c>
      <c r="H520" s="210">
        <v>9.1349999999999998</v>
      </c>
      <c r="I520" s="211"/>
      <c r="J520" s="212">
        <f>ROUND(I520*H520,2)</f>
        <v>0</v>
      </c>
      <c r="K520" s="208" t="s">
        <v>160</v>
      </c>
      <c r="L520" s="46"/>
      <c r="M520" s="213" t="s">
        <v>19</v>
      </c>
      <c r="N520" s="214" t="s">
        <v>44</v>
      </c>
      <c r="O520" s="86"/>
      <c r="P520" s="215">
        <f>O520*H520</f>
        <v>0</v>
      </c>
      <c r="Q520" s="215">
        <v>0.0014</v>
      </c>
      <c r="R520" s="215">
        <f>Q520*H520</f>
        <v>0.012789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277</v>
      </c>
      <c r="AT520" s="217" t="s">
        <v>156</v>
      </c>
      <c r="AU520" s="217" t="s">
        <v>83</v>
      </c>
      <c r="AY520" s="19" t="s">
        <v>154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81</v>
      </c>
      <c r="BK520" s="218">
        <f>ROUND(I520*H520,2)</f>
        <v>0</v>
      </c>
      <c r="BL520" s="19" t="s">
        <v>277</v>
      </c>
      <c r="BM520" s="217" t="s">
        <v>1135</v>
      </c>
    </row>
    <row r="521" s="2" customFormat="1">
      <c r="A521" s="40"/>
      <c r="B521" s="41"/>
      <c r="C521" s="42"/>
      <c r="D521" s="219" t="s">
        <v>163</v>
      </c>
      <c r="E521" s="42"/>
      <c r="F521" s="220" t="s">
        <v>1136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163</v>
      </c>
      <c r="AU521" s="19" t="s">
        <v>83</v>
      </c>
    </row>
    <row r="522" s="2" customFormat="1">
      <c r="A522" s="40"/>
      <c r="B522" s="41"/>
      <c r="C522" s="42"/>
      <c r="D522" s="224" t="s">
        <v>165</v>
      </c>
      <c r="E522" s="42"/>
      <c r="F522" s="225" t="s">
        <v>1137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165</v>
      </c>
      <c r="AU522" s="19" t="s">
        <v>83</v>
      </c>
    </row>
    <row r="523" s="2" customFormat="1" ht="22.2" customHeight="1">
      <c r="A523" s="40"/>
      <c r="B523" s="41"/>
      <c r="C523" s="206" t="s">
        <v>1138</v>
      </c>
      <c r="D523" s="206" t="s">
        <v>156</v>
      </c>
      <c r="E523" s="207" t="s">
        <v>1139</v>
      </c>
      <c r="F523" s="208" t="s">
        <v>1140</v>
      </c>
      <c r="G523" s="209" t="s">
        <v>178</v>
      </c>
      <c r="H523" s="210">
        <v>0.29699999999999999</v>
      </c>
      <c r="I523" s="211"/>
      <c r="J523" s="212">
        <f>ROUND(I523*H523,2)</f>
        <v>0</v>
      </c>
      <c r="K523" s="208" t="s">
        <v>160</v>
      </c>
      <c r="L523" s="46"/>
      <c r="M523" s="213" t="s">
        <v>19</v>
      </c>
      <c r="N523" s="214" t="s">
        <v>44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277</v>
      </c>
      <c r="AT523" s="217" t="s">
        <v>156</v>
      </c>
      <c r="AU523" s="217" t="s">
        <v>83</v>
      </c>
      <c r="AY523" s="19" t="s">
        <v>154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81</v>
      </c>
      <c r="BK523" s="218">
        <f>ROUND(I523*H523,2)</f>
        <v>0</v>
      </c>
      <c r="BL523" s="19" t="s">
        <v>277</v>
      </c>
      <c r="BM523" s="217" t="s">
        <v>1141</v>
      </c>
    </row>
    <row r="524" s="2" customFormat="1">
      <c r="A524" s="40"/>
      <c r="B524" s="41"/>
      <c r="C524" s="42"/>
      <c r="D524" s="219" t="s">
        <v>163</v>
      </c>
      <c r="E524" s="42"/>
      <c r="F524" s="220" t="s">
        <v>1142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163</v>
      </c>
      <c r="AU524" s="19" t="s">
        <v>83</v>
      </c>
    </row>
    <row r="525" s="2" customFormat="1">
      <c r="A525" s="40"/>
      <c r="B525" s="41"/>
      <c r="C525" s="42"/>
      <c r="D525" s="224" t="s">
        <v>165</v>
      </c>
      <c r="E525" s="42"/>
      <c r="F525" s="225" t="s">
        <v>1143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165</v>
      </c>
      <c r="AU525" s="19" t="s">
        <v>83</v>
      </c>
    </row>
    <row r="526" s="12" customFormat="1" ht="22.8" customHeight="1">
      <c r="A526" s="12"/>
      <c r="B526" s="190"/>
      <c r="C526" s="191"/>
      <c r="D526" s="192" t="s">
        <v>72</v>
      </c>
      <c r="E526" s="204" t="s">
        <v>1144</v>
      </c>
      <c r="F526" s="204" t="s">
        <v>1145</v>
      </c>
      <c r="G526" s="191"/>
      <c r="H526" s="191"/>
      <c r="I526" s="194"/>
      <c r="J526" s="205">
        <f>BK526</f>
        <v>0</v>
      </c>
      <c r="K526" s="191"/>
      <c r="L526" s="196"/>
      <c r="M526" s="197"/>
      <c r="N526" s="198"/>
      <c r="O526" s="198"/>
      <c r="P526" s="199">
        <f>SUM(P527:P560)</f>
        <v>0</v>
      </c>
      <c r="Q526" s="198"/>
      <c r="R526" s="199">
        <f>SUM(R527:R560)</f>
        <v>0.010614999999999999</v>
      </c>
      <c r="S526" s="198"/>
      <c r="T526" s="200">
        <f>SUM(T527:T560)</f>
        <v>0.033760999999999999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1" t="s">
        <v>83</v>
      </c>
      <c r="AT526" s="202" t="s">
        <v>72</v>
      </c>
      <c r="AU526" s="202" t="s">
        <v>81</v>
      </c>
      <c r="AY526" s="201" t="s">
        <v>154</v>
      </c>
      <c r="BK526" s="203">
        <f>SUM(BK527:BK560)</f>
        <v>0</v>
      </c>
    </row>
    <row r="527" s="2" customFormat="1" ht="14.4" customHeight="1">
      <c r="A527" s="40"/>
      <c r="B527" s="41"/>
      <c r="C527" s="206" t="s">
        <v>1146</v>
      </c>
      <c r="D527" s="206" t="s">
        <v>156</v>
      </c>
      <c r="E527" s="207" t="s">
        <v>1147</v>
      </c>
      <c r="F527" s="208" t="s">
        <v>1148</v>
      </c>
      <c r="G527" s="209" t="s">
        <v>207</v>
      </c>
      <c r="H527" s="210">
        <v>1.75</v>
      </c>
      <c r="I527" s="211"/>
      <c r="J527" s="212">
        <f>ROUND(I527*H527,2)</f>
        <v>0</v>
      </c>
      <c r="K527" s="208" t="s">
        <v>160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0.00594</v>
      </c>
      <c r="T527" s="216">
        <f>S527*H527</f>
        <v>0.010395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277</v>
      </c>
      <c r="AT527" s="217" t="s">
        <v>156</v>
      </c>
      <c r="AU527" s="217" t="s">
        <v>83</v>
      </c>
      <c r="AY527" s="19" t="s">
        <v>154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81</v>
      </c>
      <c r="BK527" s="218">
        <f>ROUND(I527*H527,2)</f>
        <v>0</v>
      </c>
      <c r="BL527" s="19" t="s">
        <v>277</v>
      </c>
      <c r="BM527" s="217" t="s">
        <v>1149</v>
      </c>
    </row>
    <row r="528" s="2" customFormat="1">
      <c r="A528" s="40"/>
      <c r="B528" s="41"/>
      <c r="C528" s="42"/>
      <c r="D528" s="219" t="s">
        <v>163</v>
      </c>
      <c r="E528" s="42"/>
      <c r="F528" s="220" t="s">
        <v>1150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163</v>
      </c>
      <c r="AU528" s="19" t="s">
        <v>83</v>
      </c>
    </row>
    <row r="529" s="2" customFormat="1">
      <c r="A529" s="40"/>
      <c r="B529" s="41"/>
      <c r="C529" s="42"/>
      <c r="D529" s="224" t="s">
        <v>165</v>
      </c>
      <c r="E529" s="42"/>
      <c r="F529" s="225" t="s">
        <v>1151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165</v>
      </c>
      <c r="AU529" s="19" t="s">
        <v>83</v>
      </c>
    </row>
    <row r="530" s="13" customFormat="1">
      <c r="A530" s="13"/>
      <c r="B530" s="226"/>
      <c r="C530" s="227"/>
      <c r="D530" s="219" t="s">
        <v>167</v>
      </c>
      <c r="E530" s="228" t="s">
        <v>19</v>
      </c>
      <c r="F530" s="229" t="s">
        <v>1152</v>
      </c>
      <c r="G530" s="227"/>
      <c r="H530" s="228" t="s">
        <v>19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167</v>
      </c>
      <c r="AU530" s="235" t="s">
        <v>83</v>
      </c>
      <c r="AV530" s="13" t="s">
        <v>81</v>
      </c>
      <c r="AW530" s="13" t="s">
        <v>34</v>
      </c>
      <c r="AX530" s="13" t="s">
        <v>73</v>
      </c>
      <c r="AY530" s="235" t="s">
        <v>154</v>
      </c>
    </row>
    <row r="531" s="14" customFormat="1">
      <c r="A531" s="14"/>
      <c r="B531" s="236"/>
      <c r="C531" s="237"/>
      <c r="D531" s="219" t="s">
        <v>167</v>
      </c>
      <c r="E531" s="238" t="s">
        <v>19</v>
      </c>
      <c r="F531" s="239" t="s">
        <v>1153</v>
      </c>
      <c r="G531" s="237"/>
      <c r="H531" s="240">
        <v>1.75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167</v>
      </c>
      <c r="AU531" s="246" t="s">
        <v>83</v>
      </c>
      <c r="AV531" s="14" t="s">
        <v>83</v>
      </c>
      <c r="AW531" s="14" t="s">
        <v>34</v>
      </c>
      <c r="AX531" s="14" t="s">
        <v>73</v>
      </c>
      <c r="AY531" s="246" t="s">
        <v>154</v>
      </c>
    </row>
    <row r="532" s="2" customFormat="1" ht="14.4" customHeight="1">
      <c r="A532" s="40"/>
      <c r="B532" s="41"/>
      <c r="C532" s="206" t="s">
        <v>1154</v>
      </c>
      <c r="D532" s="206" t="s">
        <v>156</v>
      </c>
      <c r="E532" s="207" t="s">
        <v>1155</v>
      </c>
      <c r="F532" s="208" t="s">
        <v>1156</v>
      </c>
      <c r="G532" s="209" t="s">
        <v>230</v>
      </c>
      <c r="H532" s="210">
        <v>9.8000000000000007</v>
      </c>
      <c r="I532" s="211"/>
      <c r="J532" s="212">
        <f>ROUND(I532*H532,2)</f>
        <v>0</v>
      </c>
      <c r="K532" s="208" t="s">
        <v>160</v>
      </c>
      <c r="L532" s="46"/>
      <c r="M532" s="213" t="s">
        <v>19</v>
      </c>
      <c r="N532" s="214" t="s">
        <v>44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0.00167</v>
      </c>
      <c r="T532" s="216">
        <f>S532*H532</f>
        <v>0.016366000000000002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277</v>
      </c>
      <c r="AT532" s="217" t="s">
        <v>156</v>
      </c>
      <c r="AU532" s="217" t="s">
        <v>83</v>
      </c>
      <c r="AY532" s="19" t="s">
        <v>154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81</v>
      </c>
      <c r="BK532" s="218">
        <f>ROUND(I532*H532,2)</f>
        <v>0</v>
      </c>
      <c r="BL532" s="19" t="s">
        <v>277</v>
      </c>
      <c r="BM532" s="217" t="s">
        <v>1157</v>
      </c>
    </row>
    <row r="533" s="2" customFormat="1">
      <c r="A533" s="40"/>
      <c r="B533" s="41"/>
      <c r="C533" s="42"/>
      <c r="D533" s="219" t="s">
        <v>163</v>
      </c>
      <c r="E533" s="42"/>
      <c r="F533" s="220" t="s">
        <v>1158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163</v>
      </c>
      <c r="AU533" s="19" t="s">
        <v>83</v>
      </c>
    </row>
    <row r="534" s="2" customFormat="1">
      <c r="A534" s="40"/>
      <c r="B534" s="41"/>
      <c r="C534" s="42"/>
      <c r="D534" s="224" t="s">
        <v>165</v>
      </c>
      <c r="E534" s="42"/>
      <c r="F534" s="225" t="s">
        <v>1159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165</v>
      </c>
      <c r="AU534" s="19" t="s">
        <v>83</v>
      </c>
    </row>
    <row r="535" s="13" customFormat="1">
      <c r="A535" s="13"/>
      <c r="B535" s="226"/>
      <c r="C535" s="227"/>
      <c r="D535" s="219" t="s">
        <v>167</v>
      </c>
      <c r="E535" s="228" t="s">
        <v>19</v>
      </c>
      <c r="F535" s="229" t="s">
        <v>979</v>
      </c>
      <c r="G535" s="227"/>
      <c r="H535" s="228" t="s">
        <v>19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167</v>
      </c>
      <c r="AU535" s="235" t="s">
        <v>83</v>
      </c>
      <c r="AV535" s="13" t="s">
        <v>81</v>
      </c>
      <c r="AW535" s="13" t="s">
        <v>34</v>
      </c>
      <c r="AX535" s="13" t="s">
        <v>73</v>
      </c>
      <c r="AY535" s="235" t="s">
        <v>154</v>
      </c>
    </row>
    <row r="536" s="14" customFormat="1">
      <c r="A536" s="14"/>
      <c r="B536" s="236"/>
      <c r="C536" s="237"/>
      <c r="D536" s="219" t="s">
        <v>167</v>
      </c>
      <c r="E536" s="238" t="s">
        <v>19</v>
      </c>
      <c r="F536" s="239" t="s">
        <v>1160</v>
      </c>
      <c r="G536" s="237"/>
      <c r="H536" s="240">
        <v>9.8000000000000007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167</v>
      </c>
      <c r="AU536" s="246" t="s">
        <v>83</v>
      </c>
      <c r="AV536" s="14" t="s">
        <v>83</v>
      </c>
      <c r="AW536" s="14" t="s">
        <v>34</v>
      </c>
      <c r="AX536" s="14" t="s">
        <v>73</v>
      </c>
      <c r="AY536" s="246" t="s">
        <v>154</v>
      </c>
    </row>
    <row r="537" s="2" customFormat="1" ht="14.4" customHeight="1">
      <c r="A537" s="40"/>
      <c r="B537" s="41"/>
      <c r="C537" s="206" t="s">
        <v>1161</v>
      </c>
      <c r="D537" s="206" t="s">
        <v>156</v>
      </c>
      <c r="E537" s="207" t="s">
        <v>1162</v>
      </c>
      <c r="F537" s="208" t="s">
        <v>1163</v>
      </c>
      <c r="G537" s="209" t="s">
        <v>230</v>
      </c>
      <c r="H537" s="210">
        <v>4</v>
      </c>
      <c r="I537" s="211"/>
      <c r="J537" s="212">
        <f>ROUND(I537*H537,2)</f>
        <v>0</v>
      </c>
      <c r="K537" s="208" t="s">
        <v>160</v>
      </c>
      <c r="L537" s="46"/>
      <c r="M537" s="213" t="s">
        <v>19</v>
      </c>
      <c r="N537" s="214" t="s">
        <v>44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0.00175</v>
      </c>
      <c r="T537" s="216">
        <f>S537*H537</f>
        <v>0.0070000000000000001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277</v>
      </c>
      <c r="AT537" s="217" t="s">
        <v>156</v>
      </c>
      <c r="AU537" s="217" t="s">
        <v>83</v>
      </c>
      <c r="AY537" s="19" t="s">
        <v>154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81</v>
      </c>
      <c r="BK537" s="218">
        <f>ROUND(I537*H537,2)</f>
        <v>0</v>
      </c>
      <c r="BL537" s="19" t="s">
        <v>277</v>
      </c>
      <c r="BM537" s="217" t="s">
        <v>1164</v>
      </c>
    </row>
    <row r="538" s="2" customFormat="1">
      <c r="A538" s="40"/>
      <c r="B538" s="41"/>
      <c r="C538" s="42"/>
      <c r="D538" s="219" t="s">
        <v>163</v>
      </c>
      <c r="E538" s="42"/>
      <c r="F538" s="220" t="s">
        <v>1165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163</v>
      </c>
      <c r="AU538" s="19" t="s">
        <v>83</v>
      </c>
    </row>
    <row r="539" s="2" customFormat="1">
      <c r="A539" s="40"/>
      <c r="B539" s="41"/>
      <c r="C539" s="42"/>
      <c r="D539" s="224" t="s">
        <v>165</v>
      </c>
      <c r="E539" s="42"/>
      <c r="F539" s="225" t="s">
        <v>1166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165</v>
      </c>
      <c r="AU539" s="19" t="s">
        <v>83</v>
      </c>
    </row>
    <row r="540" s="13" customFormat="1">
      <c r="A540" s="13"/>
      <c r="B540" s="226"/>
      <c r="C540" s="227"/>
      <c r="D540" s="219" t="s">
        <v>167</v>
      </c>
      <c r="E540" s="228" t="s">
        <v>19</v>
      </c>
      <c r="F540" s="229" t="s">
        <v>1167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167</v>
      </c>
      <c r="AU540" s="235" t="s">
        <v>83</v>
      </c>
      <c r="AV540" s="13" t="s">
        <v>81</v>
      </c>
      <c r="AW540" s="13" t="s">
        <v>34</v>
      </c>
      <c r="AX540" s="13" t="s">
        <v>73</v>
      </c>
      <c r="AY540" s="235" t="s">
        <v>154</v>
      </c>
    </row>
    <row r="541" s="14" customFormat="1">
      <c r="A541" s="14"/>
      <c r="B541" s="236"/>
      <c r="C541" s="237"/>
      <c r="D541" s="219" t="s">
        <v>167</v>
      </c>
      <c r="E541" s="238" t="s">
        <v>19</v>
      </c>
      <c r="F541" s="239" t="s">
        <v>1168</v>
      </c>
      <c r="G541" s="237"/>
      <c r="H541" s="240">
        <v>4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167</v>
      </c>
      <c r="AU541" s="246" t="s">
        <v>83</v>
      </c>
      <c r="AV541" s="14" t="s">
        <v>83</v>
      </c>
      <c r="AW541" s="14" t="s">
        <v>34</v>
      </c>
      <c r="AX541" s="14" t="s">
        <v>73</v>
      </c>
      <c r="AY541" s="246" t="s">
        <v>154</v>
      </c>
    </row>
    <row r="542" s="2" customFormat="1" ht="30" customHeight="1">
      <c r="A542" s="40"/>
      <c r="B542" s="41"/>
      <c r="C542" s="206" t="s">
        <v>1169</v>
      </c>
      <c r="D542" s="206" t="s">
        <v>156</v>
      </c>
      <c r="E542" s="207" t="s">
        <v>1170</v>
      </c>
      <c r="F542" s="208" t="s">
        <v>1171</v>
      </c>
      <c r="G542" s="209" t="s">
        <v>207</v>
      </c>
      <c r="H542" s="210">
        <v>0.625</v>
      </c>
      <c r="I542" s="211"/>
      <c r="J542" s="212">
        <f>ROUND(I542*H542,2)</f>
        <v>0</v>
      </c>
      <c r="K542" s="208" t="s">
        <v>160</v>
      </c>
      <c r="L542" s="46"/>
      <c r="M542" s="213" t="s">
        <v>19</v>
      </c>
      <c r="N542" s="214" t="s">
        <v>44</v>
      </c>
      <c r="O542" s="86"/>
      <c r="P542" s="215">
        <f>O542*H542</f>
        <v>0</v>
      </c>
      <c r="Q542" s="215">
        <v>0.0061799999999999997</v>
      </c>
      <c r="R542" s="215">
        <f>Q542*H542</f>
        <v>0.0038624999999999996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277</v>
      </c>
      <c r="AT542" s="217" t="s">
        <v>156</v>
      </c>
      <c r="AU542" s="217" t="s">
        <v>83</v>
      </c>
      <c r="AY542" s="19" t="s">
        <v>154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81</v>
      </c>
      <c r="BK542" s="218">
        <f>ROUND(I542*H542,2)</f>
        <v>0</v>
      </c>
      <c r="BL542" s="19" t="s">
        <v>277</v>
      </c>
      <c r="BM542" s="217" t="s">
        <v>1172</v>
      </c>
    </row>
    <row r="543" s="2" customFormat="1">
      <c r="A543" s="40"/>
      <c r="B543" s="41"/>
      <c r="C543" s="42"/>
      <c r="D543" s="219" t="s">
        <v>163</v>
      </c>
      <c r="E543" s="42"/>
      <c r="F543" s="220" t="s">
        <v>1173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163</v>
      </c>
      <c r="AU543" s="19" t="s">
        <v>83</v>
      </c>
    </row>
    <row r="544" s="2" customFormat="1">
      <c r="A544" s="40"/>
      <c r="B544" s="41"/>
      <c r="C544" s="42"/>
      <c r="D544" s="224" t="s">
        <v>165</v>
      </c>
      <c r="E544" s="42"/>
      <c r="F544" s="225" t="s">
        <v>1174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165</v>
      </c>
      <c r="AU544" s="19" t="s">
        <v>83</v>
      </c>
    </row>
    <row r="545" s="14" customFormat="1">
      <c r="A545" s="14"/>
      <c r="B545" s="236"/>
      <c r="C545" s="237"/>
      <c r="D545" s="219" t="s">
        <v>167</v>
      </c>
      <c r="E545" s="238" t="s">
        <v>19</v>
      </c>
      <c r="F545" s="239" t="s">
        <v>1175</v>
      </c>
      <c r="G545" s="237"/>
      <c r="H545" s="240">
        <v>0.625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167</v>
      </c>
      <c r="AU545" s="246" t="s">
        <v>83</v>
      </c>
      <c r="AV545" s="14" t="s">
        <v>83</v>
      </c>
      <c r="AW545" s="14" t="s">
        <v>34</v>
      </c>
      <c r="AX545" s="14" t="s">
        <v>73</v>
      </c>
      <c r="AY545" s="246" t="s">
        <v>154</v>
      </c>
    </row>
    <row r="546" s="2" customFormat="1" ht="22.2" customHeight="1">
      <c r="A546" s="40"/>
      <c r="B546" s="41"/>
      <c r="C546" s="206" t="s">
        <v>1176</v>
      </c>
      <c r="D546" s="206" t="s">
        <v>156</v>
      </c>
      <c r="E546" s="207" t="s">
        <v>1177</v>
      </c>
      <c r="F546" s="208" t="s">
        <v>1178</v>
      </c>
      <c r="G546" s="209" t="s">
        <v>230</v>
      </c>
      <c r="H546" s="210">
        <v>0.5</v>
      </c>
      <c r="I546" s="211"/>
      <c r="J546" s="212">
        <f>ROUND(I546*H546,2)</f>
        <v>0</v>
      </c>
      <c r="K546" s="208" t="s">
        <v>160</v>
      </c>
      <c r="L546" s="46"/>
      <c r="M546" s="213" t="s">
        <v>19</v>
      </c>
      <c r="N546" s="214" t="s">
        <v>44</v>
      </c>
      <c r="O546" s="86"/>
      <c r="P546" s="215">
        <f>O546*H546</f>
        <v>0</v>
      </c>
      <c r="Q546" s="215">
        <v>0.0019400000000000001</v>
      </c>
      <c r="R546" s="215">
        <f>Q546*H546</f>
        <v>0.00097000000000000005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277</v>
      </c>
      <c r="AT546" s="217" t="s">
        <v>156</v>
      </c>
      <c r="AU546" s="217" t="s">
        <v>83</v>
      </c>
      <c r="AY546" s="19" t="s">
        <v>154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81</v>
      </c>
      <c r="BK546" s="218">
        <f>ROUND(I546*H546,2)</f>
        <v>0</v>
      </c>
      <c r="BL546" s="19" t="s">
        <v>277</v>
      </c>
      <c r="BM546" s="217" t="s">
        <v>1179</v>
      </c>
    </row>
    <row r="547" s="2" customFormat="1">
      <c r="A547" s="40"/>
      <c r="B547" s="41"/>
      <c r="C547" s="42"/>
      <c r="D547" s="219" t="s">
        <v>163</v>
      </c>
      <c r="E547" s="42"/>
      <c r="F547" s="220" t="s">
        <v>1180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163</v>
      </c>
      <c r="AU547" s="19" t="s">
        <v>83</v>
      </c>
    </row>
    <row r="548" s="2" customFormat="1">
      <c r="A548" s="40"/>
      <c r="B548" s="41"/>
      <c r="C548" s="42"/>
      <c r="D548" s="224" t="s">
        <v>165</v>
      </c>
      <c r="E548" s="42"/>
      <c r="F548" s="225" t="s">
        <v>1181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165</v>
      </c>
      <c r="AU548" s="19" t="s">
        <v>83</v>
      </c>
    </row>
    <row r="549" s="14" customFormat="1">
      <c r="A549" s="14"/>
      <c r="B549" s="236"/>
      <c r="C549" s="237"/>
      <c r="D549" s="219" t="s">
        <v>167</v>
      </c>
      <c r="E549" s="238" t="s">
        <v>19</v>
      </c>
      <c r="F549" s="239" t="s">
        <v>1182</v>
      </c>
      <c r="G549" s="237"/>
      <c r="H549" s="240">
        <v>0.5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167</v>
      </c>
      <c r="AU549" s="246" t="s">
        <v>83</v>
      </c>
      <c r="AV549" s="14" t="s">
        <v>83</v>
      </c>
      <c r="AW549" s="14" t="s">
        <v>34</v>
      </c>
      <c r="AX549" s="14" t="s">
        <v>73</v>
      </c>
      <c r="AY549" s="246" t="s">
        <v>154</v>
      </c>
    </row>
    <row r="550" s="2" customFormat="1" ht="22.2" customHeight="1">
      <c r="A550" s="40"/>
      <c r="B550" s="41"/>
      <c r="C550" s="206" t="s">
        <v>902</v>
      </c>
      <c r="D550" s="206" t="s">
        <v>156</v>
      </c>
      <c r="E550" s="207" t="s">
        <v>1183</v>
      </c>
      <c r="F550" s="208" t="s">
        <v>1184</v>
      </c>
      <c r="G550" s="209" t="s">
        <v>230</v>
      </c>
      <c r="H550" s="210">
        <v>1.25</v>
      </c>
      <c r="I550" s="211"/>
      <c r="J550" s="212">
        <f>ROUND(I550*H550,2)</f>
        <v>0</v>
      </c>
      <c r="K550" s="208" t="s">
        <v>160</v>
      </c>
      <c r="L550" s="46"/>
      <c r="M550" s="213" t="s">
        <v>19</v>
      </c>
      <c r="N550" s="214" t="s">
        <v>44</v>
      </c>
      <c r="O550" s="86"/>
      <c r="P550" s="215">
        <f>O550*H550</f>
        <v>0</v>
      </c>
      <c r="Q550" s="215">
        <v>0.00084999999999999995</v>
      </c>
      <c r="R550" s="215">
        <f>Q550*H550</f>
        <v>0.0010624999999999999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277</v>
      </c>
      <c r="AT550" s="217" t="s">
        <v>156</v>
      </c>
      <c r="AU550" s="217" t="s">
        <v>83</v>
      </c>
      <c r="AY550" s="19" t="s">
        <v>154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81</v>
      </c>
      <c r="BK550" s="218">
        <f>ROUND(I550*H550,2)</f>
        <v>0</v>
      </c>
      <c r="BL550" s="19" t="s">
        <v>277</v>
      </c>
      <c r="BM550" s="217" t="s">
        <v>1185</v>
      </c>
    </row>
    <row r="551" s="2" customFormat="1">
      <c r="A551" s="40"/>
      <c r="B551" s="41"/>
      <c r="C551" s="42"/>
      <c r="D551" s="219" t="s">
        <v>163</v>
      </c>
      <c r="E551" s="42"/>
      <c r="F551" s="220" t="s">
        <v>1186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163</v>
      </c>
      <c r="AU551" s="19" t="s">
        <v>83</v>
      </c>
    </row>
    <row r="552" s="2" customFormat="1">
      <c r="A552" s="40"/>
      <c r="B552" s="41"/>
      <c r="C552" s="42"/>
      <c r="D552" s="224" t="s">
        <v>165</v>
      </c>
      <c r="E552" s="42"/>
      <c r="F552" s="225" t="s">
        <v>1187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165</v>
      </c>
      <c r="AU552" s="19" t="s">
        <v>83</v>
      </c>
    </row>
    <row r="553" s="14" customFormat="1">
      <c r="A553" s="14"/>
      <c r="B553" s="236"/>
      <c r="C553" s="237"/>
      <c r="D553" s="219" t="s">
        <v>167</v>
      </c>
      <c r="E553" s="238" t="s">
        <v>19</v>
      </c>
      <c r="F553" s="239" t="s">
        <v>1188</v>
      </c>
      <c r="G553" s="237"/>
      <c r="H553" s="240">
        <v>1.25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167</v>
      </c>
      <c r="AU553" s="246" t="s">
        <v>83</v>
      </c>
      <c r="AV553" s="14" t="s">
        <v>83</v>
      </c>
      <c r="AW553" s="14" t="s">
        <v>34</v>
      </c>
      <c r="AX553" s="14" t="s">
        <v>73</v>
      </c>
      <c r="AY553" s="246" t="s">
        <v>154</v>
      </c>
    </row>
    <row r="554" s="2" customFormat="1" ht="30" customHeight="1">
      <c r="A554" s="40"/>
      <c r="B554" s="41"/>
      <c r="C554" s="206" t="s">
        <v>253</v>
      </c>
      <c r="D554" s="206" t="s">
        <v>156</v>
      </c>
      <c r="E554" s="207" t="s">
        <v>1189</v>
      </c>
      <c r="F554" s="208" t="s">
        <v>1190</v>
      </c>
      <c r="G554" s="209" t="s">
        <v>230</v>
      </c>
      <c r="H554" s="210">
        <v>2</v>
      </c>
      <c r="I554" s="211"/>
      <c r="J554" s="212">
        <f>ROUND(I554*H554,2)</f>
        <v>0</v>
      </c>
      <c r="K554" s="208" t="s">
        <v>160</v>
      </c>
      <c r="L554" s="46"/>
      <c r="M554" s="213" t="s">
        <v>19</v>
      </c>
      <c r="N554" s="214" t="s">
        <v>44</v>
      </c>
      <c r="O554" s="86"/>
      <c r="P554" s="215">
        <f>O554*H554</f>
        <v>0</v>
      </c>
      <c r="Q554" s="215">
        <v>0.0023600000000000001</v>
      </c>
      <c r="R554" s="215">
        <f>Q554*H554</f>
        <v>0.0047200000000000002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277</v>
      </c>
      <c r="AT554" s="217" t="s">
        <v>156</v>
      </c>
      <c r="AU554" s="217" t="s">
        <v>83</v>
      </c>
      <c r="AY554" s="19" t="s">
        <v>154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81</v>
      </c>
      <c r="BK554" s="218">
        <f>ROUND(I554*H554,2)</f>
        <v>0</v>
      </c>
      <c r="BL554" s="19" t="s">
        <v>277</v>
      </c>
      <c r="BM554" s="217" t="s">
        <v>1191</v>
      </c>
    </row>
    <row r="555" s="2" customFormat="1">
      <c r="A555" s="40"/>
      <c r="B555" s="41"/>
      <c r="C555" s="42"/>
      <c r="D555" s="219" t="s">
        <v>163</v>
      </c>
      <c r="E555" s="42"/>
      <c r="F555" s="220" t="s">
        <v>1192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163</v>
      </c>
      <c r="AU555" s="19" t="s">
        <v>83</v>
      </c>
    </row>
    <row r="556" s="2" customFormat="1">
      <c r="A556" s="40"/>
      <c r="B556" s="41"/>
      <c r="C556" s="42"/>
      <c r="D556" s="224" t="s">
        <v>165</v>
      </c>
      <c r="E556" s="42"/>
      <c r="F556" s="225" t="s">
        <v>1193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165</v>
      </c>
      <c r="AU556" s="19" t="s">
        <v>83</v>
      </c>
    </row>
    <row r="557" s="14" customFormat="1">
      <c r="A557" s="14"/>
      <c r="B557" s="236"/>
      <c r="C557" s="237"/>
      <c r="D557" s="219" t="s">
        <v>167</v>
      </c>
      <c r="E557" s="238" t="s">
        <v>19</v>
      </c>
      <c r="F557" s="239" t="s">
        <v>1194</v>
      </c>
      <c r="G557" s="237"/>
      <c r="H557" s="240">
        <v>2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167</v>
      </c>
      <c r="AU557" s="246" t="s">
        <v>83</v>
      </c>
      <c r="AV557" s="14" t="s">
        <v>83</v>
      </c>
      <c r="AW557" s="14" t="s">
        <v>34</v>
      </c>
      <c r="AX557" s="14" t="s">
        <v>73</v>
      </c>
      <c r="AY557" s="246" t="s">
        <v>154</v>
      </c>
    </row>
    <row r="558" s="2" customFormat="1" ht="22.2" customHeight="1">
      <c r="A558" s="40"/>
      <c r="B558" s="41"/>
      <c r="C558" s="206" t="s">
        <v>294</v>
      </c>
      <c r="D558" s="206" t="s">
        <v>156</v>
      </c>
      <c r="E558" s="207" t="s">
        <v>1195</v>
      </c>
      <c r="F558" s="208" t="s">
        <v>1196</v>
      </c>
      <c r="G558" s="209" t="s">
        <v>178</v>
      </c>
      <c r="H558" s="210">
        <v>0.010999999999999999</v>
      </c>
      <c r="I558" s="211"/>
      <c r="J558" s="212">
        <f>ROUND(I558*H558,2)</f>
        <v>0</v>
      </c>
      <c r="K558" s="208" t="s">
        <v>160</v>
      </c>
      <c r="L558" s="46"/>
      <c r="M558" s="213" t="s">
        <v>19</v>
      </c>
      <c r="N558" s="214" t="s">
        <v>44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277</v>
      </c>
      <c r="AT558" s="217" t="s">
        <v>156</v>
      </c>
      <c r="AU558" s="217" t="s">
        <v>83</v>
      </c>
      <c r="AY558" s="19" t="s">
        <v>154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81</v>
      </c>
      <c r="BK558" s="218">
        <f>ROUND(I558*H558,2)</f>
        <v>0</v>
      </c>
      <c r="BL558" s="19" t="s">
        <v>277</v>
      </c>
      <c r="BM558" s="217" t="s">
        <v>1197</v>
      </c>
    </row>
    <row r="559" s="2" customFormat="1">
      <c r="A559" s="40"/>
      <c r="B559" s="41"/>
      <c r="C559" s="42"/>
      <c r="D559" s="219" t="s">
        <v>163</v>
      </c>
      <c r="E559" s="42"/>
      <c r="F559" s="220" t="s">
        <v>1198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163</v>
      </c>
      <c r="AU559" s="19" t="s">
        <v>83</v>
      </c>
    </row>
    <row r="560" s="2" customFormat="1">
      <c r="A560" s="40"/>
      <c r="B560" s="41"/>
      <c r="C560" s="42"/>
      <c r="D560" s="224" t="s">
        <v>165</v>
      </c>
      <c r="E560" s="42"/>
      <c r="F560" s="225" t="s">
        <v>1199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165</v>
      </c>
      <c r="AU560" s="19" t="s">
        <v>83</v>
      </c>
    </row>
    <row r="561" s="12" customFormat="1" ht="22.8" customHeight="1">
      <c r="A561" s="12"/>
      <c r="B561" s="190"/>
      <c r="C561" s="191"/>
      <c r="D561" s="192" t="s">
        <v>72</v>
      </c>
      <c r="E561" s="204" t="s">
        <v>429</v>
      </c>
      <c r="F561" s="204" t="s">
        <v>430</v>
      </c>
      <c r="G561" s="191"/>
      <c r="H561" s="191"/>
      <c r="I561" s="194"/>
      <c r="J561" s="205">
        <f>BK561</f>
        <v>0</v>
      </c>
      <c r="K561" s="191"/>
      <c r="L561" s="196"/>
      <c r="M561" s="197"/>
      <c r="N561" s="198"/>
      <c r="O561" s="198"/>
      <c r="P561" s="199">
        <f>SUM(P562:P577)</f>
        <v>0</v>
      </c>
      <c r="Q561" s="198"/>
      <c r="R561" s="199">
        <f>SUM(R562:R577)</f>
        <v>0.19136</v>
      </c>
      <c r="S561" s="198"/>
      <c r="T561" s="200">
        <f>SUM(T562:T577)</f>
        <v>0.019600000000000003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1" t="s">
        <v>83</v>
      </c>
      <c r="AT561" s="202" t="s">
        <v>72</v>
      </c>
      <c r="AU561" s="202" t="s">
        <v>81</v>
      </c>
      <c r="AY561" s="201" t="s">
        <v>154</v>
      </c>
      <c r="BK561" s="203">
        <f>SUM(BK562:BK577)</f>
        <v>0</v>
      </c>
    </row>
    <row r="562" s="2" customFormat="1" ht="22.2" customHeight="1">
      <c r="A562" s="40"/>
      <c r="B562" s="41"/>
      <c r="C562" s="206" t="s">
        <v>1200</v>
      </c>
      <c r="D562" s="206" t="s">
        <v>156</v>
      </c>
      <c r="E562" s="207" t="s">
        <v>1201</v>
      </c>
      <c r="F562" s="208" t="s">
        <v>1202</v>
      </c>
      <c r="G562" s="209" t="s">
        <v>230</v>
      </c>
      <c r="H562" s="210">
        <v>9.8000000000000007</v>
      </c>
      <c r="I562" s="211"/>
      <c r="J562" s="212">
        <f>ROUND(I562*H562,2)</f>
        <v>0</v>
      </c>
      <c r="K562" s="208" t="s">
        <v>160</v>
      </c>
      <c r="L562" s="46"/>
      <c r="M562" s="213" t="s">
        <v>19</v>
      </c>
      <c r="N562" s="214" t="s">
        <v>44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0.002</v>
      </c>
      <c r="T562" s="216">
        <f>S562*H562</f>
        <v>0.019600000000000003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277</v>
      </c>
      <c r="AT562" s="217" t="s">
        <v>156</v>
      </c>
      <c r="AU562" s="217" t="s">
        <v>83</v>
      </c>
      <c r="AY562" s="19" t="s">
        <v>154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81</v>
      </c>
      <c r="BK562" s="218">
        <f>ROUND(I562*H562,2)</f>
        <v>0</v>
      </c>
      <c r="BL562" s="19" t="s">
        <v>277</v>
      </c>
      <c r="BM562" s="217" t="s">
        <v>1203</v>
      </c>
    </row>
    <row r="563" s="2" customFormat="1">
      <c r="A563" s="40"/>
      <c r="B563" s="41"/>
      <c r="C563" s="42"/>
      <c r="D563" s="219" t="s">
        <v>163</v>
      </c>
      <c r="E563" s="42"/>
      <c r="F563" s="220" t="s">
        <v>1204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163</v>
      </c>
      <c r="AU563" s="19" t="s">
        <v>83</v>
      </c>
    </row>
    <row r="564" s="2" customFormat="1">
      <c r="A564" s="40"/>
      <c r="B564" s="41"/>
      <c r="C564" s="42"/>
      <c r="D564" s="224" t="s">
        <v>165</v>
      </c>
      <c r="E564" s="42"/>
      <c r="F564" s="225" t="s">
        <v>1205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165</v>
      </c>
      <c r="AU564" s="19" t="s">
        <v>83</v>
      </c>
    </row>
    <row r="565" s="13" customFormat="1">
      <c r="A565" s="13"/>
      <c r="B565" s="226"/>
      <c r="C565" s="227"/>
      <c r="D565" s="219" t="s">
        <v>167</v>
      </c>
      <c r="E565" s="228" t="s">
        <v>19</v>
      </c>
      <c r="F565" s="229" t="s">
        <v>979</v>
      </c>
      <c r="G565" s="227"/>
      <c r="H565" s="228" t="s">
        <v>19</v>
      </c>
      <c r="I565" s="230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167</v>
      </c>
      <c r="AU565" s="235" t="s">
        <v>83</v>
      </c>
      <c r="AV565" s="13" t="s">
        <v>81</v>
      </c>
      <c r="AW565" s="13" t="s">
        <v>34</v>
      </c>
      <c r="AX565" s="13" t="s">
        <v>73</v>
      </c>
      <c r="AY565" s="235" t="s">
        <v>154</v>
      </c>
    </row>
    <row r="566" s="14" customFormat="1">
      <c r="A566" s="14"/>
      <c r="B566" s="236"/>
      <c r="C566" s="237"/>
      <c r="D566" s="219" t="s">
        <v>167</v>
      </c>
      <c r="E566" s="238" t="s">
        <v>19</v>
      </c>
      <c r="F566" s="239" t="s">
        <v>1160</v>
      </c>
      <c r="G566" s="237"/>
      <c r="H566" s="240">
        <v>9.8000000000000007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167</v>
      </c>
      <c r="AU566" s="246" t="s">
        <v>83</v>
      </c>
      <c r="AV566" s="14" t="s">
        <v>83</v>
      </c>
      <c r="AW566" s="14" t="s">
        <v>34</v>
      </c>
      <c r="AX566" s="14" t="s">
        <v>73</v>
      </c>
      <c r="AY566" s="246" t="s">
        <v>154</v>
      </c>
    </row>
    <row r="567" s="2" customFormat="1" ht="22.2" customHeight="1">
      <c r="A567" s="40"/>
      <c r="B567" s="41"/>
      <c r="C567" s="206" t="s">
        <v>1206</v>
      </c>
      <c r="D567" s="206" t="s">
        <v>156</v>
      </c>
      <c r="E567" s="207" t="s">
        <v>1207</v>
      </c>
      <c r="F567" s="208" t="s">
        <v>1208</v>
      </c>
      <c r="G567" s="209" t="s">
        <v>434</v>
      </c>
      <c r="H567" s="210">
        <v>4</v>
      </c>
      <c r="I567" s="211"/>
      <c r="J567" s="212">
        <f>ROUND(I567*H567,2)</f>
        <v>0</v>
      </c>
      <c r="K567" s="208" t="s">
        <v>160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0.00087000000000000001</v>
      </c>
      <c r="R567" s="215">
        <f>Q567*H567</f>
        <v>0.00348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277</v>
      </c>
      <c r="AT567" s="217" t="s">
        <v>156</v>
      </c>
      <c r="AU567" s="217" t="s">
        <v>83</v>
      </c>
      <c r="AY567" s="19" t="s">
        <v>154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277</v>
      </c>
      <c r="BM567" s="217" t="s">
        <v>1209</v>
      </c>
    </row>
    <row r="568" s="2" customFormat="1">
      <c r="A568" s="40"/>
      <c r="B568" s="41"/>
      <c r="C568" s="42"/>
      <c r="D568" s="219" t="s">
        <v>163</v>
      </c>
      <c r="E568" s="42"/>
      <c r="F568" s="220" t="s">
        <v>1210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163</v>
      </c>
      <c r="AU568" s="19" t="s">
        <v>83</v>
      </c>
    </row>
    <row r="569" s="2" customFormat="1">
      <c r="A569" s="40"/>
      <c r="B569" s="41"/>
      <c r="C569" s="42"/>
      <c r="D569" s="224" t="s">
        <v>165</v>
      </c>
      <c r="E569" s="42"/>
      <c r="F569" s="225" t="s">
        <v>1211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165</v>
      </c>
      <c r="AU569" s="19" t="s">
        <v>83</v>
      </c>
    </row>
    <row r="570" s="13" customFormat="1">
      <c r="A570" s="13"/>
      <c r="B570" s="226"/>
      <c r="C570" s="227"/>
      <c r="D570" s="219" t="s">
        <v>167</v>
      </c>
      <c r="E570" s="228" t="s">
        <v>19</v>
      </c>
      <c r="F570" s="229" t="s">
        <v>1212</v>
      </c>
      <c r="G570" s="227"/>
      <c r="H570" s="228" t="s">
        <v>19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167</v>
      </c>
      <c r="AU570" s="235" t="s">
        <v>83</v>
      </c>
      <c r="AV570" s="13" t="s">
        <v>81</v>
      </c>
      <c r="AW570" s="13" t="s">
        <v>34</v>
      </c>
      <c r="AX570" s="13" t="s">
        <v>73</v>
      </c>
      <c r="AY570" s="235" t="s">
        <v>154</v>
      </c>
    </row>
    <row r="571" s="14" customFormat="1">
      <c r="A571" s="14"/>
      <c r="B571" s="236"/>
      <c r="C571" s="237"/>
      <c r="D571" s="219" t="s">
        <v>167</v>
      </c>
      <c r="E571" s="238" t="s">
        <v>19</v>
      </c>
      <c r="F571" s="239" t="s">
        <v>1213</v>
      </c>
      <c r="G571" s="237"/>
      <c r="H571" s="240">
        <v>4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167</v>
      </c>
      <c r="AU571" s="246" t="s">
        <v>83</v>
      </c>
      <c r="AV571" s="14" t="s">
        <v>83</v>
      </c>
      <c r="AW571" s="14" t="s">
        <v>34</v>
      </c>
      <c r="AX571" s="14" t="s">
        <v>73</v>
      </c>
      <c r="AY571" s="246" t="s">
        <v>154</v>
      </c>
    </row>
    <row r="572" s="2" customFormat="1" ht="22.2" customHeight="1">
      <c r="A572" s="40"/>
      <c r="B572" s="41"/>
      <c r="C572" s="248" t="s">
        <v>1214</v>
      </c>
      <c r="D572" s="248" t="s">
        <v>264</v>
      </c>
      <c r="E572" s="249" t="s">
        <v>1215</v>
      </c>
      <c r="F572" s="250" t="s">
        <v>1216</v>
      </c>
      <c r="G572" s="251" t="s">
        <v>1217</v>
      </c>
      <c r="H572" s="252">
        <v>4</v>
      </c>
      <c r="I572" s="253"/>
      <c r="J572" s="254">
        <f>ROUND(I572*H572,2)</f>
        <v>0</v>
      </c>
      <c r="K572" s="250" t="s">
        <v>19</v>
      </c>
      <c r="L572" s="255"/>
      <c r="M572" s="256" t="s">
        <v>19</v>
      </c>
      <c r="N572" s="257" t="s">
        <v>44</v>
      </c>
      <c r="O572" s="86"/>
      <c r="P572" s="215">
        <f>O572*H572</f>
        <v>0</v>
      </c>
      <c r="Q572" s="215">
        <v>0.046969999999999998</v>
      </c>
      <c r="R572" s="215">
        <f>Q572*H572</f>
        <v>0.18787999999999999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414</v>
      </c>
      <c r="AT572" s="217" t="s">
        <v>264</v>
      </c>
      <c r="AU572" s="217" t="s">
        <v>83</v>
      </c>
      <c r="AY572" s="19" t="s">
        <v>154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81</v>
      </c>
      <c r="BK572" s="218">
        <f>ROUND(I572*H572,2)</f>
        <v>0</v>
      </c>
      <c r="BL572" s="19" t="s">
        <v>277</v>
      </c>
      <c r="BM572" s="217" t="s">
        <v>1218</v>
      </c>
    </row>
    <row r="573" s="2" customFormat="1">
      <c r="A573" s="40"/>
      <c r="B573" s="41"/>
      <c r="C573" s="42"/>
      <c r="D573" s="219" t="s">
        <v>163</v>
      </c>
      <c r="E573" s="42"/>
      <c r="F573" s="220" t="s">
        <v>1216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163</v>
      </c>
      <c r="AU573" s="19" t="s">
        <v>83</v>
      </c>
    </row>
    <row r="574" s="2" customFormat="1">
      <c r="A574" s="40"/>
      <c r="B574" s="41"/>
      <c r="C574" s="42"/>
      <c r="D574" s="219" t="s">
        <v>249</v>
      </c>
      <c r="E574" s="42"/>
      <c r="F574" s="247" t="s">
        <v>268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249</v>
      </c>
      <c r="AU574" s="19" t="s">
        <v>83</v>
      </c>
    </row>
    <row r="575" s="2" customFormat="1" ht="22.2" customHeight="1">
      <c r="A575" s="40"/>
      <c r="B575" s="41"/>
      <c r="C575" s="206" t="s">
        <v>1219</v>
      </c>
      <c r="D575" s="206" t="s">
        <v>156</v>
      </c>
      <c r="E575" s="207" t="s">
        <v>1220</v>
      </c>
      <c r="F575" s="208" t="s">
        <v>1221</v>
      </c>
      <c r="G575" s="209" t="s">
        <v>178</v>
      </c>
      <c r="H575" s="210">
        <v>0.191</v>
      </c>
      <c r="I575" s="211"/>
      <c r="J575" s="212">
        <f>ROUND(I575*H575,2)</f>
        <v>0</v>
      </c>
      <c r="K575" s="208" t="s">
        <v>160</v>
      </c>
      <c r="L575" s="46"/>
      <c r="M575" s="213" t="s">
        <v>19</v>
      </c>
      <c r="N575" s="214" t="s">
        <v>44</v>
      </c>
      <c r="O575" s="86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277</v>
      </c>
      <c r="AT575" s="217" t="s">
        <v>156</v>
      </c>
      <c r="AU575" s="217" t="s">
        <v>83</v>
      </c>
      <c r="AY575" s="19" t="s">
        <v>154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81</v>
      </c>
      <c r="BK575" s="218">
        <f>ROUND(I575*H575,2)</f>
        <v>0</v>
      </c>
      <c r="BL575" s="19" t="s">
        <v>277</v>
      </c>
      <c r="BM575" s="217" t="s">
        <v>1222</v>
      </c>
    </row>
    <row r="576" s="2" customFormat="1">
      <c r="A576" s="40"/>
      <c r="B576" s="41"/>
      <c r="C576" s="42"/>
      <c r="D576" s="219" t="s">
        <v>163</v>
      </c>
      <c r="E576" s="42"/>
      <c r="F576" s="220" t="s">
        <v>1223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163</v>
      </c>
      <c r="AU576" s="19" t="s">
        <v>83</v>
      </c>
    </row>
    <row r="577" s="2" customFormat="1">
      <c r="A577" s="40"/>
      <c r="B577" s="41"/>
      <c r="C577" s="42"/>
      <c r="D577" s="224" t="s">
        <v>165</v>
      </c>
      <c r="E577" s="42"/>
      <c r="F577" s="225" t="s">
        <v>1224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165</v>
      </c>
      <c r="AU577" s="19" t="s">
        <v>83</v>
      </c>
    </row>
    <row r="578" s="12" customFormat="1" ht="22.8" customHeight="1">
      <c r="A578" s="12"/>
      <c r="B578" s="190"/>
      <c r="C578" s="191"/>
      <c r="D578" s="192" t="s">
        <v>72</v>
      </c>
      <c r="E578" s="204" t="s">
        <v>438</v>
      </c>
      <c r="F578" s="204" t="s">
        <v>439</v>
      </c>
      <c r="G578" s="191"/>
      <c r="H578" s="191"/>
      <c r="I578" s="194"/>
      <c r="J578" s="205">
        <f>BK578</f>
        <v>0</v>
      </c>
      <c r="K578" s="191"/>
      <c r="L578" s="196"/>
      <c r="M578" s="197"/>
      <c r="N578" s="198"/>
      <c r="O578" s="198"/>
      <c r="P578" s="199">
        <f>SUM(P579:P631)</f>
        <v>0</v>
      </c>
      <c r="Q578" s="198"/>
      <c r="R578" s="199">
        <f>SUM(R579:R631)</f>
        <v>0.93465674999999981</v>
      </c>
      <c r="S578" s="198"/>
      <c r="T578" s="200">
        <f>SUM(T579:T631)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1" t="s">
        <v>83</v>
      </c>
      <c r="AT578" s="202" t="s">
        <v>72</v>
      </c>
      <c r="AU578" s="202" t="s">
        <v>81</v>
      </c>
      <c r="AY578" s="201" t="s">
        <v>154</v>
      </c>
      <c r="BK578" s="203">
        <f>SUM(BK579:BK631)</f>
        <v>0</v>
      </c>
    </row>
    <row r="579" s="2" customFormat="1" ht="34.8" customHeight="1">
      <c r="A579" s="40"/>
      <c r="B579" s="41"/>
      <c r="C579" s="206" t="s">
        <v>1225</v>
      </c>
      <c r="D579" s="206" t="s">
        <v>156</v>
      </c>
      <c r="E579" s="207" t="s">
        <v>1226</v>
      </c>
      <c r="F579" s="208" t="s">
        <v>1227</v>
      </c>
      <c r="G579" s="209" t="s">
        <v>434</v>
      </c>
      <c r="H579" s="210">
        <v>4</v>
      </c>
      <c r="I579" s="211"/>
      <c r="J579" s="212">
        <f>ROUND(I579*H579,2)</f>
        <v>0</v>
      </c>
      <c r="K579" s="208" t="s">
        <v>839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0.0060000000000000001</v>
      </c>
      <c r="R579" s="215">
        <f>Q579*H579</f>
        <v>0.024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277</v>
      </c>
      <c r="AT579" s="217" t="s">
        <v>156</v>
      </c>
      <c r="AU579" s="217" t="s">
        <v>83</v>
      </c>
      <c r="AY579" s="19" t="s">
        <v>154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81</v>
      </c>
      <c r="BK579" s="218">
        <f>ROUND(I579*H579,2)</f>
        <v>0</v>
      </c>
      <c r="BL579" s="19" t="s">
        <v>277</v>
      </c>
      <c r="BM579" s="217" t="s">
        <v>1228</v>
      </c>
    </row>
    <row r="580" s="2" customFormat="1">
      <c r="A580" s="40"/>
      <c r="B580" s="41"/>
      <c r="C580" s="42"/>
      <c r="D580" s="219" t="s">
        <v>163</v>
      </c>
      <c r="E580" s="42"/>
      <c r="F580" s="220" t="s">
        <v>1229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163</v>
      </c>
      <c r="AU580" s="19" t="s">
        <v>83</v>
      </c>
    </row>
    <row r="581" s="2" customFormat="1">
      <c r="A581" s="40"/>
      <c r="B581" s="41"/>
      <c r="C581" s="42"/>
      <c r="D581" s="224" t="s">
        <v>165</v>
      </c>
      <c r="E581" s="42"/>
      <c r="F581" s="225" t="s">
        <v>1230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165</v>
      </c>
      <c r="AU581" s="19" t="s">
        <v>83</v>
      </c>
    </row>
    <row r="582" s="13" customFormat="1">
      <c r="A582" s="13"/>
      <c r="B582" s="226"/>
      <c r="C582" s="227"/>
      <c r="D582" s="219" t="s">
        <v>167</v>
      </c>
      <c r="E582" s="228" t="s">
        <v>19</v>
      </c>
      <c r="F582" s="229" t="s">
        <v>1231</v>
      </c>
      <c r="G582" s="227"/>
      <c r="H582" s="228" t="s">
        <v>19</v>
      </c>
      <c r="I582" s="230"/>
      <c r="J582" s="227"/>
      <c r="K582" s="227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167</v>
      </c>
      <c r="AU582" s="235" t="s">
        <v>83</v>
      </c>
      <c r="AV582" s="13" t="s">
        <v>81</v>
      </c>
      <c r="AW582" s="13" t="s">
        <v>34</v>
      </c>
      <c r="AX582" s="13" t="s">
        <v>73</v>
      </c>
      <c r="AY582" s="235" t="s">
        <v>154</v>
      </c>
    </row>
    <row r="583" s="14" customFormat="1">
      <c r="A583" s="14"/>
      <c r="B583" s="236"/>
      <c r="C583" s="237"/>
      <c r="D583" s="219" t="s">
        <v>167</v>
      </c>
      <c r="E583" s="238" t="s">
        <v>19</v>
      </c>
      <c r="F583" s="239" t="s">
        <v>1232</v>
      </c>
      <c r="G583" s="237"/>
      <c r="H583" s="240">
        <v>4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167</v>
      </c>
      <c r="AU583" s="246" t="s">
        <v>83</v>
      </c>
      <c r="AV583" s="14" t="s">
        <v>83</v>
      </c>
      <c r="AW583" s="14" t="s">
        <v>34</v>
      </c>
      <c r="AX583" s="14" t="s">
        <v>73</v>
      </c>
      <c r="AY583" s="246" t="s">
        <v>154</v>
      </c>
    </row>
    <row r="584" s="2" customFormat="1" ht="22.2" customHeight="1">
      <c r="A584" s="40"/>
      <c r="B584" s="41"/>
      <c r="C584" s="248" t="s">
        <v>1233</v>
      </c>
      <c r="D584" s="248" t="s">
        <v>264</v>
      </c>
      <c r="E584" s="249" t="s">
        <v>1234</v>
      </c>
      <c r="F584" s="250" t="s">
        <v>1235</v>
      </c>
      <c r="G584" s="251" t="s">
        <v>434</v>
      </c>
      <c r="H584" s="252">
        <v>4</v>
      </c>
      <c r="I584" s="253"/>
      <c r="J584" s="254">
        <f>ROUND(I584*H584,2)</f>
        <v>0</v>
      </c>
      <c r="K584" s="250" t="s">
        <v>19</v>
      </c>
      <c r="L584" s="255"/>
      <c r="M584" s="256" t="s">
        <v>19</v>
      </c>
      <c r="N584" s="257" t="s">
        <v>44</v>
      </c>
      <c r="O584" s="86"/>
      <c r="P584" s="215">
        <f>O584*H584</f>
        <v>0</v>
      </c>
      <c r="Q584" s="215">
        <v>0.045999999999999999</v>
      </c>
      <c r="R584" s="215">
        <f>Q584*H584</f>
        <v>0.184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414</v>
      </c>
      <c r="AT584" s="217" t="s">
        <v>264</v>
      </c>
      <c r="AU584" s="217" t="s">
        <v>83</v>
      </c>
      <c r="AY584" s="19" t="s">
        <v>154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81</v>
      </c>
      <c r="BK584" s="218">
        <f>ROUND(I584*H584,2)</f>
        <v>0</v>
      </c>
      <c r="BL584" s="19" t="s">
        <v>277</v>
      </c>
      <c r="BM584" s="217" t="s">
        <v>1236</v>
      </c>
    </row>
    <row r="585" s="2" customFormat="1">
      <c r="A585" s="40"/>
      <c r="B585" s="41"/>
      <c r="C585" s="42"/>
      <c r="D585" s="219" t="s">
        <v>163</v>
      </c>
      <c r="E585" s="42"/>
      <c r="F585" s="220" t="s">
        <v>1235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163</v>
      </c>
      <c r="AU585" s="19" t="s">
        <v>83</v>
      </c>
    </row>
    <row r="586" s="2" customFormat="1">
      <c r="A586" s="40"/>
      <c r="B586" s="41"/>
      <c r="C586" s="42"/>
      <c r="D586" s="219" t="s">
        <v>249</v>
      </c>
      <c r="E586" s="42"/>
      <c r="F586" s="247" t="s">
        <v>268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249</v>
      </c>
      <c r="AU586" s="19" t="s">
        <v>83</v>
      </c>
    </row>
    <row r="587" s="2" customFormat="1" ht="22.2" customHeight="1">
      <c r="A587" s="40"/>
      <c r="B587" s="41"/>
      <c r="C587" s="206" t="s">
        <v>1237</v>
      </c>
      <c r="D587" s="206" t="s">
        <v>156</v>
      </c>
      <c r="E587" s="207" t="s">
        <v>1238</v>
      </c>
      <c r="F587" s="208" t="s">
        <v>1239</v>
      </c>
      <c r="G587" s="209" t="s">
        <v>434</v>
      </c>
      <c r="H587" s="210">
        <v>1</v>
      </c>
      <c r="I587" s="211"/>
      <c r="J587" s="212">
        <f>ROUND(I587*H587,2)</f>
        <v>0</v>
      </c>
      <c r="K587" s="208" t="s">
        <v>160</v>
      </c>
      <c r="L587" s="46"/>
      <c r="M587" s="213" t="s">
        <v>19</v>
      </c>
      <c r="N587" s="214" t="s">
        <v>44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277</v>
      </c>
      <c r="AT587" s="217" t="s">
        <v>156</v>
      </c>
      <c r="AU587" s="217" t="s">
        <v>83</v>
      </c>
      <c r="AY587" s="19" t="s">
        <v>154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81</v>
      </c>
      <c r="BK587" s="218">
        <f>ROUND(I587*H587,2)</f>
        <v>0</v>
      </c>
      <c r="BL587" s="19" t="s">
        <v>277</v>
      </c>
      <c r="BM587" s="217" t="s">
        <v>1240</v>
      </c>
    </row>
    <row r="588" s="2" customFormat="1">
      <c r="A588" s="40"/>
      <c r="B588" s="41"/>
      <c r="C588" s="42"/>
      <c r="D588" s="219" t="s">
        <v>163</v>
      </c>
      <c r="E588" s="42"/>
      <c r="F588" s="220" t="s">
        <v>1239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163</v>
      </c>
      <c r="AU588" s="19" t="s">
        <v>83</v>
      </c>
    </row>
    <row r="589" s="2" customFormat="1">
      <c r="A589" s="40"/>
      <c r="B589" s="41"/>
      <c r="C589" s="42"/>
      <c r="D589" s="224" t="s">
        <v>165</v>
      </c>
      <c r="E589" s="42"/>
      <c r="F589" s="225" t="s">
        <v>1241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165</v>
      </c>
      <c r="AU589" s="19" t="s">
        <v>83</v>
      </c>
    </row>
    <row r="590" s="13" customFormat="1">
      <c r="A590" s="13"/>
      <c r="B590" s="226"/>
      <c r="C590" s="227"/>
      <c r="D590" s="219" t="s">
        <v>167</v>
      </c>
      <c r="E590" s="228" t="s">
        <v>19</v>
      </c>
      <c r="F590" s="229" t="s">
        <v>1242</v>
      </c>
      <c r="G590" s="227"/>
      <c r="H590" s="228" t="s">
        <v>19</v>
      </c>
      <c r="I590" s="230"/>
      <c r="J590" s="227"/>
      <c r="K590" s="227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167</v>
      </c>
      <c r="AU590" s="235" t="s">
        <v>83</v>
      </c>
      <c r="AV590" s="13" t="s">
        <v>81</v>
      </c>
      <c r="AW590" s="13" t="s">
        <v>34</v>
      </c>
      <c r="AX590" s="13" t="s">
        <v>73</v>
      </c>
      <c r="AY590" s="235" t="s">
        <v>154</v>
      </c>
    </row>
    <row r="591" s="14" customFormat="1">
      <c r="A591" s="14"/>
      <c r="B591" s="236"/>
      <c r="C591" s="237"/>
      <c r="D591" s="219" t="s">
        <v>167</v>
      </c>
      <c r="E591" s="238" t="s">
        <v>19</v>
      </c>
      <c r="F591" s="239" t="s">
        <v>1243</v>
      </c>
      <c r="G591" s="237"/>
      <c r="H591" s="240">
        <v>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167</v>
      </c>
      <c r="AU591" s="246" t="s">
        <v>83</v>
      </c>
      <c r="AV591" s="14" t="s">
        <v>83</v>
      </c>
      <c r="AW591" s="14" t="s">
        <v>34</v>
      </c>
      <c r="AX591" s="14" t="s">
        <v>73</v>
      </c>
      <c r="AY591" s="246" t="s">
        <v>154</v>
      </c>
    </row>
    <row r="592" s="2" customFormat="1" ht="22.2" customHeight="1">
      <c r="A592" s="40"/>
      <c r="B592" s="41"/>
      <c r="C592" s="248" t="s">
        <v>1244</v>
      </c>
      <c r="D592" s="248" t="s">
        <v>264</v>
      </c>
      <c r="E592" s="249" t="s">
        <v>1245</v>
      </c>
      <c r="F592" s="250" t="s">
        <v>1246</v>
      </c>
      <c r="G592" s="251" t="s">
        <v>1217</v>
      </c>
      <c r="H592" s="252">
        <v>1</v>
      </c>
      <c r="I592" s="253"/>
      <c r="J592" s="254">
        <f>ROUND(I592*H592,2)</f>
        <v>0</v>
      </c>
      <c r="K592" s="250" t="s">
        <v>160</v>
      </c>
      <c r="L592" s="255"/>
      <c r="M592" s="256" t="s">
        <v>19</v>
      </c>
      <c r="N592" s="257" t="s">
        <v>44</v>
      </c>
      <c r="O592" s="86"/>
      <c r="P592" s="215">
        <f>O592*H592</f>
        <v>0</v>
      </c>
      <c r="Q592" s="215">
        <v>0.038289999999999998</v>
      </c>
      <c r="R592" s="215">
        <f>Q592*H592</f>
        <v>0.038289999999999998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414</v>
      </c>
      <c r="AT592" s="217" t="s">
        <v>264</v>
      </c>
      <c r="AU592" s="217" t="s">
        <v>83</v>
      </c>
      <c r="AY592" s="19" t="s">
        <v>154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81</v>
      </c>
      <c r="BK592" s="218">
        <f>ROUND(I592*H592,2)</f>
        <v>0</v>
      </c>
      <c r="BL592" s="19" t="s">
        <v>277</v>
      </c>
      <c r="BM592" s="217" t="s">
        <v>1247</v>
      </c>
    </row>
    <row r="593" s="2" customFormat="1">
      <c r="A593" s="40"/>
      <c r="B593" s="41"/>
      <c r="C593" s="42"/>
      <c r="D593" s="219" t="s">
        <v>163</v>
      </c>
      <c r="E593" s="42"/>
      <c r="F593" s="220" t="s">
        <v>1246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163</v>
      </c>
      <c r="AU593" s="19" t="s">
        <v>83</v>
      </c>
    </row>
    <row r="594" s="2" customFormat="1">
      <c r="A594" s="40"/>
      <c r="B594" s="41"/>
      <c r="C594" s="42"/>
      <c r="D594" s="219" t="s">
        <v>249</v>
      </c>
      <c r="E594" s="42"/>
      <c r="F594" s="247" t="s">
        <v>1248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249</v>
      </c>
      <c r="AU594" s="19" t="s">
        <v>83</v>
      </c>
    </row>
    <row r="595" s="13" customFormat="1">
      <c r="A595" s="13"/>
      <c r="B595" s="226"/>
      <c r="C595" s="227"/>
      <c r="D595" s="219" t="s">
        <v>167</v>
      </c>
      <c r="E595" s="228" t="s">
        <v>19</v>
      </c>
      <c r="F595" s="229" t="s">
        <v>1242</v>
      </c>
      <c r="G595" s="227"/>
      <c r="H595" s="228" t="s">
        <v>19</v>
      </c>
      <c r="I595" s="230"/>
      <c r="J595" s="227"/>
      <c r="K595" s="227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167</v>
      </c>
      <c r="AU595" s="235" t="s">
        <v>83</v>
      </c>
      <c r="AV595" s="13" t="s">
        <v>81</v>
      </c>
      <c r="AW595" s="13" t="s">
        <v>34</v>
      </c>
      <c r="AX595" s="13" t="s">
        <v>73</v>
      </c>
      <c r="AY595" s="235" t="s">
        <v>154</v>
      </c>
    </row>
    <row r="596" s="14" customFormat="1">
      <c r="A596" s="14"/>
      <c r="B596" s="236"/>
      <c r="C596" s="237"/>
      <c r="D596" s="219" t="s">
        <v>167</v>
      </c>
      <c r="E596" s="238" t="s">
        <v>19</v>
      </c>
      <c r="F596" s="239" t="s">
        <v>1249</v>
      </c>
      <c r="G596" s="237"/>
      <c r="H596" s="240">
        <v>1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167</v>
      </c>
      <c r="AU596" s="246" t="s">
        <v>83</v>
      </c>
      <c r="AV596" s="14" t="s">
        <v>83</v>
      </c>
      <c r="AW596" s="14" t="s">
        <v>34</v>
      </c>
      <c r="AX596" s="14" t="s">
        <v>73</v>
      </c>
      <c r="AY596" s="246" t="s">
        <v>154</v>
      </c>
    </row>
    <row r="597" s="2" customFormat="1" ht="22.2" customHeight="1">
      <c r="A597" s="40"/>
      <c r="B597" s="41"/>
      <c r="C597" s="206" t="s">
        <v>1250</v>
      </c>
      <c r="D597" s="206" t="s">
        <v>156</v>
      </c>
      <c r="E597" s="207" t="s">
        <v>1251</v>
      </c>
      <c r="F597" s="208" t="s">
        <v>1252</v>
      </c>
      <c r="G597" s="209" t="s">
        <v>434</v>
      </c>
      <c r="H597" s="210">
        <v>1</v>
      </c>
      <c r="I597" s="211"/>
      <c r="J597" s="212">
        <f>ROUND(I597*H597,2)</f>
        <v>0</v>
      </c>
      <c r="K597" s="208" t="s">
        <v>160</v>
      </c>
      <c r="L597" s="46"/>
      <c r="M597" s="213" t="s">
        <v>19</v>
      </c>
      <c r="N597" s="214" t="s">
        <v>44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277</v>
      </c>
      <c r="AT597" s="217" t="s">
        <v>156</v>
      </c>
      <c r="AU597" s="217" t="s">
        <v>83</v>
      </c>
      <c r="AY597" s="19" t="s">
        <v>154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81</v>
      </c>
      <c r="BK597" s="218">
        <f>ROUND(I597*H597,2)</f>
        <v>0</v>
      </c>
      <c r="BL597" s="19" t="s">
        <v>277</v>
      </c>
      <c r="BM597" s="217" t="s">
        <v>1253</v>
      </c>
    </row>
    <row r="598" s="2" customFormat="1">
      <c r="A598" s="40"/>
      <c r="B598" s="41"/>
      <c r="C598" s="42"/>
      <c r="D598" s="219" t="s">
        <v>163</v>
      </c>
      <c r="E598" s="42"/>
      <c r="F598" s="220" t="s">
        <v>1254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163</v>
      </c>
      <c r="AU598" s="19" t="s">
        <v>83</v>
      </c>
    </row>
    <row r="599" s="2" customFormat="1">
      <c r="A599" s="40"/>
      <c r="B599" s="41"/>
      <c r="C599" s="42"/>
      <c r="D599" s="224" t="s">
        <v>165</v>
      </c>
      <c r="E599" s="42"/>
      <c r="F599" s="225" t="s">
        <v>1255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165</v>
      </c>
      <c r="AU599" s="19" t="s">
        <v>83</v>
      </c>
    </row>
    <row r="600" s="2" customFormat="1" ht="14.4" customHeight="1">
      <c r="A600" s="40"/>
      <c r="B600" s="41"/>
      <c r="C600" s="248" t="s">
        <v>1256</v>
      </c>
      <c r="D600" s="248" t="s">
        <v>264</v>
      </c>
      <c r="E600" s="249" t="s">
        <v>1257</v>
      </c>
      <c r="F600" s="250" t="s">
        <v>1258</v>
      </c>
      <c r="G600" s="251" t="s">
        <v>434</v>
      </c>
      <c r="H600" s="252">
        <v>1</v>
      </c>
      <c r="I600" s="253"/>
      <c r="J600" s="254">
        <f>ROUND(I600*H600,2)</f>
        <v>0</v>
      </c>
      <c r="K600" s="250" t="s">
        <v>160</v>
      </c>
      <c r="L600" s="255"/>
      <c r="M600" s="256" t="s">
        <v>19</v>
      </c>
      <c r="N600" s="257" t="s">
        <v>44</v>
      </c>
      <c r="O600" s="86"/>
      <c r="P600" s="215">
        <f>O600*H600</f>
        <v>0</v>
      </c>
      <c r="Q600" s="215">
        <v>0.00044999999999999999</v>
      </c>
      <c r="R600" s="215">
        <f>Q600*H600</f>
        <v>0.00044999999999999999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414</v>
      </c>
      <c r="AT600" s="217" t="s">
        <v>264</v>
      </c>
      <c r="AU600" s="217" t="s">
        <v>83</v>
      </c>
      <c r="AY600" s="19" t="s">
        <v>154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81</v>
      </c>
      <c r="BK600" s="218">
        <f>ROUND(I600*H600,2)</f>
        <v>0</v>
      </c>
      <c r="BL600" s="19" t="s">
        <v>277</v>
      </c>
      <c r="BM600" s="217" t="s">
        <v>1259</v>
      </c>
    </row>
    <row r="601" s="2" customFormat="1">
      <c r="A601" s="40"/>
      <c r="B601" s="41"/>
      <c r="C601" s="42"/>
      <c r="D601" s="219" t="s">
        <v>163</v>
      </c>
      <c r="E601" s="42"/>
      <c r="F601" s="220" t="s">
        <v>1258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163</v>
      </c>
      <c r="AU601" s="19" t="s">
        <v>83</v>
      </c>
    </row>
    <row r="602" s="2" customFormat="1" ht="22.2" customHeight="1">
      <c r="A602" s="40"/>
      <c r="B602" s="41"/>
      <c r="C602" s="206" t="s">
        <v>1260</v>
      </c>
      <c r="D602" s="206" t="s">
        <v>156</v>
      </c>
      <c r="E602" s="207" t="s">
        <v>1261</v>
      </c>
      <c r="F602" s="208" t="s">
        <v>1262</v>
      </c>
      <c r="G602" s="209" t="s">
        <v>434</v>
      </c>
      <c r="H602" s="210">
        <v>5</v>
      </c>
      <c r="I602" s="211"/>
      <c r="J602" s="212">
        <f>ROUND(I602*H602,2)</f>
        <v>0</v>
      </c>
      <c r="K602" s="208" t="s">
        <v>160</v>
      </c>
      <c r="L602" s="46"/>
      <c r="M602" s="213" t="s">
        <v>19</v>
      </c>
      <c r="N602" s="214" t="s">
        <v>44</v>
      </c>
      <c r="O602" s="86"/>
      <c r="P602" s="215">
        <f>O602*H602</f>
        <v>0</v>
      </c>
      <c r="Q602" s="215">
        <v>0.00066</v>
      </c>
      <c r="R602" s="215">
        <f>Q602*H602</f>
        <v>0.0033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277</v>
      </c>
      <c r="AT602" s="217" t="s">
        <v>156</v>
      </c>
      <c r="AU602" s="217" t="s">
        <v>83</v>
      </c>
      <c r="AY602" s="19" t="s">
        <v>154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81</v>
      </c>
      <c r="BK602" s="218">
        <f>ROUND(I602*H602,2)</f>
        <v>0</v>
      </c>
      <c r="BL602" s="19" t="s">
        <v>277</v>
      </c>
      <c r="BM602" s="217" t="s">
        <v>1263</v>
      </c>
    </row>
    <row r="603" s="2" customFormat="1">
      <c r="A603" s="40"/>
      <c r="B603" s="41"/>
      <c r="C603" s="42"/>
      <c r="D603" s="219" t="s">
        <v>163</v>
      </c>
      <c r="E603" s="42"/>
      <c r="F603" s="220" t="s">
        <v>1264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163</v>
      </c>
      <c r="AU603" s="19" t="s">
        <v>83</v>
      </c>
    </row>
    <row r="604" s="2" customFormat="1">
      <c r="A604" s="40"/>
      <c r="B604" s="41"/>
      <c r="C604" s="42"/>
      <c r="D604" s="224" t="s">
        <v>165</v>
      </c>
      <c r="E604" s="42"/>
      <c r="F604" s="225" t="s">
        <v>1265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165</v>
      </c>
      <c r="AU604" s="19" t="s">
        <v>83</v>
      </c>
    </row>
    <row r="605" s="13" customFormat="1">
      <c r="A605" s="13"/>
      <c r="B605" s="226"/>
      <c r="C605" s="227"/>
      <c r="D605" s="219" t="s">
        <v>167</v>
      </c>
      <c r="E605" s="228" t="s">
        <v>19</v>
      </c>
      <c r="F605" s="229" t="s">
        <v>1003</v>
      </c>
      <c r="G605" s="227"/>
      <c r="H605" s="228" t="s">
        <v>19</v>
      </c>
      <c r="I605" s="230"/>
      <c r="J605" s="227"/>
      <c r="K605" s="227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167</v>
      </c>
      <c r="AU605" s="235" t="s">
        <v>83</v>
      </c>
      <c r="AV605" s="13" t="s">
        <v>81</v>
      </c>
      <c r="AW605" s="13" t="s">
        <v>34</v>
      </c>
      <c r="AX605" s="13" t="s">
        <v>73</v>
      </c>
      <c r="AY605" s="235" t="s">
        <v>154</v>
      </c>
    </row>
    <row r="606" s="14" customFormat="1">
      <c r="A606" s="14"/>
      <c r="B606" s="236"/>
      <c r="C606" s="237"/>
      <c r="D606" s="219" t="s">
        <v>167</v>
      </c>
      <c r="E606" s="238" t="s">
        <v>19</v>
      </c>
      <c r="F606" s="239" t="s">
        <v>1266</v>
      </c>
      <c r="G606" s="237"/>
      <c r="H606" s="240">
        <v>5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167</v>
      </c>
      <c r="AU606" s="246" t="s">
        <v>83</v>
      </c>
      <c r="AV606" s="14" t="s">
        <v>83</v>
      </c>
      <c r="AW606" s="14" t="s">
        <v>34</v>
      </c>
      <c r="AX606" s="14" t="s">
        <v>73</v>
      </c>
      <c r="AY606" s="246" t="s">
        <v>154</v>
      </c>
    </row>
    <row r="607" s="2" customFormat="1" ht="30" customHeight="1">
      <c r="A607" s="40"/>
      <c r="B607" s="41"/>
      <c r="C607" s="248" t="s">
        <v>1267</v>
      </c>
      <c r="D607" s="248" t="s">
        <v>264</v>
      </c>
      <c r="E607" s="249" t="s">
        <v>1268</v>
      </c>
      <c r="F607" s="250" t="s">
        <v>1269</v>
      </c>
      <c r="G607" s="251" t="s">
        <v>434</v>
      </c>
      <c r="H607" s="252">
        <v>5</v>
      </c>
      <c r="I607" s="253"/>
      <c r="J607" s="254">
        <f>ROUND(I607*H607,2)</f>
        <v>0</v>
      </c>
      <c r="K607" s="250" t="s">
        <v>19</v>
      </c>
      <c r="L607" s="255"/>
      <c r="M607" s="256" t="s">
        <v>19</v>
      </c>
      <c r="N607" s="257" t="s">
        <v>44</v>
      </c>
      <c r="O607" s="86"/>
      <c r="P607" s="215">
        <f>O607*H607</f>
        <v>0</v>
      </c>
      <c r="Q607" s="215">
        <v>0.12864999999999999</v>
      </c>
      <c r="R607" s="215">
        <f>Q607*H607</f>
        <v>0.64324999999999988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414</v>
      </c>
      <c r="AT607" s="217" t="s">
        <v>264</v>
      </c>
      <c r="AU607" s="217" t="s">
        <v>83</v>
      </c>
      <c r="AY607" s="19" t="s">
        <v>154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81</v>
      </c>
      <c r="BK607" s="218">
        <f>ROUND(I607*H607,2)</f>
        <v>0</v>
      </c>
      <c r="BL607" s="19" t="s">
        <v>277</v>
      </c>
      <c r="BM607" s="217" t="s">
        <v>1270</v>
      </c>
    </row>
    <row r="608" s="2" customFormat="1">
      <c r="A608" s="40"/>
      <c r="B608" s="41"/>
      <c r="C608" s="42"/>
      <c r="D608" s="219" t="s">
        <v>163</v>
      </c>
      <c r="E608" s="42"/>
      <c r="F608" s="220" t="s">
        <v>1269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163</v>
      </c>
      <c r="AU608" s="19" t="s">
        <v>83</v>
      </c>
    </row>
    <row r="609" s="2" customFormat="1">
      <c r="A609" s="40"/>
      <c r="B609" s="41"/>
      <c r="C609" s="42"/>
      <c r="D609" s="219" t="s">
        <v>249</v>
      </c>
      <c r="E609" s="42"/>
      <c r="F609" s="247" t="s">
        <v>268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249</v>
      </c>
      <c r="AU609" s="19" t="s">
        <v>83</v>
      </c>
    </row>
    <row r="610" s="2" customFormat="1" ht="14.4" customHeight="1">
      <c r="A610" s="40"/>
      <c r="B610" s="41"/>
      <c r="C610" s="206" t="s">
        <v>1271</v>
      </c>
      <c r="D610" s="206" t="s">
        <v>156</v>
      </c>
      <c r="E610" s="207" t="s">
        <v>1272</v>
      </c>
      <c r="F610" s="208" t="s">
        <v>1273</v>
      </c>
      <c r="G610" s="209" t="s">
        <v>434</v>
      </c>
      <c r="H610" s="210">
        <v>6</v>
      </c>
      <c r="I610" s="211"/>
      <c r="J610" s="212">
        <f>ROUND(I610*H610,2)</f>
        <v>0</v>
      </c>
      <c r="K610" s="208" t="s">
        <v>160</v>
      </c>
      <c r="L610" s="46"/>
      <c r="M610" s="213" t="s">
        <v>19</v>
      </c>
      <c r="N610" s="214" t="s">
        <v>44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277</v>
      </c>
      <c r="AT610" s="217" t="s">
        <v>156</v>
      </c>
      <c r="AU610" s="217" t="s">
        <v>83</v>
      </c>
      <c r="AY610" s="19" t="s">
        <v>154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81</v>
      </c>
      <c r="BK610" s="218">
        <f>ROUND(I610*H610,2)</f>
        <v>0</v>
      </c>
      <c r="BL610" s="19" t="s">
        <v>277</v>
      </c>
      <c r="BM610" s="217" t="s">
        <v>1274</v>
      </c>
    </row>
    <row r="611" s="2" customFormat="1">
      <c r="A611" s="40"/>
      <c r="B611" s="41"/>
      <c r="C611" s="42"/>
      <c r="D611" s="219" t="s">
        <v>163</v>
      </c>
      <c r="E611" s="42"/>
      <c r="F611" s="220" t="s">
        <v>1275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163</v>
      </c>
      <c r="AU611" s="19" t="s">
        <v>83</v>
      </c>
    </row>
    <row r="612" s="2" customFormat="1">
      <c r="A612" s="40"/>
      <c r="B612" s="41"/>
      <c r="C612" s="42"/>
      <c r="D612" s="224" t="s">
        <v>165</v>
      </c>
      <c r="E612" s="42"/>
      <c r="F612" s="225" t="s">
        <v>1276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165</v>
      </c>
      <c r="AU612" s="19" t="s">
        <v>83</v>
      </c>
    </row>
    <row r="613" s="2" customFormat="1" ht="14.4" customHeight="1">
      <c r="A613" s="40"/>
      <c r="B613" s="41"/>
      <c r="C613" s="248" t="s">
        <v>1277</v>
      </c>
      <c r="D613" s="248" t="s">
        <v>264</v>
      </c>
      <c r="E613" s="249" t="s">
        <v>1278</v>
      </c>
      <c r="F613" s="250" t="s">
        <v>1279</v>
      </c>
      <c r="G613" s="251" t="s">
        <v>434</v>
      </c>
      <c r="H613" s="252">
        <v>6</v>
      </c>
      <c r="I613" s="253"/>
      <c r="J613" s="254">
        <f>ROUND(I613*H613,2)</f>
        <v>0</v>
      </c>
      <c r="K613" s="250" t="s">
        <v>160</v>
      </c>
      <c r="L613" s="255"/>
      <c r="M613" s="256" t="s">
        <v>19</v>
      </c>
      <c r="N613" s="257" t="s">
        <v>44</v>
      </c>
      <c r="O613" s="86"/>
      <c r="P613" s="215">
        <f>O613*H613</f>
        <v>0</v>
      </c>
      <c r="Q613" s="215">
        <v>0.0023999999999999998</v>
      </c>
      <c r="R613" s="215">
        <f>Q613*H613</f>
        <v>0.0144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414</v>
      </c>
      <c r="AT613" s="217" t="s">
        <v>264</v>
      </c>
      <c r="AU613" s="217" t="s">
        <v>83</v>
      </c>
      <c r="AY613" s="19" t="s">
        <v>154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81</v>
      </c>
      <c r="BK613" s="218">
        <f>ROUND(I613*H613,2)</f>
        <v>0</v>
      </c>
      <c r="BL613" s="19" t="s">
        <v>277</v>
      </c>
      <c r="BM613" s="217" t="s">
        <v>1280</v>
      </c>
    </row>
    <row r="614" s="2" customFormat="1">
      <c r="A614" s="40"/>
      <c r="B614" s="41"/>
      <c r="C614" s="42"/>
      <c r="D614" s="219" t="s">
        <v>163</v>
      </c>
      <c r="E614" s="42"/>
      <c r="F614" s="220" t="s">
        <v>1279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163</v>
      </c>
      <c r="AU614" s="19" t="s">
        <v>83</v>
      </c>
    </row>
    <row r="615" s="2" customFormat="1" ht="14.4" customHeight="1">
      <c r="A615" s="40"/>
      <c r="B615" s="41"/>
      <c r="C615" s="206" t="s">
        <v>1281</v>
      </c>
      <c r="D615" s="206" t="s">
        <v>156</v>
      </c>
      <c r="E615" s="207" t="s">
        <v>1282</v>
      </c>
      <c r="F615" s="208" t="s">
        <v>1283</v>
      </c>
      <c r="G615" s="209" t="s">
        <v>434</v>
      </c>
      <c r="H615" s="210">
        <v>6</v>
      </c>
      <c r="I615" s="211"/>
      <c r="J615" s="212">
        <f>ROUND(I615*H615,2)</f>
        <v>0</v>
      </c>
      <c r="K615" s="208" t="s">
        <v>160</v>
      </c>
      <c r="L615" s="46"/>
      <c r="M615" s="213" t="s">
        <v>19</v>
      </c>
      <c r="N615" s="214" t="s">
        <v>44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277</v>
      </c>
      <c r="AT615" s="217" t="s">
        <v>156</v>
      </c>
      <c r="AU615" s="217" t="s">
        <v>83</v>
      </c>
      <c r="AY615" s="19" t="s">
        <v>154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81</v>
      </c>
      <c r="BK615" s="218">
        <f>ROUND(I615*H615,2)</f>
        <v>0</v>
      </c>
      <c r="BL615" s="19" t="s">
        <v>277</v>
      </c>
      <c r="BM615" s="217" t="s">
        <v>1284</v>
      </c>
    </row>
    <row r="616" s="2" customFormat="1">
      <c r="A616" s="40"/>
      <c r="B616" s="41"/>
      <c r="C616" s="42"/>
      <c r="D616" s="219" t="s">
        <v>163</v>
      </c>
      <c r="E616" s="42"/>
      <c r="F616" s="220" t="s">
        <v>1285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163</v>
      </c>
      <c r="AU616" s="19" t="s">
        <v>83</v>
      </c>
    </row>
    <row r="617" s="2" customFormat="1">
      <c r="A617" s="40"/>
      <c r="B617" s="41"/>
      <c r="C617" s="42"/>
      <c r="D617" s="224" t="s">
        <v>165</v>
      </c>
      <c r="E617" s="42"/>
      <c r="F617" s="225" t="s">
        <v>1286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165</v>
      </c>
      <c r="AU617" s="19" t="s">
        <v>83</v>
      </c>
    </row>
    <row r="618" s="2" customFormat="1" ht="14.4" customHeight="1">
      <c r="A618" s="40"/>
      <c r="B618" s="41"/>
      <c r="C618" s="248" t="s">
        <v>1287</v>
      </c>
      <c r="D618" s="248" t="s">
        <v>264</v>
      </c>
      <c r="E618" s="249" t="s">
        <v>1288</v>
      </c>
      <c r="F618" s="250" t="s">
        <v>1289</v>
      </c>
      <c r="G618" s="251" t="s">
        <v>434</v>
      </c>
      <c r="H618" s="252">
        <v>6</v>
      </c>
      <c r="I618" s="253"/>
      <c r="J618" s="254">
        <f>ROUND(I618*H618,2)</f>
        <v>0</v>
      </c>
      <c r="K618" s="250" t="s">
        <v>160</v>
      </c>
      <c r="L618" s="255"/>
      <c r="M618" s="256" t="s">
        <v>19</v>
      </c>
      <c r="N618" s="257" t="s">
        <v>44</v>
      </c>
      <c r="O618" s="86"/>
      <c r="P618" s="215">
        <f>O618*H618</f>
        <v>0</v>
      </c>
      <c r="Q618" s="215">
        <v>0.0022000000000000001</v>
      </c>
      <c r="R618" s="215">
        <f>Q618*H618</f>
        <v>0.0132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414</v>
      </c>
      <c r="AT618" s="217" t="s">
        <v>264</v>
      </c>
      <c r="AU618" s="217" t="s">
        <v>83</v>
      </c>
      <c r="AY618" s="19" t="s">
        <v>154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81</v>
      </c>
      <c r="BK618" s="218">
        <f>ROUND(I618*H618,2)</f>
        <v>0</v>
      </c>
      <c r="BL618" s="19" t="s">
        <v>277</v>
      </c>
      <c r="BM618" s="217" t="s">
        <v>1290</v>
      </c>
    </row>
    <row r="619" s="2" customFormat="1">
      <c r="A619" s="40"/>
      <c r="B619" s="41"/>
      <c r="C619" s="42"/>
      <c r="D619" s="219" t="s">
        <v>163</v>
      </c>
      <c r="E619" s="42"/>
      <c r="F619" s="220" t="s">
        <v>1289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163</v>
      </c>
      <c r="AU619" s="19" t="s">
        <v>83</v>
      </c>
    </row>
    <row r="620" s="14" customFormat="1">
      <c r="A620" s="14"/>
      <c r="B620" s="236"/>
      <c r="C620" s="237"/>
      <c r="D620" s="219" t="s">
        <v>167</v>
      </c>
      <c r="E620" s="237"/>
      <c r="F620" s="239" t="s">
        <v>1291</v>
      </c>
      <c r="G620" s="237"/>
      <c r="H620" s="240">
        <v>6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167</v>
      </c>
      <c r="AU620" s="246" t="s">
        <v>83</v>
      </c>
      <c r="AV620" s="14" t="s">
        <v>83</v>
      </c>
      <c r="AW620" s="14" t="s">
        <v>4</v>
      </c>
      <c r="AX620" s="14" t="s">
        <v>81</v>
      </c>
      <c r="AY620" s="246" t="s">
        <v>154</v>
      </c>
    </row>
    <row r="621" s="2" customFormat="1" ht="22.2" customHeight="1">
      <c r="A621" s="40"/>
      <c r="B621" s="41"/>
      <c r="C621" s="206" t="s">
        <v>1292</v>
      </c>
      <c r="D621" s="206" t="s">
        <v>156</v>
      </c>
      <c r="E621" s="207" t="s">
        <v>1293</v>
      </c>
      <c r="F621" s="208" t="s">
        <v>1294</v>
      </c>
      <c r="G621" s="209" t="s">
        <v>1295</v>
      </c>
      <c r="H621" s="210">
        <v>275.33499999999998</v>
      </c>
      <c r="I621" s="211"/>
      <c r="J621" s="212">
        <f>ROUND(I621*H621,2)</f>
        <v>0</v>
      </c>
      <c r="K621" s="208" t="s">
        <v>160</v>
      </c>
      <c r="L621" s="46"/>
      <c r="M621" s="213" t="s">
        <v>19</v>
      </c>
      <c r="N621" s="214" t="s">
        <v>44</v>
      </c>
      <c r="O621" s="86"/>
      <c r="P621" s="215">
        <f>O621*H621</f>
        <v>0</v>
      </c>
      <c r="Q621" s="215">
        <v>5.0000000000000002E-05</v>
      </c>
      <c r="R621" s="215">
        <f>Q621*H621</f>
        <v>0.01376675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277</v>
      </c>
      <c r="AT621" s="217" t="s">
        <v>156</v>
      </c>
      <c r="AU621" s="217" t="s">
        <v>83</v>
      </c>
      <c r="AY621" s="19" t="s">
        <v>154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81</v>
      </c>
      <c r="BK621" s="218">
        <f>ROUND(I621*H621,2)</f>
        <v>0</v>
      </c>
      <c r="BL621" s="19" t="s">
        <v>277</v>
      </c>
      <c r="BM621" s="217" t="s">
        <v>1296</v>
      </c>
    </row>
    <row r="622" s="2" customFormat="1">
      <c r="A622" s="40"/>
      <c r="B622" s="41"/>
      <c r="C622" s="42"/>
      <c r="D622" s="219" t="s">
        <v>163</v>
      </c>
      <c r="E622" s="42"/>
      <c r="F622" s="220" t="s">
        <v>1297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163</v>
      </c>
      <c r="AU622" s="19" t="s">
        <v>83</v>
      </c>
    </row>
    <row r="623" s="2" customFormat="1">
      <c r="A623" s="40"/>
      <c r="B623" s="41"/>
      <c r="C623" s="42"/>
      <c r="D623" s="224" t="s">
        <v>165</v>
      </c>
      <c r="E623" s="42"/>
      <c r="F623" s="225" t="s">
        <v>1298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165</v>
      </c>
      <c r="AU623" s="19" t="s">
        <v>83</v>
      </c>
    </row>
    <row r="624" s="13" customFormat="1">
      <c r="A624" s="13"/>
      <c r="B624" s="226"/>
      <c r="C624" s="227"/>
      <c r="D624" s="219" t="s">
        <v>167</v>
      </c>
      <c r="E624" s="228" t="s">
        <v>19</v>
      </c>
      <c r="F624" s="229" t="s">
        <v>1299</v>
      </c>
      <c r="G624" s="227"/>
      <c r="H624" s="228" t="s">
        <v>19</v>
      </c>
      <c r="I624" s="230"/>
      <c r="J624" s="227"/>
      <c r="K624" s="227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167</v>
      </c>
      <c r="AU624" s="235" t="s">
        <v>83</v>
      </c>
      <c r="AV624" s="13" t="s">
        <v>81</v>
      </c>
      <c r="AW624" s="13" t="s">
        <v>34</v>
      </c>
      <c r="AX624" s="13" t="s">
        <v>73</v>
      </c>
      <c r="AY624" s="235" t="s">
        <v>154</v>
      </c>
    </row>
    <row r="625" s="14" customFormat="1">
      <c r="A625" s="14"/>
      <c r="B625" s="236"/>
      <c r="C625" s="237"/>
      <c r="D625" s="219" t="s">
        <v>167</v>
      </c>
      <c r="E625" s="238" t="s">
        <v>19</v>
      </c>
      <c r="F625" s="239" t="s">
        <v>1300</v>
      </c>
      <c r="G625" s="237"/>
      <c r="H625" s="240">
        <v>80.677999999999997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167</v>
      </c>
      <c r="AU625" s="246" t="s">
        <v>83</v>
      </c>
      <c r="AV625" s="14" t="s">
        <v>83</v>
      </c>
      <c r="AW625" s="14" t="s">
        <v>34</v>
      </c>
      <c r="AX625" s="14" t="s">
        <v>73</v>
      </c>
      <c r="AY625" s="246" t="s">
        <v>154</v>
      </c>
    </row>
    <row r="626" s="14" customFormat="1">
      <c r="A626" s="14"/>
      <c r="B626" s="236"/>
      <c r="C626" s="237"/>
      <c r="D626" s="219" t="s">
        <v>167</v>
      </c>
      <c r="E626" s="238" t="s">
        <v>19</v>
      </c>
      <c r="F626" s="239" t="s">
        <v>1301</v>
      </c>
      <c r="G626" s="237"/>
      <c r="H626" s="240">
        <v>194.65700000000001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167</v>
      </c>
      <c r="AU626" s="246" t="s">
        <v>83</v>
      </c>
      <c r="AV626" s="14" t="s">
        <v>83</v>
      </c>
      <c r="AW626" s="14" t="s">
        <v>34</v>
      </c>
      <c r="AX626" s="14" t="s">
        <v>73</v>
      </c>
      <c r="AY626" s="246" t="s">
        <v>154</v>
      </c>
    </row>
    <row r="627" s="2" customFormat="1" ht="22.2" customHeight="1">
      <c r="A627" s="40"/>
      <c r="B627" s="41"/>
      <c r="C627" s="248" t="s">
        <v>1302</v>
      </c>
      <c r="D627" s="248" t="s">
        <v>264</v>
      </c>
      <c r="E627" s="249" t="s">
        <v>1303</v>
      </c>
      <c r="F627" s="250" t="s">
        <v>1304</v>
      </c>
      <c r="G627" s="251" t="s">
        <v>1295</v>
      </c>
      <c r="H627" s="252">
        <v>275.33499999999998</v>
      </c>
      <c r="I627" s="253"/>
      <c r="J627" s="254">
        <f>ROUND(I627*H627,2)</f>
        <v>0</v>
      </c>
      <c r="K627" s="250" t="s">
        <v>19</v>
      </c>
      <c r="L627" s="255"/>
      <c r="M627" s="256" t="s">
        <v>19</v>
      </c>
      <c r="N627" s="257" t="s">
        <v>44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414</v>
      </c>
      <c r="AT627" s="217" t="s">
        <v>264</v>
      </c>
      <c r="AU627" s="217" t="s">
        <v>83</v>
      </c>
      <c r="AY627" s="19" t="s">
        <v>154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81</v>
      </c>
      <c r="BK627" s="218">
        <f>ROUND(I627*H627,2)</f>
        <v>0</v>
      </c>
      <c r="BL627" s="19" t="s">
        <v>277</v>
      </c>
      <c r="BM627" s="217" t="s">
        <v>1305</v>
      </c>
    </row>
    <row r="628" s="2" customFormat="1">
      <c r="A628" s="40"/>
      <c r="B628" s="41"/>
      <c r="C628" s="42"/>
      <c r="D628" s="219" t="s">
        <v>163</v>
      </c>
      <c r="E628" s="42"/>
      <c r="F628" s="220" t="s">
        <v>1304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163</v>
      </c>
      <c r="AU628" s="19" t="s">
        <v>83</v>
      </c>
    </row>
    <row r="629" s="2" customFormat="1" ht="22.2" customHeight="1">
      <c r="A629" s="40"/>
      <c r="B629" s="41"/>
      <c r="C629" s="206" t="s">
        <v>1306</v>
      </c>
      <c r="D629" s="206" t="s">
        <v>156</v>
      </c>
      <c r="E629" s="207" t="s">
        <v>1307</v>
      </c>
      <c r="F629" s="208" t="s">
        <v>1308</v>
      </c>
      <c r="G629" s="209" t="s">
        <v>178</v>
      </c>
      <c r="H629" s="210">
        <v>0.93500000000000005</v>
      </c>
      <c r="I629" s="211"/>
      <c r="J629" s="212">
        <f>ROUND(I629*H629,2)</f>
        <v>0</v>
      </c>
      <c r="K629" s="208" t="s">
        <v>160</v>
      </c>
      <c r="L629" s="46"/>
      <c r="M629" s="213" t="s">
        <v>19</v>
      </c>
      <c r="N629" s="214" t="s">
        <v>44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277</v>
      </c>
      <c r="AT629" s="217" t="s">
        <v>156</v>
      </c>
      <c r="AU629" s="217" t="s">
        <v>83</v>
      </c>
      <c r="AY629" s="19" t="s">
        <v>154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81</v>
      </c>
      <c r="BK629" s="218">
        <f>ROUND(I629*H629,2)</f>
        <v>0</v>
      </c>
      <c r="BL629" s="19" t="s">
        <v>277</v>
      </c>
      <c r="BM629" s="217" t="s">
        <v>1309</v>
      </c>
    </row>
    <row r="630" s="2" customFormat="1">
      <c r="A630" s="40"/>
      <c r="B630" s="41"/>
      <c r="C630" s="42"/>
      <c r="D630" s="219" t="s">
        <v>163</v>
      </c>
      <c r="E630" s="42"/>
      <c r="F630" s="220" t="s">
        <v>1310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163</v>
      </c>
      <c r="AU630" s="19" t="s">
        <v>83</v>
      </c>
    </row>
    <row r="631" s="2" customFormat="1">
      <c r="A631" s="40"/>
      <c r="B631" s="41"/>
      <c r="C631" s="42"/>
      <c r="D631" s="224" t="s">
        <v>165</v>
      </c>
      <c r="E631" s="42"/>
      <c r="F631" s="225" t="s">
        <v>1311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165</v>
      </c>
      <c r="AU631" s="19" t="s">
        <v>83</v>
      </c>
    </row>
    <row r="632" s="12" customFormat="1" ht="22.8" customHeight="1">
      <c r="A632" s="12"/>
      <c r="B632" s="190"/>
      <c r="C632" s="191"/>
      <c r="D632" s="192" t="s">
        <v>72</v>
      </c>
      <c r="E632" s="204" t="s">
        <v>1312</v>
      </c>
      <c r="F632" s="204" t="s">
        <v>1313</v>
      </c>
      <c r="G632" s="191"/>
      <c r="H632" s="191"/>
      <c r="I632" s="194"/>
      <c r="J632" s="205">
        <f>BK632</f>
        <v>0</v>
      </c>
      <c r="K632" s="191"/>
      <c r="L632" s="196"/>
      <c r="M632" s="197"/>
      <c r="N632" s="198"/>
      <c r="O632" s="198"/>
      <c r="P632" s="199">
        <f>SUM(P633:P639)</f>
        <v>0</v>
      </c>
      <c r="Q632" s="198"/>
      <c r="R632" s="199">
        <f>SUM(R633:R639)</f>
        <v>0.0020663999999999999</v>
      </c>
      <c r="S632" s="198"/>
      <c r="T632" s="200">
        <f>SUM(T633:T639)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01" t="s">
        <v>83</v>
      </c>
      <c r="AT632" s="202" t="s">
        <v>72</v>
      </c>
      <c r="AU632" s="202" t="s">
        <v>81</v>
      </c>
      <c r="AY632" s="201" t="s">
        <v>154</v>
      </c>
      <c r="BK632" s="203">
        <f>SUM(BK633:BK639)</f>
        <v>0</v>
      </c>
    </row>
    <row r="633" s="2" customFormat="1" ht="14.4" customHeight="1">
      <c r="A633" s="40"/>
      <c r="B633" s="41"/>
      <c r="C633" s="206" t="s">
        <v>1314</v>
      </c>
      <c r="D633" s="206" t="s">
        <v>156</v>
      </c>
      <c r="E633" s="207" t="s">
        <v>1315</v>
      </c>
      <c r="F633" s="208" t="s">
        <v>1316</v>
      </c>
      <c r="G633" s="209" t="s">
        <v>207</v>
      </c>
      <c r="H633" s="210">
        <v>8.6099999999999994</v>
      </c>
      <c r="I633" s="211"/>
      <c r="J633" s="212">
        <f>ROUND(I633*H633,2)</f>
        <v>0</v>
      </c>
      <c r="K633" s="208" t="s">
        <v>160</v>
      </c>
      <c r="L633" s="46"/>
      <c r="M633" s="213" t="s">
        <v>19</v>
      </c>
      <c r="N633" s="214" t="s">
        <v>44</v>
      </c>
      <c r="O633" s="86"/>
      <c r="P633" s="215">
        <f>O633*H633</f>
        <v>0</v>
      </c>
      <c r="Q633" s="215">
        <v>6.9999999999999994E-05</v>
      </c>
      <c r="R633" s="215">
        <f>Q633*H633</f>
        <v>0.00060269999999999996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277</v>
      </c>
      <c r="AT633" s="217" t="s">
        <v>156</v>
      </c>
      <c r="AU633" s="217" t="s">
        <v>83</v>
      </c>
      <c r="AY633" s="19" t="s">
        <v>154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81</v>
      </c>
      <c r="BK633" s="218">
        <f>ROUND(I633*H633,2)</f>
        <v>0</v>
      </c>
      <c r="BL633" s="19" t="s">
        <v>277</v>
      </c>
      <c r="BM633" s="217" t="s">
        <v>1317</v>
      </c>
    </row>
    <row r="634" s="2" customFormat="1">
      <c r="A634" s="40"/>
      <c r="B634" s="41"/>
      <c r="C634" s="42"/>
      <c r="D634" s="219" t="s">
        <v>163</v>
      </c>
      <c r="E634" s="42"/>
      <c r="F634" s="220" t="s">
        <v>1318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163</v>
      </c>
      <c r="AU634" s="19" t="s">
        <v>83</v>
      </c>
    </row>
    <row r="635" s="2" customFormat="1">
      <c r="A635" s="40"/>
      <c r="B635" s="41"/>
      <c r="C635" s="42"/>
      <c r="D635" s="224" t="s">
        <v>165</v>
      </c>
      <c r="E635" s="42"/>
      <c r="F635" s="225" t="s">
        <v>1319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165</v>
      </c>
      <c r="AU635" s="19" t="s">
        <v>83</v>
      </c>
    </row>
    <row r="636" s="14" customFormat="1">
      <c r="A636" s="14"/>
      <c r="B636" s="236"/>
      <c r="C636" s="237"/>
      <c r="D636" s="219" t="s">
        <v>167</v>
      </c>
      <c r="E636" s="238" t="s">
        <v>19</v>
      </c>
      <c r="F636" s="239" t="s">
        <v>1320</v>
      </c>
      <c r="G636" s="237"/>
      <c r="H636" s="240">
        <v>8.6099999999999994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167</v>
      </c>
      <c r="AU636" s="246" t="s">
        <v>83</v>
      </c>
      <c r="AV636" s="14" t="s">
        <v>83</v>
      </c>
      <c r="AW636" s="14" t="s">
        <v>34</v>
      </c>
      <c r="AX636" s="14" t="s">
        <v>73</v>
      </c>
      <c r="AY636" s="246" t="s">
        <v>154</v>
      </c>
    </row>
    <row r="637" s="2" customFormat="1" ht="22.2" customHeight="1">
      <c r="A637" s="40"/>
      <c r="B637" s="41"/>
      <c r="C637" s="206" t="s">
        <v>1321</v>
      </c>
      <c r="D637" s="206" t="s">
        <v>156</v>
      </c>
      <c r="E637" s="207" t="s">
        <v>1322</v>
      </c>
      <c r="F637" s="208" t="s">
        <v>1323</v>
      </c>
      <c r="G637" s="209" t="s">
        <v>207</v>
      </c>
      <c r="H637" s="210">
        <v>8.6099999999999994</v>
      </c>
      <c r="I637" s="211"/>
      <c r="J637" s="212">
        <f>ROUND(I637*H637,2)</f>
        <v>0</v>
      </c>
      <c r="K637" s="208" t="s">
        <v>160</v>
      </c>
      <c r="L637" s="46"/>
      <c r="M637" s="213" t="s">
        <v>19</v>
      </c>
      <c r="N637" s="214" t="s">
        <v>44</v>
      </c>
      <c r="O637" s="86"/>
      <c r="P637" s="215">
        <f>O637*H637</f>
        <v>0</v>
      </c>
      <c r="Q637" s="215">
        <v>0.00017000000000000001</v>
      </c>
      <c r="R637" s="215">
        <f>Q637*H637</f>
        <v>0.0014637000000000001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277</v>
      </c>
      <c r="AT637" s="217" t="s">
        <v>156</v>
      </c>
      <c r="AU637" s="217" t="s">
        <v>83</v>
      </c>
      <c r="AY637" s="19" t="s">
        <v>154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81</v>
      </c>
      <c r="BK637" s="218">
        <f>ROUND(I637*H637,2)</f>
        <v>0</v>
      </c>
      <c r="BL637" s="19" t="s">
        <v>277</v>
      </c>
      <c r="BM637" s="217" t="s">
        <v>1324</v>
      </c>
    </row>
    <row r="638" s="2" customFormat="1">
      <c r="A638" s="40"/>
      <c r="B638" s="41"/>
      <c r="C638" s="42"/>
      <c r="D638" s="219" t="s">
        <v>163</v>
      </c>
      <c r="E638" s="42"/>
      <c r="F638" s="220" t="s">
        <v>1325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163</v>
      </c>
      <c r="AU638" s="19" t="s">
        <v>83</v>
      </c>
    </row>
    <row r="639" s="2" customFormat="1">
      <c r="A639" s="40"/>
      <c r="B639" s="41"/>
      <c r="C639" s="42"/>
      <c r="D639" s="224" t="s">
        <v>165</v>
      </c>
      <c r="E639" s="42"/>
      <c r="F639" s="225" t="s">
        <v>1326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165</v>
      </c>
      <c r="AU639" s="19" t="s">
        <v>83</v>
      </c>
    </row>
    <row r="640" s="12" customFormat="1" ht="22.8" customHeight="1">
      <c r="A640" s="12"/>
      <c r="B640" s="190"/>
      <c r="C640" s="191"/>
      <c r="D640" s="192" t="s">
        <v>72</v>
      </c>
      <c r="E640" s="204" t="s">
        <v>1327</v>
      </c>
      <c r="F640" s="204" t="s">
        <v>1328</v>
      </c>
      <c r="G640" s="191"/>
      <c r="H640" s="191"/>
      <c r="I640" s="194"/>
      <c r="J640" s="205">
        <f>BK640</f>
        <v>0</v>
      </c>
      <c r="K640" s="191"/>
      <c r="L640" s="196"/>
      <c r="M640" s="197"/>
      <c r="N640" s="198"/>
      <c r="O640" s="198"/>
      <c r="P640" s="199">
        <f>SUM(P641:P657)</f>
        <v>0</v>
      </c>
      <c r="Q640" s="198"/>
      <c r="R640" s="199">
        <f>SUM(R641:R657)</f>
        <v>0.062090000000000006</v>
      </c>
      <c r="S640" s="198"/>
      <c r="T640" s="200">
        <f>SUM(T641:T657)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1" t="s">
        <v>83</v>
      </c>
      <c r="AT640" s="202" t="s">
        <v>72</v>
      </c>
      <c r="AU640" s="202" t="s">
        <v>81</v>
      </c>
      <c r="AY640" s="201" t="s">
        <v>154</v>
      </c>
      <c r="BK640" s="203">
        <f>SUM(BK641:BK657)</f>
        <v>0</v>
      </c>
    </row>
    <row r="641" s="2" customFormat="1" ht="22.2" customHeight="1">
      <c r="A641" s="40"/>
      <c r="B641" s="41"/>
      <c r="C641" s="206" t="s">
        <v>1329</v>
      </c>
      <c r="D641" s="206" t="s">
        <v>156</v>
      </c>
      <c r="E641" s="207" t="s">
        <v>1330</v>
      </c>
      <c r="F641" s="208" t="s">
        <v>1331</v>
      </c>
      <c r="G641" s="209" t="s">
        <v>207</v>
      </c>
      <c r="H641" s="210">
        <v>124.18000000000001</v>
      </c>
      <c r="I641" s="211"/>
      <c r="J641" s="212">
        <f>ROUND(I641*H641,2)</f>
        <v>0</v>
      </c>
      <c r="K641" s="208" t="s">
        <v>160</v>
      </c>
      <c r="L641" s="46"/>
      <c r="M641" s="213" t="s">
        <v>19</v>
      </c>
      <c r="N641" s="214" t="s">
        <v>44</v>
      </c>
      <c r="O641" s="86"/>
      <c r="P641" s="215">
        <f>O641*H641</f>
        <v>0</v>
      </c>
      <c r="Q641" s="215">
        <v>0.00020000000000000001</v>
      </c>
      <c r="R641" s="215">
        <f>Q641*H641</f>
        <v>0.024836000000000004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277</v>
      </c>
      <c r="AT641" s="217" t="s">
        <v>156</v>
      </c>
      <c r="AU641" s="217" t="s">
        <v>83</v>
      </c>
      <c r="AY641" s="19" t="s">
        <v>154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81</v>
      </c>
      <c r="BK641" s="218">
        <f>ROUND(I641*H641,2)</f>
        <v>0</v>
      </c>
      <c r="BL641" s="19" t="s">
        <v>277</v>
      </c>
      <c r="BM641" s="217" t="s">
        <v>1332</v>
      </c>
    </row>
    <row r="642" s="2" customFormat="1">
      <c r="A642" s="40"/>
      <c r="B642" s="41"/>
      <c r="C642" s="42"/>
      <c r="D642" s="219" t="s">
        <v>163</v>
      </c>
      <c r="E642" s="42"/>
      <c r="F642" s="220" t="s">
        <v>1333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163</v>
      </c>
      <c r="AU642" s="19" t="s">
        <v>83</v>
      </c>
    </row>
    <row r="643" s="2" customFormat="1">
      <c r="A643" s="40"/>
      <c r="B643" s="41"/>
      <c r="C643" s="42"/>
      <c r="D643" s="224" t="s">
        <v>165</v>
      </c>
      <c r="E643" s="42"/>
      <c r="F643" s="225" t="s">
        <v>1334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165</v>
      </c>
      <c r="AU643" s="19" t="s">
        <v>83</v>
      </c>
    </row>
    <row r="644" s="13" customFormat="1">
      <c r="A644" s="13"/>
      <c r="B644" s="226"/>
      <c r="C644" s="227"/>
      <c r="D644" s="219" t="s">
        <v>167</v>
      </c>
      <c r="E644" s="228" t="s">
        <v>19</v>
      </c>
      <c r="F644" s="229" t="s">
        <v>1117</v>
      </c>
      <c r="G644" s="227"/>
      <c r="H644" s="228" t="s">
        <v>19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167</v>
      </c>
      <c r="AU644" s="235" t="s">
        <v>83</v>
      </c>
      <c r="AV644" s="13" t="s">
        <v>81</v>
      </c>
      <c r="AW644" s="13" t="s">
        <v>34</v>
      </c>
      <c r="AX644" s="13" t="s">
        <v>73</v>
      </c>
      <c r="AY644" s="235" t="s">
        <v>154</v>
      </c>
    </row>
    <row r="645" s="14" customFormat="1">
      <c r="A645" s="14"/>
      <c r="B645" s="236"/>
      <c r="C645" s="237"/>
      <c r="D645" s="219" t="s">
        <v>167</v>
      </c>
      <c r="E645" s="238" t="s">
        <v>19</v>
      </c>
      <c r="F645" s="239" t="s">
        <v>1335</v>
      </c>
      <c r="G645" s="237"/>
      <c r="H645" s="240">
        <v>18.27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167</v>
      </c>
      <c r="AU645" s="246" t="s">
        <v>83</v>
      </c>
      <c r="AV645" s="14" t="s">
        <v>83</v>
      </c>
      <c r="AW645" s="14" t="s">
        <v>34</v>
      </c>
      <c r="AX645" s="14" t="s">
        <v>73</v>
      </c>
      <c r="AY645" s="246" t="s">
        <v>154</v>
      </c>
    </row>
    <row r="646" s="13" customFormat="1">
      <c r="A646" s="13"/>
      <c r="B646" s="226"/>
      <c r="C646" s="227"/>
      <c r="D646" s="219" t="s">
        <v>167</v>
      </c>
      <c r="E646" s="228" t="s">
        <v>19</v>
      </c>
      <c r="F646" s="229" t="s">
        <v>702</v>
      </c>
      <c r="G646" s="227"/>
      <c r="H646" s="228" t="s">
        <v>19</v>
      </c>
      <c r="I646" s="230"/>
      <c r="J646" s="227"/>
      <c r="K646" s="227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167</v>
      </c>
      <c r="AU646" s="235" t="s">
        <v>83</v>
      </c>
      <c r="AV646" s="13" t="s">
        <v>81</v>
      </c>
      <c r="AW646" s="13" t="s">
        <v>34</v>
      </c>
      <c r="AX646" s="13" t="s">
        <v>73</v>
      </c>
      <c r="AY646" s="235" t="s">
        <v>154</v>
      </c>
    </row>
    <row r="647" s="14" customFormat="1">
      <c r="A647" s="14"/>
      <c r="B647" s="236"/>
      <c r="C647" s="237"/>
      <c r="D647" s="219" t="s">
        <v>167</v>
      </c>
      <c r="E647" s="238" t="s">
        <v>19</v>
      </c>
      <c r="F647" s="239" t="s">
        <v>762</v>
      </c>
      <c r="G647" s="237"/>
      <c r="H647" s="240">
        <v>48.75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167</v>
      </c>
      <c r="AU647" s="246" t="s">
        <v>83</v>
      </c>
      <c r="AV647" s="14" t="s">
        <v>83</v>
      </c>
      <c r="AW647" s="14" t="s">
        <v>34</v>
      </c>
      <c r="AX647" s="14" t="s">
        <v>73</v>
      </c>
      <c r="AY647" s="246" t="s">
        <v>154</v>
      </c>
    </row>
    <row r="648" s="13" customFormat="1">
      <c r="A648" s="13"/>
      <c r="B648" s="226"/>
      <c r="C648" s="227"/>
      <c r="D648" s="219" t="s">
        <v>167</v>
      </c>
      <c r="E648" s="228" t="s">
        <v>19</v>
      </c>
      <c r="F648" s="229" t="s">
        <v>1336</v>
      </c>
      <c r="G648" s="227"/>
      <c r="H648" s="228" t="s">
        <v>19</v>
      </c>
      <c r="I648" s="230"/>
      <c r="J648" s="227"/>
      <c r="K648" s="227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167</v>
      </c>
      <c r="AU648" s="235" t="s">
        <v>83</v>
      </c>
      <c r="AV648" s="13" t="s">
        <v>81</v>
      </c>
      <c r="AW648" s="13" t="s">
        <v>34</v>
      </c>
      <c r="AX648" s="13" t="s">
        <v>73</v>
      </c>
      <c r="AY648" s="235" t="s">
        <v>154</v>
      </c>
    </row>
    <row r="649" s="14" customFormat="1">
      <c r="A649" s="14"/>
      <c r="B649" s="236"/>
      <c r="C649" s="237"/>
      <c r="D649" s="219" t="s">
        <v>167</v>
      </c>
      <c r="E649" s="238" t="s">
        <v>19</v>
      </c>
      <c r="F649" s="239" t="s">
        <v>719</v>
      </c>
      <c r="G649" s="237"/>
      <c r="H649" s="240">
        <v>3.6000000000000001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167</v>
      </c>
      <c r="AU649" s="246" t="s">
        <v>83</v>
      </c>
      <c r="AV649" s="14" t="s">
        <v>83</v>
      </c>
      <c r="AW649" s="14" t="s">
        <v>34</v>
      </c>
      <c r="AX649" s="14" t="s">
        <v>73</v>
      </c>
      <c r="AY649" s="246" t="s">
        <v>154</v>
      </c>
    </row>
    <row r="650" s="13" customFormat="1">
      <c r="A650" s="13"/>
      <c r="B650" s="226"/>
      <c r="C650" s="227"/>
      <c r="D650" s="219" t="s">
        <v>167</v>
      </c>
      <c r="E650" s="228" t="s">
        <v>19</v>
      </c>
      <c r="F650" s="229" t="s">
        <v>710</v>
      </c>
      <c r="G650" s="227"/>
      <c r="H650" s="228" t="s">
        <v>19</v>
      </c>
      <c r="I650" s="230"/>
      <c r="J650" s="227"/>
      <c r="K650" s="227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167</v>
      </c>
      <c r="AU650" s="235" t="s">
        <v>83</v>
      </c>
      <c r="AV650" s="13" t="s">
        <v>81</v>
      </c>
      <c r="AW650" s="13" t="s">
        <v>34</v>
      </c>
      <c r="AX650" s="13" t="s">
        <v>73</v>
      </c>
      <c r="AY650" s="235" t="s">
        <v>154</v>
      </c>
    </row>
    <row r="651" s="14" customFormat="1">
      <c r="A651" s="14"/>
      <c r="B651" s="236"/>
      <c r="C651" s="237"/>
      <c r="D651" s="219" t="s">
        <v>167</v>
      </c>
      <c r="E651" s="238" t="s">
        <v>19</v>
      </c>
      <c r="F651" s="239" t="s">
        <v>711</v>
      </c>
      <c r="G651" s="237"/>
      <c r="H651" s="240">
        <v>53.560000000000002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167</v>
      </c>
      <c r="AU651" s="246" t="s">
        <v>83</v>
      </c>
      <c r="AV651" s="14" t="s">
        <v>83</v>
      </c>
      <c r="AW651" s="14" t="s">
        <v>34</v>
      </c>
      <c r="AX651" s="14" t="s">
        <v>73</v>
      </c>
      <c r="AY651" s="246" t="s">
        <v>154</v>
      </c>
    </row>
    <row r="652" s="2" customFormat="1" ht="22.2" customHeight="1">
      <c r="A652" s="40"/>
      <c r="B652" s="41"/>
      <c r="C652" s="206" t="s">
        <v>1337</v>
      </c>
      <c r="D652" s="206" t="s">
        <v>156</v>
      </c>
      <c r="E652" s="207" t="s">
        <v>1338</v>
      </c>
      <c r="F652" s="208" t="s">
        <v>1339</v>
      </c>
      <c r="G652" s="209" t="s">
        <v>207</v>
      </c>
      <c r="H652" s="210">
        <v>124.18000000000001</v>
      </c>
      <c r="I652" s="211"/>
      <c r="J652" s="212">
        <f>ROUND(I652*H652,2)</f>
        <v>0</v>
      </c>
      <c r="K652" s="208" t="s">
        <v>160</v>
      </c>
      <c r="L652" s="46"/>
      <c r="M652" s="213" t="s">
        <v>19</v>
      </c>
      <c r="N652" s="214" t="s">
        <v>44</v>
      </c>
      <c r="O652" s="86"/>
      <c r="P652" s="215">
        <f>O652*H652</f>
        <v>0</v>
      </c>
      <c r="Q652" s="215">
        <v>0.00029</v>
      </c>
      <c r="R652" s="215">
        <f>Q652*H652</f>
        <v>0.036012200000000001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277</v>
      </c>
      <c r="AT652" s="217" t="s">
        <v>156</v>
      </c>
      <c r="AU652" s="217" t="s">
        <v>83</v>
      </c>
      <c r="AY652" s="19" t="s">
        <v>154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81</v>
      </c>
      <c r="BK652" s="218">
        <f>ROUND(I652*H652,2)</f>
        <v>0</v>
      </c>
      <c r="BL652" s="19" t="s">
        <v>277</v>
      </c>
      <c r="BM652" s="217" t="s">
        <v>1340</v>
      </c>
    </row>
    <row r="653" s="2" customFormat="1">
      <c r="A653" s="40"/>
      <c r="B653" s="41"/>
      <c r="C653" s="42"/>
      <c r="D653" s="219" t="s">
        <v>163</v>
      </c>
      <c r="E653" s="42"/>
      <c r="F653" s="220" t="s">
        <v>1341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163</v>
      </c>
      <c r="AU653" s="19" t="s">
        <v>83</v>
      </c>
    </row>
    <row r="654" s="2" customFormat="1">
      <c r="A654" s="40"/>
      <c r="B654" s="41"/>
      <c r="C654" s="42"/>
      <c r="D654" s="224" t="s">
        <v>165</v>
      </c>
      <c r="E654" s="42"/>
      <c r="F654" s="225" t="s">
        <v>1342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165</v>
      </c>
      <c r="AU654" s="19" t="s">
        <v>83</v>
      </c>
    </row>
    <row r="655" s="2" customFormat="1" ht="30" customHeight="1">
      <c r="A655" s="40"/>
      <c r="B655" s="41"/>
      <c r="C655" s="206" t="s">
        <v>1343</v>
      </c>
      <c r="D655" s="206" t="s">
        <v>156</v>
      </c>
      <c r="E655" s="207" t="s">
        <v>1344</v>
      </c>
      <c r="F655" s="208" t="s">
        <v>1345</v>
      </c>
      <c r="G655" s="209" t="s">
        <v>207</v>
      </c>
      <c r="H655" s="210">
        <v>124.18000000000001</v>
      </c>
      <c r="I655" s="211"/>
      <c r="J655" s="212">
        <f>ROUND(I655*H655,2)</f>
        <v>0</v>
      </c>
      <c r="K655" s="208" t="s">
        <v>160</v>
      </c>
      <c r="L655" s="46"/>
      <c r="M655" s="213" t="s">
        <v>19</v>
      </c>
      <c r="N655" s="214" t="s">
        <v>44</v>
      </c>
      <c r="O655" s="86"/>
      <c r="P655" s="215">
        <f>O655*H655</f>
        <v>0</v>
      </c>
      <c r="Q655" s="215">
        <v>1.0000000000000001E-05</v>
      </c>
      <c r="R655" s="215">
        <f>Q655*H655</f>
        <v>0.0012418000000000002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277</v>
      </c>
      <c r="AT655" s="217" t="s">
        <v>156</v>
      </c>
      <c r="AU655" s="217" t="s">
        <v>83</v>
      </c>
      <c r="AY655" s="19" t="s">
        <v>154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81</v>
      </c>
      <c r="BK655" s="218">
        <f>ROUND(I655*H655,2)</f>
        <v>0</v>
      </c>
      <c r="BL655" s="19" t="s">
        <v>277</v>
      </c>
      <c r="BM655" s="217" t="s">
        <v>1346</v>
      </c>
    </row>
    <row r="656" s="2" customFormat="1">
      <c r="A656" s="40"/>
      <c r="B656" s="41"/>
      <c r="C656" s="42"/>
      <c r="D656" s="219" t="s">
        <v>163</v>
      </c>
      <c r="E656" s="42"/>
      <c r="F656" s="220" t="s">
        <v>1347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163</v>
      </c>
      <c r="AU656" s="19" t="s">
        <v>83</v>
      </c>
    </row>
    <row r="657" s="2" customFormat="1">
      <c r="A657" s="40"/>
      <c r="B657" s="41"/>
      <c r="C657" s="42"/>
      <c r="D657" s="224" t="s">
        <v>165</v>
      </c>
      <c r="E657" s="42"/>
      <c r="F657" s="225" t="s">
        <v>1348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165</v>
      </c>
      <c r="AU657" s="19" t="s">
        <v>83</v>
      </c>
    </row>
    <row r="658" s="12" customFormat="1" ht="25.92" customHeight="1">
      <c r="A658" s="12"/>
      <c r="B658" s="190"/>
      <c r="C658" s="191"/>
      <c r="D658" s="192" t="s">
        <v>72</v>
      </c>
      <c r="E658" s="193" t="s">
        <v>264</v>
      </c>
      <c r="F658" s="193" t="s">
        <v>1349</v>
      </c>
      <c r="G658" s="191"/>
      <c r="H658" s="191"/>
      <c r="I658" s="194"/>
      <c r="J658" s="195">
        <f>BK658</f>
        <v>0</v>
      </c>
      <c r="K658" s="191"/>
      <c r="L658" s="196"/>
      <c r="M658" s="197"/>
      <c r="N658" s="198"/>
      <c r="O658" s="198"/>
      <c r="P658" s="199">
        <f>P659</f>
        <v>0</v>
      </c>
      <c r="Q658" s="198"/>
      <c r="R658" s="199">
        <f>R659</f>
        <v>0</v>
      </c>
      <c r="S658" s="198"/>
      <c r="T658" s="200">
        <f>T659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1" t="s">
        <v>175</v>
      </c>
      <c r="AT658" s="202" t="s">
        <v>72</v>
      </c>
      <c r="AU658" s="202" t="s">
        <v>73</v>
      </c>
      <c r="AY658" s="201" t="s">
        <v>154</v>
      </c>
      <c r="BK658" s="203">
        <f>BK659</f>
        <v>0</v>
      </c>
    </row>
    <row r="659" s="12" customFormat="1" ht="22.8" customHeight="1">
      <c r="A659" s="12"/>
      <c r="B659" s="190"/>
      <c r="C659" s="191"/>
      <c r="D659" s="192" t="s">
        <v>72</v>
      </c>
      <c r="E659" s="204" t="s">
        <v>1350</v>
      </c>
      <c r="F659" s="204" t="s">
        <v>1351</v>
      </c>
      <c r="G659" s="191"/>
      <c r="H659" s="191"/>
      <c r="I659" s="194"/>
      <c r="J659" s="205">
        <f>BK659</f>
        <v>0</v>
      </c>
      <c r="K659" s="191"/>
      <c r="L659" s="196"/>
      <c r="M659" s="197"/>
      <c r="N659" s="198"/>
      <c r="O659" s="198"/>
      <c r="P659" s="199">
        <f>SUM(P660:P662)</f>
        <v>0</v>
      </c>
      <c r="Q659" s="198"/>
      <c r="R659" s="199">
        <f>SUM(R660:R662)</f>
        <v>0</v>
      </c>
      <c r="S659" s="198"/>
      <c r="T659" s="200">
        <f>SUM(T660:T662)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1" t="s">
        <v>175</v>
      </c>
      <c r="AT659" s="202" t="s">
        <v>72</v>
      </c>
      <c r="AU659" s="202" t="s">
        <v>81</v>
      </c>
      <c r="AY659" s="201" t="s">
        <v>154</v>
      </c>
      <c r="BK659" s="203">
        <f>SUM(BK660:BK662)</f>
        <v>0</v>
      </c>
    </row>
    <row r="660" s="2" customFormat="1" ht="45" customHeight="1">
      <c r="A660" s="40"/>
      <c r="B660" s="41"/>
      <c r="C660" s="206" t="s">
        <v>1352</v>
      </c>
      <c r="D660" s="206" t="s">
        <v>156</v>
      </c>
      <c r="E660" s="207" t="s">
        <v>1353</v>
      </c>
      <c r="F660" s="208" t="s">
        <v>1354</v>
      </c>
      <c r="G660" s="209" t="s">
        <v>1355</v>
      </c>
      <c r="H660" s="210">
        <v>1</v>
      </c>
      <c r="I660" s="211"/>
      <c r="J660" s="212">
        <f>ROUND(I660*H660,2)</f>
        <v>0</v>
      </c>
      <c r="K660" s="208" t="s">
        <v>19</v>
      </c>
      <c r="L660" s="46"/>
      <c r="M660" s="213" t="s">
        <v>19</v>
      </c>
      <c r="N660" s="214" t="s">
        <v>44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983</v>
      </c>
      <c r="AT660" s="217" t="s">
        <v>156</v>
      </c>
      <c r="AU660" s="217" t="s">
        <v>83</v>
      </c>
      <c r="AY660" s="19" t="s">
        <v>154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81</v>
      </c>
      <c r="BK660" s="218">
        <f>ROUND(I660*H660,2)</f>
        <v>0</v>
      </c>
      <c r="BL660" s="19" t="s">
        <v>983</v>
      </c>
      <c r="BM660" s="217" t="s">
        <v>1356</v>
      </c>
    </row>
    <row r="661" s="2" customFormat="1">
      <c r="A661" s="40"/>
      <c r="B661" s="41"/>
      <c r="C661" s="42"/>
      <c r="D661" s="219" t="s">
        <v>163</v>
      </c>
      <c r="E661" s="42"/>
      <c r="F661" s="220" t="s">
        <v>1354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163</v>
      </c>
      <c r="AU661" s="19" t="s">
        <v>83</v>
      </c>
    </row>
    <row r="662" s="2" customFormat="1">
      <c r="A662" s="40"/>
      <c r="B662" s="41"/>
      <c r="C662" s="42"/>
      <c r="D662" s="219" t="s">
        <v>249</v>
      </c>
      <c r="E662" s="42"/>
      <c r="F662" s="247" t="s">
        <v>1357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249</v>
      </c>
      <c r="AU662" s="19" t="s">
        <v>83</v>
      </c>
    </row>
    <row r="663" s="12" customFormat="1" ht="25.92" customHeight="1">
      <c r="A663" s="12"/>
      <c r="B663" s="190"/>
      <c r="C663" s="191"/>
      <c r="D663" s="192" t="s">
        <v>72</v>
      </c>
      <c r="E663" s="193" t="s">
        <v>592</v>
      </c>
      <c r="F663" s="193" t="s">
        <v>593</v>
      </c>
      <c r="G663" s="191"/>
      <c r="H663" s="191"/>
      <c r="I663" s="194"/>
      <c r="J663" s="195">
        <f>BK663</f>
        <v>0</v>
      </c>
      <c r="K663" s="191"/>
      <c r="L663" s="196"/>
      <c r="M663" s="197"/>
      <c r="N663" s="198"/>
      <c r="O663" s="198"/>
      <c r="P663" s="199">
        <f>P664+P675+P679</f>
        <v>0</v>
      </c>
      <c r="Q663" s="198"/>
      <c r="R663" s="199">
        <f>R664+R675+R679</f>
        <v>0</v>
      </c>
      <c r="S663" s="198"/>
      <c r="T663" s="200">
        <f>T664+T675+T679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1" t="s">
        <v>189</v>
      </c>
      <c r="AT663" s="202" t="s">
        <v>72</v>
      </c>
      <c r="AU663" s="202" t="s">
        <v>73</v>
      </c>
      <c r="AY663" s="201" t="s">
        <v>154</v>
      </c>
      <c r="BK663" s="203">
        <f>BK664+BK675+BK679</f>
        <v>0</v>
      </c>
    </row>
    <row r="664" s="12" customFormat="1" ht="22.8" customHeight="1">
      <c r="A664" s="12"/>
      <c r="B664" s="190"/>
      <c r="C664" s="191"/>
      <c r="D664" s="192" t="s">
        <v>72</v>
      </c>
      <c r="E664" s="204" t="s">
        <v>594</v>
      </c>
      <c r="F664" s="204" t="s">
        <v>595</v>
      </c>
      <c r="G664" s="191"/>
      <c r="H664" s="191"/>
      <c r="I664" s="194"/>
      <c r="J664" s="205">
        <f>BK664</f>
        <v>0</v>
      </c>
      <c r="K664" s="191"/>
      <c r="L664" s="196"/>
      <c r="M664" s="197"/>
      <c r="N664" s="198"/>
      <c r="O664" s="198"/>
      <c r="P664" s="199">
        <f>SUM(P665:P674)</f>
        <v>0</v>
      </c>
      <c r="Q664" s="198"/>
      <c r="R664" s="199">
        <f>SUM(R665:R674)</f>
        <v>0</v>
      </c>
      <c r="S664" s="198"/>
      <c r="T664" s="200">
        <f>SUM(T665:T674)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01" t="s">
        <v>189</v>
      </c>
      <c r="AT664" s="202" t="s">
        <v>72</v>
      </c>
      <c r="AU664" s="202" t="s">
        <v>81</v>
      </c>
      <c r="AY664" s="201" t="s">
        <v>154</v>
      </c>
      <c r="BK664" s="203">
        <f>SUM(BK665:BK674)</f>
        <v>0</v>
      </c>
    </row>
    <row r="665" s="2" customFormat="1" ht="14.4" customHeight="1">
      <c r="A665" s="40"/>
      <c r="B665" s="41"/>
      <c r="C665" s="206" t="s">
        <v>1358</v>
      </c>
      <c r="D665" s="206" t="s">
        <v>156</v>
      </c>
      <c r="E665" s="207" t="s">
        <v>597</v>
      </c>
      <c r="F665" s="208" t="s">
        <v>1359</v>
      </c>
      <c r="G665" s="209" t="s">
        <v>599</v>
      </c>
      <c r="H665" s="210">
        <v>1</v>
      </c>
      <c r="I665" s="211"/>
      <c r="J665" s="212">
        <f>ROUND(I665*H665,2)</f>
        <v>0</v>
      </c>
      <c r="K665" s="208" t="s">
        <v>160</v>
      </c>
      <c r="L665" s="46"/>
      <c r="M665" s="213" t="s">
        <v>19</v>
      </c>
      <c r="N665" s="214" t="s">
        <v>44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600</v>
      </c>
      <c r="AT665" s="217" t="s">
        <v>156</v>
      </c>
      <c r="AU665" s="217" t="s">
        <v>83</v>
      </c>
      <c r="AY665" s="19" t="s">
        <v>154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81</v>
      </c>
      <c r="BK665" s="218">
        <f>ROUND(I665*H665,2)</f>
        <v>0</v>
      </c>
      <c r="BL665" s="19" t="s">
        <v>600</v>
      </c>
      <c r="BM665" s="217" t="s">
        <v>1360</v>
      </c>
    </row>
    <row r="666" s="2" customFormat="1">
      <c r="A666" s="40"/>
      <c r="B666" s="41"/>
      <c r="C666" s="42"/>
      <c r="D666" s="219" t="s">
        <v>163</v>
      </c>
      <c r="E666" s="42"/>
      <c r="F666" s="220" t="s">
        <v>1359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163</v>
      </c>
      <c r="AU666" s="19" t="s">
        <v>83</v>
      </c>
    </row>
    <row r="667" s="2" customFormat="1">
      <c r="A667" s="40"/>
      <c r="B667" s="41"/>
      <c r="C667" s="42"/>
      <c r="D667" s="224" t="s">
        <v>165</v>
      </c>
      <c r="E667" s="42"/>
      <c r="F667" s="225" t="s">
        <v>602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165</v>
      </c>
      <c r="AU667" s="19" t="s">
        <v>83</v>
      </c>
    </row>
    <row r="668" s="2" customFormat="1" ht="19.8" customHeight="1">
      <c r="A668" s="40"/>
      <c r="B668" s="41"/>
      <c r="C668" s="206" t="s">
        <v>1361</v>
      </c>
      <c r="D668" s="206" t="s">
        <v>156</v>
      </c>
      <c r="E668" s="207" t="s">
        <v>1362</v>
      </c>
      <c r="F668" s="208" t="s">
        <v>1363</v>
      </c>
      <c r="G668" s="209" t="s">
        <v>599</v>
      </c>
      <c r="H668" s="210">
        <v>1</v>
      </c>
      <c r="I668" s="211"/>
      <c r="J668" s="212">
        <f>ROUND(I668*H668,2)</f>
        <v>0</v>
      </c>
      <c r="K668" s="208" t="s">
        <v>160</v>
      </c>
      <c r="L668" s="46"/>
      <c r="M668" s="213" t="s">
        <v>19</v>
      </c>
      <c r="N668" s="214" t="s">
        <v>44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600</v>
      </c>
      <c r="AT668" s="217" t="s">
        <v>156</v>
      </c>
      <c r="AU668" s="217" t="s">
        <v>83</v>
      </c>
      <c r="AY668" s="19" t="s">
        <v>154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81</v>
      </c>
      <c r="BK668" s="218">
        <f>ROUND(I668*H668,2)</f>
        <v>0</v>
      </c>
      <c r="BL668" s="19" t="s">
        <v>600</v>
      </c>
      <c r="BM668" s="217" t="s">
        <v>1364</v>
      </c>
    </row>
    <row r="669" s="2" customFormat="1">
      <c r="A669" s="40"/>
      <c r="B669" s="41"/>
      <c r="C669" s="42"/>
      <c r="D669" s="219" t="s">
        <v>163</v>
      </c>
      <c r="E669" s="42"/>
      <c r="F669" s="220" t="s">
        <v>1363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163</v>
      </c>
      <c r="AU669" s="19" t="s">
        <v>83</v>
      </c>
    </row>
    <row r="670" s="2" customFormat="1">
      <c r="A670" s="40"/>
      <c r="B670" s="41"/>
      <c r="C670" s="42"/>
      <c r="D670" s="224" t="s">
        <v>165</v>
      </c>
      <c r="E670" s="42"/>
      <c r="F670" s="225" t="s">
        <v>1365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165</v>
      </c>
      <c r="AU670" s="19" t="s">
        <v>83</v>
      </c>
    </row>
    <row r="671" s="2" customFormat="1">
      <c r="A671" s="40"/>
      <c r="B671" s="41"/>
      <c r="C671" s="42"/>
      <c r="D671" s="219" t="s">
        <v>249</v>
      </c>
      <c r="E671" s="42"/>
      <c r="F671" s="247" t="s">
        <v>1366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249</v>
      </c>
      <c r="AU671" s="19" t="s">
        <v>83</v>
      </c>
    </row>
    <row r="672" s="2" customFormat="1" ht="14.4" customHeight="1">
      <c r="A672" s="40"/>
      <c r="B672" s="41"/>
      <c r="C672" s="206" t="s">
        <v>1367</v>
      </c>
      <c r="D672" s="206" t="s">
        <v>156</v>
      </c>
      <c r="E672" s="207" t="s">
        <v>1368</v>
      </c>
      <c r="F672" s="208" t="s">
        <v>1369</v>
      </c>
      <c r="G672" s="209" t="s">
        <v>599</v>
      </c>
      <c r="H672" s="210">
        <v>1</v>
      </c>
      <c r="I672" s="211"/>
      <c r="J672" s="212">
        <f>ROUND(I672*H672,2)</f>
        <v>0</v>
      </c>
      <c r="K672" s="208" t="s">
        <v>160</v>
      </c>
      <c r="L672" s="46"/>
      <c r="M672" s="213" t="s">
        <v>19</v>
      </c>
      <c r="N672" s="214" t="s">
        <v>44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600</v>
      </c>
      <c r="AT672" s="217" t="s">
        <v>156</v>
      </c>
      <c r="AU672" s="217" t="s">
        <v>83</v>
      </c>
      <c r="AY672" s="19" t="s">
        <v>154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81</v>
      </c>
      <c r="BK672" s="218">
        <f>ROUND(I672*H672,2)</f>
        <v>0</v>
      </c>
      <c r="BL672" s="19" t="s">
        <v>600</v>
      </c>
      <c r="BM672" s="217" t="s">
        <v>1370</v>
      </c>
    </row>
    <row r="673" s="2" customFormat="1">
      <c r="A673" s="40"/>
      <c r="B673" s="41"/>
      <c r="C673" s="42"/>
      <c r="D673" s="219" t="s">
        <v>163</v>
      </c>
      <c r="E673" s="42"/>
      <c r="F673" s="220" t="s">
        <v>1369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163</v>
      </c>
      <c r="AU673" s="19" t="s">
        <v>83</v>
      </c>
    </row>
    <row r="674" s="2" customFormat="1">
      <c r="A674" s="40"/>
      <c r="B674" s="41"/>
      <c r="C674" s="42"/>
      <c r="D674" s="224" t="s">
        <v>165</v>
      </c>
      <c r="E674" s="42"/>
      <c r="F674" s="225" t="s">
        <v>1371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165</v>
      </c>
      <c r="AU674" s="19" t="s">
        <v>83</v>
      </c>
    </row>
    <row r="675" s="12" customFormat="1" ht="22.8" customHeight="1">
      <c r="A675" s="12"/>
      <c r="B675" s="190"/>
      <c r="C675" s="191"/>
      <c r="D675" s="192" t="s">
        <v>72</v>
      </c>
      <c r="E675" s="204" t="s">
        <v>603</v>
      </c>
      <c r="F675" s="204" t="s">
        <v>604</v>
      </c>
      <c r="G675" s="191"/>
      <c r="H675" s="191"/>
      <c r="I675" s="194"/>
      <c r="J675" s="205">
        <f>BK675</f>
        <v>0</v>
      </c>
      <c r="K675" s="191"/>
      <c r="L675" s="196"/>
      <c r="M675" s="197"/>
      <c r="N675" s="198"/>
      <c r="O675" s="198"/>
      <c r="P675" s="199">
        <f>SUM(P676:P678)</f>
        <v>0</v>
      </c>
      <c r="Q675" s="198"/>
      <c r="R675" s="199">
        <f>SUM(R676:R678)</f>
        <v>0</v>
      </c>
      <c r="S675" s="198"/>
      <c r="T675" s="200">
        <f>SUM(T676:T678)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1" t="s">
        <v>189</v>
      </c>
      <c r="AT675" s="202" t="s">
        <v>72</v>
      </c>
      <c r="AU675" s="202" t="s">
        <v>81</v>
      </c>
      <c r="AY675" s="201" t="s">
        <v>154</v>
      </c>
      <c r="BK675" s="203">
        <f>SUM(BK676:BK678)</f>
        <v>0</v>
      </c>
    </row>
    <row r="676" s="2" customFormat="1" ht="14.4" customHeight="1">
      <c r="A676" s="40"/>
      <c r="B676" s="41"/>
      <c r="C676" s="206" t="s">
        <v>1372</v>
      </c>
      <c r="D676" s="206" t="s">
        <v>156</v>
      </c>
      <c r="E676" s="207" t="s">
        <v>606</v>
      </c>
      <c r="F676" s="208" t="s">
        <v>604</v>
      </c>
      <c r="G676" s="209" t="s">
        <v>599</v>
      </c>
      <c r="H676" s="210">
        <v>1</v>
      </c>
      <c r="I676" s="211"/>
      <c r="J676" s="212">
        <f>ROUND(I676*H676,2)</f>
        <v>0</v>
      </c>
      <c r="K676" s="208" t="s">
        <v>160</v>
      </c>
      <c r="L676" s="46"/>
      <c r="M676" s="213" t="s">
        <v>19</v>
      </c>
      <c r="N676" s="214" t="s">
        <v>44</v>
      </c>
      <c r="O676" s="86"/>
      <c r="P676" s="215">
        <f>O676*H676</f>
        <v>0</v>
      </c>
      <c r="Q676" s="215">
        <v>0</v>
      </c>
      <c r="R676" s="215">
        <f>Q676*H676</f>
        <v>0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600</v>
      </c>
      <c r="AT676" s="217" t="s">
        <v>156</v>
      </c>
      <c r="AU676" s="217" t="s">
        <v>83</v>
      </c>
      <c r="AY676" s="19" t="s">
        <v>154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81</v>
      </c>
      <c r="BK676" s="218">
        <f>ROUND(I676*H676,2)</f>
        <v>0</v>
      </c>
      <c r="BL676" s="19" t="s">
        <v>600</v>
      </c>
      <c r="BM676" s="217" t="s">
        <v>1373</v>
      </c>
    </row>
    <row r="677" s="2" customFormat="1">
      <c r="A677" s="40"/>
      <c r="B677" s="41"/>
      <c r="C677" s="42"/>
      <c r="D677" s="219" t="s">
        <v>163</v>
      </c>
      <c r="E677" s="42"/>
      <c r="F677" s="220" t="s">
        <v>604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163</v>
      </c>
      <c r="AU677" s="19" t="s">
        <v>83</v>
      </c>
    </row>
    <row r="678" s="2" customFormat="1">
      <c r="A678" s="40"/>
      <c r="B678" s="41"/>
      <c r="C678" s="42"/>
      <c r="D678" s="224" t="s">
        <v>165</v>
      </c>
      <c r="E678" s="42"/>
      <c r="F678" s="225" t="s">
        <v>608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165</v>
      </c>
      <c r="AU678" s="19" t="s">
        <v>83</v>
      </c>
    </row>
    <row r="679" s="12" customFormat="1" ht="22.8" customHeight="1">
      <c r="A679" s="12"/>
      <c r="B679" s="190"/>
      <c r="C679" s="191"/>
      <c r="D679" s="192" t="s">
        <v>72</v>
      </c>
      <c r="E679" s="204" t="s">
        <v>609</v>
      </c>
      <c r="F679" s="204" t="s">
        <v>610</v>
      </c>
      <c r="G679" s="191"/>
      <c r="H679" s="191"/>
      <c r="I679" s="194"/>
      <c r="J679" s="205">
        <f>BK679</f>
        <v>0</v>
      </c>
      <c r="K679" s="191"/>
      <c r="L679" s="196"/>
      <c r="M679" s="197"/>
      <c r="N679" s="198"/>
      <c r="O679" s="198"/>
      <c r="P679" s="199">
        <f>SUM(P680:P682)</f>
        <v>0</v>
      </c>
      <c r="Q679" s="198"/>
      <c r="R679" s="199">
        <f>SUM(R680:R682)</f>
        <v>0</v>
      </c>
      <c r="S679" s="198"/>
      <c r="T679" s="200">
        <f>SUM(T680:T682)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01" t="s">
        <v>189</v>
      </c>
      <c r="AT679" s="202" t="s">
        <v>72</v>
      </c>
      <c r="AU679" s="202" t="s">
        <v>81</v>
      </c>
      <c r="AY679" s="201" t="s">
        <v>154</v>
      </c>
      <c r="BK679" s="203">
        <f>SUM(BK680:BK682)</f>
        <v>0</v>
      </c>
    </row>
    <row r="680" s="2" customFormat="1" ht="14.4" customHeight="1">
      <c r="A680" s="40"/>
      <c r="B680" s="41"/>
      <c r="C680" s="206" t="s">
        <v>1374</v>
      </c>
      <c r="D680" s="206" t="s">
        <v>156</v>
      </c>
      <c r="E680" s="207" t="s">
        <v>612</v>
      </c>
      <c r="F680" s="208" t="s">
        <v>613</v>
      </c>
      <c r="G680" s="209" t="s">
        <v>599</v>
      </c>
      <c r="H680" s="210">
        <v>1</v>
      </c>
      <c r="I680" s="211"/>
      <c r="J680" s="212">
        <f>ROUND(I680*H680,2)</f>
        <v>0</v>
      </c>
      <c r="K680" s="208" t="s">
        <v>160</v>
      </c>
      <c r="L680" s="46"/>
      <c r="M680" s="213" t="s">
        <v>19</v>
      </c>
      <c r="N680" s="214" t="s">
        <v>44</v>
      </c>
      <c r="O680" s="86"/>
      <c r="P680" s="215">
        <f>O680*H680</f>
        <v>0</v>
      </c>
      <c r="Q680" s="215">
        <v>0</v>
      </c>
      <c r="R680" s="215">
        <f>Q680*H680</f>
        <v>0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600</v>
      </c>
      <c r="AT680" s="217" t="s">
        <v>156</v>
      </c>
      <c r="AU680" s="217" t="s">
        <v>83</v>
      </c>
      <c r="AY680" s="19" t="s">
        <v>154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81</v>
      </c>
      <c r="BK680" s="218">
        <f>ROUND(I680*H680,2)</f>
        <v>0</v>
      </c>
      <c r="BL680" s="19" t="s">
        <v>600</v>
      </c>
      <c r="BM680" s="217" t="s">
        <v>1375</v>
      </c>
    </row>
    <row r="681" s="2" customFormat="1">
      <c r="A681" s="40"/>
      <c r="B681" s="41"/>
      <c r="C681" s="42"/>
      <c r="D681" s="219" t="s">
        <v>163</v>
      </c>
      <c r="E681" s="42"/>
      <c r="F681" s="220" t="s">
        <v>613</v>
      </c>
      <c r="G681" s="42"/>
      <c r="H681" s="42"/>
      <c r="I681" s="221"/>
      <c r="J681" s="42"/>
      <c r="K681" s="42"/>
      <c r="L681" s="46"/>
      <c r="M681" s="222"/>
      <c r="N681" s="22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163</v>
      </c>
      <c r="AU681" s="19" t="s">
        <v>83</v>
      </c>
    </row>
    <row r="682" s="2" customFormat="1">
      <c r="A682" s="40"/>
      <c r="B682" s="41"/>
      <c r="C682" s="42"/>
      <c r="D682" s="224" t="s">
        <v>165</v>
      </c>
      <c r="E682" s="42"/>
      <c r="F682" s="225" t="s">
        <v>615</v>
      </c>
      <c r="G682" s="42"/>
      <c r="H682" s="42"/>
      <c r="I682" s="221"/>
      <c r="J682" s="42"/>
      <c r="K682" s="42"/>
      <c r="L682" s="46"/>
      <c r="M682" s="258"/>
      <c r="N682" s="259"/>
      <c r="O682" s="260"/>
      <c r="P682" s="260"/>
      <c r="Q682" s="260"/>
      <c r="R682" s="260"/>
      <c r="S682" s="260"/>
      <c r="T682" s="261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165</v>
      </c>
      <c r="AU682" s="19" t="s">
        <v>83</v>
      </c>
    </row>
    <row r="683" s="2" customFormat="1" ht="6.96" customHeight="1">
      <c r="A683" s="40"/>
      <c r="B683" s="61"/>
      <c r="C683" s="62"/>
      <c r="D683" s="62"/>
      <c r="E683" s="62"/>
      <c r="F683" s="62"/>
      <c r="G683" s="62"/>
      <c r="H683" s="62"/>
      <c r="I683" s="62"/>
      <c r="J683" s="62"/>
      <c r="K683" s="62"/>
      <c r="L683" s="46"/>
      <c r="M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</sheetData>
  <sheetProtection sheet="1" autoFilter="0" formatColumns="0" formatRows="0" objects="1" scenarios="1" spinCount="100000" saltValue="tRWHyBLVHDeM7ezJfxcsgy8O95dfHViF/1gHox5fYsGIxD2bv0qdSge37WqFIgiiw6yPLd50rvkijVq9dYDNsA==" hashValue="UOoL4OE8j4aR0vwj158Ah7YZBGWkjVWhDgovrvvPbGjhacs7MkrwNFY6DZzlrMDwUcLS/zcfrbk32n2Vvi8kCA==" algorithmName="SHA-512" password="CC35"/>
  <autoFilter ref="C105:K682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1" r:id="rId1" display="https://podminky.urs.cz/item/CS_URS_2024_02/131251100"/>
    <hyperlink ref="F115" r:id="rId2" display="https://podminky.urs.cz/item/CS_URS_2024_02/162751114"/>
    <hyperlink ref="F118" r:id="rId3" display="https://podminky.urs.cz/item/CS_URS_2024_02/171201231"/>
    <hyperlink ref="F122" r:id="rId4" display="https://podminky.urs.cz/item/CS_URS_2024_02/171251201"/>
    <hyperlink ref="F125" r:id="rId5" display="https://podminky.urs.cz/item/CS_URS_2024_02/174111101"/>
    <hyperlink ref="F133" r:id="rId6" display="https://podminky.urs.cz/item/CS_URS_2024_02/181951112"/>
    <hyperlink ref="F138" r:id="rId7" display="https://podminky.urs.cz/item/CS_URS_2024_02/271532212"/>
    <hyperlink ref="F142" r:id="rId8" display="https://podminky.urs.cz/item/CS_URS_2024_02/273321511"/>
    <hyperlink ref="F147" r:id="rId9" display="https://podminky.urs.cz/item/CS_URS_2024_02/273351121"/>
    <hyperlink ref="F151" r:id="rId10" display="https://podminky.urs.cz/item/CS_URS_2024_02/273351122"/>
    <hyperlink ref="F154" r:id="rId11" display="https://podminky.urs.cz/item/CS_URS_2024_02/273362021"/>
    <hyperlink ref="F160" r:id="rId12" display="https://podminky.urs.cz/item/CS_URS_2024_02/311321411"/>
    <hyperlink ref="F164" r:id="rId13" display="https://podminky.urs.cz/item/CS_URS_2024_02/311351121"/>
    <hyperlink ref="F168" r:id="rId14" display="https://podminky.urs.cz/item/CS_URS_2024_02/311351122"/>
    <hyperlink ref="F171" r:id="rId15" display="https://podminky.urs.cz/item/CS_URS_2024_02/311351311"/>
    <hyperlink ref="F175" r:id="rId16" display="https://podminky.urs.cz/item/CS_URS_2024_02/311351312"/>
    <hyperlink ref="F178" r:id="rId17" display="https://podminky.urs.cz/item/CS_URS_2024_02/311272141"/>
    <hyperlink ref="F184" r:id="rId18" display="https://podminky.urs.cz/item/CS_URS_2024_02/319201321"/>
    <hyperlink ref="F190" r:id="rId19" display="https://podminky.urs.cz/item/CS_URS_2024_02/340271041"/>
    <hyperlink ref="F195" r:id="rId20" display="https://podminky.urs.cz/item/CS_URS_2024_02/317941123"/>
    <hyperlink ref="F202" r:id="rId21" display="https://podminky.urs.cz/item/CS_URS_2024_02/346244381"/>
    <hyperlink ref="F206" r:id="rId22" display="https://podminky.urs.cz/item/CS_URS_2024_02/346481111"/>
    <hyperlink ref="F211" r:id="rId23" display="https://podminky.urs.cz/item/CS_URS_2024_02/413232221"/>
    <hyperlink ref="F218" r:id="rId24" display="https://podminky.urs.cz/item/CS_URS_2024_02/572141112"/>
    <hyperlink ref="F224" r:id="rId25" display="https://podminky.urs.cz/item/CS_URS_2024_02/612142001"/>
    <hyperlink ref="F233" r:id="rId26" display="https://podminky.urs.cz/item/CS_URS_2024_02/612321131"/>
    <hyperlink ref="F244" r:id="rId27" display="https://podminky.urs.cz/item/CS_URS_2024_02/619991011"/>
    <hyperlink ref="F248" r:id="rId28" display="https://podminky.urs.cz/item/CS_URS_2024_02/622142001"/>
    <hyperlink ref="F254" r:id="rId29" display="https://podminky.urs.cz/item/CS_URS_2024_02/622211031"/>
    <hyperlink ref="F261" r:id="rId30" display="https://podminky.urs.cz/item/CS_URS_2024_02/622221031"/>
    <hyperlink ref="F273" r:id="rId31" display="https://podminky.urs.cz/item/CS_URS_2024_02/622222001"/>
    <hyperlink ref="F281" r:id="rId32" display="https://podminky.urs.cz/item/CS_URS_2024_02/622143001"/>
    <hyperlink ref="F288" r:id="rId33" display="https://podminky.urs.cz/item/CS_URS_2024_02/622143003"/>
    <hyperlink ref="F307" r:id="rId34" display="https://podminky.urs.cz/item/CS_URS_2024_02/622143004"/>
    <hyperlink ref="F315" r:id="rId35" display="https://podminky.urs.cz/item/CS_URS_2024_02/622151031"/>
    <hyperlink ref="F324" r:id="rId36" display="https://podminky.urs.cz/item/CS_URS_2024_02/622531012"/>
    <hyperlink ref="F328" r:id="rId37" display="https://podminky.urs.cz/item/CS_URS_2024_02/629991011"/>
    <hyperlink ref="F332" r:id="rId38" display="https://podminky.urs.cz/item/CS_URS_2024_02/629995101"/>
    <hyperlink ref="F336" r:id="rId39" display="https://podminky.urs.cz/item/CS_URS_2024_02/631311116"/>
    <hyperlink ref="F342" r:id="rId40" display="https://podminky.urs.cz/item/CS_URS_2024_02/631319222"/>
    <hyperlink ref="F347" r:id="rId41" display="https://podminky.urs.cz/item/CS_URS_2024_02/632451024"/>
    <hyperlink ref="F356" r:id="rId42" display="https://podminky.urs.cz/item/CS_URS_2024_02/949101111"/>
    <hyperlink ref="F361" r:id="rId43" display="https://podminky.urs.cz/item/CS_URS_2024_02/941111122"/>
    <hyperlink ref="F365" r:id="rId44" display="https://podminky.urs.cz/item/CS_URS_2024_02/941111222"/>
    <hyperlink ref="F369" r:id="rId45" display="https://podminky.urs.cz/item/CS_URS_2024_02/941111822"/>
    <hyperlink ref="F372" r:id="rId46" display="https://podminky.urs.cz/item/CS_URS_2024_02/993111111"/>
    <hyperlink ref="F376" r:id="rId47" display="https://podminky.urs.cz/item/CS_URS_2024_02/952901111"/>
    <hyperlink ref="F382" r:id="rId48" display="https://podminky.urs.cz/item/CS_URS_2024_02/113107142"/>
    <hyperlink ref="F386" r:id="rId49" display="https://podminky.urs.cz/item/CS_URS_2024_02/919735113"/>
    <hyperlink ref="F390" r:id="rId50" display="https://podminky.urs.cz/item/CS_URS_2024_02/919732211"/>
    <hyperlink ref="F394" r:id="rId51" display="https://podminky.urs.cz/item/CS_URS_2024_02/977211111"/>
    <hyperlink ref="F399" r:id="rId52" display="https://podminky.urs.cz/item/CS_URS_2024_02/963012510"/>
    <hyperlink ref="F404" r:id="rId53" display="https://podminky.urs.cz/item/CS_URS_2024_02/965042231"/>
    <hyperlink ref="F409" r:id="rId54" display="https://podminky.urs.cz/item/CS_URS_2024_02/966080115"/>
    <hyperlink ref="F418" r:id="rId55" display="https://podminky.urs.cz/item/CS_URS_2024_02/968072746"/>
    <hyperlink ref="F423" r:id="rId56" display="https://podminky.urs.cz/item/CS_URS_2024_02/968082018"/>
    <hyperlink ref="F430" r:id="rId57" display="https://podminky.urs.cz/item/CS_URS_2024_02/968082022"/>
    <hyperlink ref="F435" r:id="rId58" display="https://podminky.urs.cz/item/CS_URS_2024_02/971052651"/>
    <hyperlink ref="F440" r:id="rId59" display="https://podminky.urs.cz/item/CS_URS_2024_02/973045141"/>
    <hyperlink ref="F447" r:id="rId60" display="https://podminky.urs.cz/item/CS_URS_2024_02/997013215"/>
    <hyperlink ref="F450" r:id="rId61" display="https://podminky.urs.cz/item/CS_URS_2024_02/997013501"/>
    <hyperlink ref="F453" r:id="rId62" display="https://podminky.urs.cz/item/CS_URS_2024_02/997013509"/>
    <hyperlink ref="F457" r:id="rId63" display="https://podminky.urs.cz/item/CS_URS_2024_02/997013862"/>
    <hyperlink ref="F461" r:id="rId64" display="https://podminky.urs.cz/item/CS_URS_2024_02/997013871"/>
    <hyperlink ref="F467" r:id="rId65" display="https://podminky.urs.cz/item/CS_URS_2024_02/997013875"/>
    <hyperlink ref="F472" r:id="rId66" display="https://podminky.urs.cz/item/CS_URS_2024_02/998018003"/>
    <hyperlink ref="F477" r:id="rId67" display="https://podminky.urs.cz/item/CS_URS_2024_02/711111001"/>
    <hyperlink ref="F485" r:id="rId68" display="https://podminky.urs.cz/item/CS_URS_2024_02/711141559"/>
    <hyperlink ref="F493" r:id="rId69" display="https://podminky.urs.cz/item/CS_URS_2024_02/711161212"/>
    <hyperlink ref="F497" r:id="rId70" display="https://podminky.urs.cz/item/CS_URS_2024_02/711161384"/>
    <hyperlink ref="F501" r:id="rId71" display="https://podminky.urs.cz/item/CS_URS_2024_02/711493122"/>
    <hyperlink ref="F505" r:id="rId72" display="https://podminky.urs.cz/item/CS_URS_2024_02/998711103"/>
    <hyperlink ref="F509" r:id="rId73" display="https://podminky.urs.cz/item/CS_URS_2024_02/763111326"/>
    <hyperlink ref="F514" r:id="rId74" display="https://podminky.urs.cz/item/CS_URS_2024_02/763111717"/>
    <hyperlink ref="F517" r:id="rId75" display="https://podminky.urs.cz/item/CS_URS_2024_02/763111751"/>
    <hyperlink ref="F522" r:id="rId76" display="https://podminky.urs.cz/item/CS_URS_2024_02/763111771"/>
    <hyperlink ref="F525" r:id="rId77" display="https://podminky.urs.cz/item/CS_URS_2024_02/998763303"/>
    <hyperlink ref="F529" r:id="rId78" display="https://podminky.urs.cz/item/CS_URS_2024_02/764001821"/>
    <hyperlink ref="F534" r:id="rId79" display="https://podminky.urs.cz/item/CS_URS_2024_02/764002851"/>
    <hyperlink ref="F539" r:id="rId80" display="https://podminky.urs.cz/item/CS_URS_2024_02/764002871"/>
    <hyperlink ref="F544" r:id="rId81" display="https://podminky.urs.cz/item/CS_URS_2024_02/764141401"/>
    <hyperlink ref="F548" r:id="rId82" display="https://podminky.urs.cz/item/CS_URS_2024_02/764242504"/>
    <hyperlink ref="F552" r:id="rId83" display="https://podminky.urs.cz/item/CS_URS_2024_02/764242530"/>
    <hyperlink ref="F556" r:id="rId84" display="https://podminky.urs.cz/item/CS_URS_2024_02/764341515"/>
    <hyperlink ref="F560" r:id="rId85" display="https://podminky.urs.cz/item/CS_URS_2024_02/998764103"/>
    <hyperlink ref="F564" r:id="rId86" display="https://podminky.urs.cz/item/CS_URS_2024_02/766691811"/>
    <hyperlink ref="F569" r:id="rId87" display="https://podminky.urs.cz/item/CS_URS_2024_02/766660411"/>
    <hyperlink ref="F577" r:id="rId88" display="https://podminky.urs.cz/item/CS_URS_2024_02/998766103"/>
    <hyperlink ref="F581" r:id="rId89" display="https://podminky.urs.cz/item/CS_URS_2024_01/767162112"/>
    <hyperlink ref="F589" r:id="rId90" display="https://podminky.urs.cz/item/CS_URS_2024_02/767640111"/>
    <hyperlink ref="F599" r:id="rId91" display="https://podminky.urs.cz/item/CS_URS_2024_02/766660745"/>
    <hyperlink ref="F604" r:id="rId92" display="https://podminky.urs.cz/item/CS_URS_2024_02/767646523"/>
    <hyperlink ref="F612" r:id="rId93" display="https://podminky.urs.cz/item/CS_URS_2024_02/767649191"/>
    <hyperlink ref="F617" r:id="rId94" display="https://podminky.urs.cz/item/CS_URS_2024_02/767649198"/>
    <hyperlink ref="F623" r:id="rId95" display="https://podminky.urs.cz/item/CS_URS_2024_02/767995117"/>
    <hyperlink ref="F631" r:id="rId96" display="https://podminky.urs.cz/item/CS_URS_2024_02/998767103"/>
    <hyperlink ref="F635" r:id="rId97" display="https://podminky.urs.cz/item/CS_URS_2024_02/783301303"/>
    <hyperlink ref="F639" r:id="rId98" display="https://podminky.urs.cz/item/CS_URS_2024_02/783314201"/>
    <hyperlink ref="F643" r:id="rId99" display="https://podminky.urs.cz/item/CS_URS_2024_02/784181121"/>
    <hyperlink ref="F654" r:id="rId100" display="https://podminky.urs.cz/item/CS_URS_2024_02/784221101"/>
    <hyperlink ref="F657" r:id="rId101" display="https://podminky.urs.cz/item/CS_URS_2024_02/784221151"/>
    <hyperlink ref="F667" r:id="rId102" display="https://podminky.urs.cz/item/CS_URS_2024_02/010001000"/>
    <hyperlink ref="F670" r:id="rId103" display="https://podminky.urs.cz/item/CS_URS_2024_02/013203000"/>
    <hyperlink ref="F674" r:id="rId104" display="https://podminky.urs.cz/item/CS_URS_2024_02/013254000"/>
    <hyperlink ref="F678" r:id="rId105" display="https://podminky.urs.cz/item/CS_URS_2024_02/030001000"/>
    <hyperlink ref="F682" r:id="rId106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1376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1377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Střední pedagogická škola, gymnázium a VOŠ K.Vary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1378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ROUND((SUM(BE84:BE187)),  2)</f>
        <v>0</v>
      </c>
      <c r="G33" s="40"/>
      <c r="H33" s="40"/>
      <c r="I33" s="150">
        <v>0.20999999999999999</v>
      </c>
      <c r="J33" s="149">
        <f>ROUND(((SUM(BE84:BE187))*I33),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ROUND((SUM(BF84:BF187)),  2)</f>
        <v>0</v>
      </c>
      <c r="G34" s="40"/>
      <c r="H34" s="40"/>
      <c r="I34" s="150">
        <v>0.12</v>
      </c>
      <c r="J34" s="149">
        <f>ROUND(((SUM(BF84:BF187))*I34),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ROUND((SUM(BH84:BH187)),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02.1 - Výtah -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Lidická 455/40, 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131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1379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625</v>
      </c>
      <c r="E62" s="170"/>
      <c r="F62" s="170"/>
      <c r="G62" s="170"/>
      <c r="H62" s="170"/>
      <c r="I62" s="170"/>
      <c r="J62" s="171">
        <f>J140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1380</v>
      </c>
      <c r="E63" s="176"/>
      <c r="F63" s="176"/>
      <c r="G63" s="176"/>
      <c r="H63" s="176"/>
      <c r="I63" s="176"/>
      <c r="J63" s="177">
        <f>J141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1381</v>
      </c>
      <c r="E64" s="170"/>
      <c r="F64" s="170"/>
      <c r="G64" s="170"/>
      <c r="H64" s="170"/>
      <c r="I64" s="170"/>
      <c r="J64" s="171">
        <f>J174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7" customHeight="1">
      <c r="A74" s="40"/>
      <c r="B74" s="41"/>
      <c r="C74" s="42"/>
      <c r="D74" s="42"/>
      <c r="E74" s="162" t="str">
        <f>E7</f>
        <v>SPgŠ, G a VOŠ K. Vary, operační program spravedlivá transformace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42"/>
      <c r="D76" s="42"/>
      <c r="E76" s="71" t="str">
        <f>E9</f>
        <v>SO 02.1 - Výtah - elektro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Lidická 455/40, Karlovy Vary</v>
      </c>
      <c r="G78" s="42"/>
      <c r="H78" s="42"/>
      <c r="I78" s="34" t="s">
        <v>23</v>
      </c>
      <c r="J78" s="74" t="str">
        <f>IF(J12="","",J12)</f>
        <v>20. 10. 2023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34" t="s">
        <v>25</v>
      </c>
      <c r="D80" s="42"/>
      <c r="E80" s="42"/>
      <c r="F80" s="29" t="str">
        <f>E15</f>
        <v>Střední pedagogická škola, gymnázium a VOŠ K.Vary</v>
      </c>
      <c r="G80" s="42"/>
      <c r="H80" s="42"/>
      <c r="I80" s="34" t="s">
        <v>31</v>
      </c>
      <c r="J80" s="38" t="str">
        <f>E21</f>
        <v>Ing. Roman Gajdoš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35</v>
      </c>
      <c r="J81" s="38" t="str">
        <f>E24</f>
        <v>Bc. Martin Frous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140</v>
      </c>
      <c r="D83" s="182" t="s">
        <v>58</v>
      </c>
      <c r="E83" s="182" t="s">
        <v>54</v>
      </c>
      <c r="F83" s="182" t="s">
        <v>55</v>
      </c>
      <c r="G83" s="182" t="s">
        <v>141</v>
      </c>
      <c r="H83" s="182" t="s">
        <v>142</v>
      </c>
      <c r="I83" s="182" t="s">
        <v>143</v>
      </c>
      <c r="J83" s="182" t="s">
        <v>119</v>
      </c>
      <c r="K83" s="183" t="s">
        <v>144</v>
      </c>
      <c r="L83" s="184"/>
      <c r="M83" s="94" t="s">
        <v>19</v>
      </c>
      <c r="N83" s="95" t="s">
        <v>43</v>
      </c>
      <c r="O83" s="95" t="s">
        <v>145</v>
      </c>
      <c r="P83" s="95" t="s">
        <v>146</v>
      </c>
      <c r="Q83" s="95" t="s">
        <v>147</v>
      </c>
      <c r="R83" s="95" t="s">
        <v>148</v>
      </c>
      <c r="S83" s="95" t="s">
        <v>149</v>
      </c>
      <c r="T83" s="96" t="s">
        <v>150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151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P85+P140+P174</f>
        <v>0</v>
      </c>
      <c r="Q84" s="98"/>
      <c r="R84" s="187">
        <f>R85+R140+R174</f>
        <v>0.051503999999999994</v>
      </c>
      <c r="S84" s="98"/>
      <c r="T84" s="188">
        <f>T85+T140+T174</f>
        <v>0.070300000000000001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120</v>
      </c>
      <c r="BK84" s="189">
        <f>BK85+BK140+BK174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427</v>
      </c>
      <c r="F85" s="193" t="s">
        <v>428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0.047753999999999991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72</v>
      </c>
      <c r="AU85" s="202" t="s">
        <v>73</v>
      </c>
      <c r="AY85" s="201" t="s">
        <v>154</v>
      </c>
      <c r="BK85" s="203">
        <f>BK86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1382</v>
      </c>
      <c r="F86" s="204" t="s">
        <v>1383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SUM(P87:P139)</f>
        <v>0</v>
      </c>
      <c r="Q86" s="198"/>
      <c r="R86" s="199">
        <f>SUM(R87:R139)</f>
        <v>0.047753999999999991</v>
      </c>
      <c r="S86" s="198"/>
      <c r="T86" s="200">
        <f>SUM(T87:T139)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72</v>
      </c>
      <c r="AU86" s="202" t="s">
        <v>81</v>
      </c>
      <c r="AY86" s="201" t="s">
        <v>154</v>
      </c>
      <c r="BK86" s="203">
        <f>SUM(BK87:BK139)</f>
        <v>0</v>
      </c>
    </row>
    <row r="87" s="2" customFormat="1" ht="19.8" customHeight="1">
      <c r="A87" s="40"/>
      <c r="B87" s="41"/>
      <c r="C87" s="206" t="s">
        <v>81</v>
      </c>
      <c r="D87" s="206" t="s">
        <v>156</v>
      </c>
      <c r="E87" s="207" t="s">
        <v>1384</v>
      </c>
      <c r="F87" s="208" t="s">
        <v>1385</v>
      </c>
      <c r="G87" s="209" t="s">
        <v>434</v>
      </c>
      <c r="H87" s="210">
        <v>5</v>
      </c>
      <c r="I87" s="211"/>
      <c r="J87" s="212">
        <f>ROUND(I87*H87,2)</f>
        <v>0</v>
      </c>
      <c r="K87" s="208" t="s">
        <v>839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277</v>
      </c>
      <c r="AT87" s="217" t="s">
        <v>156</v>
      </c>
      <c r="AU87" s="217" t="s">
        <v>83</v>
      </c>
      <c r="AY87" s="19" t="s">
        <v>154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277</v>
      </c>
      <c r="BM87" s="217" t="s">
        <v>1386</v>
      </c>
    </row>
    <row r="88" s="2" customFormat="1">
      <c r="A88" s="40"/>
      <c r="B88" s="41"/>
      <c r="C88" s="42"/>
      <c r="D88" s="219" t="s">
        <v>163</v>
      </c>
      <c r="E88" s="42"/>
      <c r="F88" s="220" t="s">
        <v>1387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163</v>
      </c>
      <c r="AU88" s="19" t="s">
        <v>83</v>
      </c>
    </row>
    <row r="89" s="2" customFormat="1">
      <c r="A89" s="40"/>
      <c r="B89" s="41"/>
      <c r="C89" s="42"/>
      <c r="D89" s="224" t="s">
        <v>165</v>
      </c>
      <c r="E89" s="42"/>
      <c r="F89" s="225" t="s">
        <v>1388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165</v>
      </c>
      <c r="AU89" s="19" t="s">
        <v>83</v>
      </c>
    </row>
    <row r="90" s="2" customFormat="1" ht="22.2" customHeight="1">
      <c r="A90" s="40"/>
      <c r="B90" s="41"/>
      <c r="C90" s="248" t="s">
        <v>83</v>
      </c>
      <c r="D90" s="248" t="s">
        <v>264</v>
      </c>
      <c r="E90" s="249" t="s">
        <v>1389</v>
      </c>
      <c r="F90" s="250" t="s">
        <v>1390</v>
      </c>
      <c r="G90" s="251" t="s">
        <v>434</v>
      </c>
      <c r="H90" s="252">
        <v>5</v>
      </c>
      <c r="I90" s="253"/>
      <c r="J90" s="254">
        <f>ROUND(I90*H90,2)</f>
        <v>0</v>
      </c>
      <c r="K90" s="250" t="s">
        <v>1391</v>
      </c>
      <c r="L90" s="255"/>
      <c r="M90" s="256" t="s">
        <v>19</v>
      </c>
      <c r="N90" s="257" t="s">
        <v>44</v>
      </c>
      <c r="O90" s="86"/>
      <c r="P90" s="215">
        <f>O90*H90</f>
        <v>0</v>
      </c>
      <c r="Q90" s="215">
        <v>5.0000000000000002E-05</v>
      </c>
      <c r="R90" s="215">
        <f>Q90*H90</f>
        <v>0.00025000000000000001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414</v>
      </c>
      <c r="AT90" s="217" t="s">
        <v>264</v>
      </c>
      <c r="AU90" s="217" t="s">
        <v>83</v>
      </c>
      <c r="AY90" s="19" t="s">
        <v>154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277</v>
      </c>
      <c r="BM90" s="217" t="s">
        <v>1392</v>
      </c>
    </row>
    <row r="91" s="2" customFormat="1">
      <c r="A91" s="40"/>
      <c r="B91" s="41"/>
      <c r="C91" s="42"/>
      <c r="D91" s="219" t="s">
        <v>163</v>
      </c>
      <c r="E91" s="42"/>
      <c r="F91" s="220" t="s">
        <v>1390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163</v>
      </c>
      <c r="AU91" s="19" t="s">
        <v>83</v>
      </c>
    </row>
    <row r="92" s="2" customFormat="1" ht="22.2" customHeight="1">
      <c r="A92" s="40"/>
      <c r="B92" s="41"/>
      <c r="C92" s="206" t="s">
        <v>175</v>
      </c>
      <c r="D92" s="206" t="s">
        <v>156</v>
      </c>
      <c r="E92" s="207" t="s">
        <v>1393</v>
      </c>
      <c r="F92" s="208" t="s">
        <v>1394</v>
      </c>
      <c r="G92" s="209" t="s">
        <v>230</v>
      </c>
      <c r="H92" s="210">
        <v>28</v>
      </c>
      <c r="I92" s="211"/>
      <c r="J92" s="212">
        <f>ROUND(I92*H92,2)</f>
        <v>0</v>
      </c>
      <c r="K92" s="208" t="s">
        <v>839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277</v>
      </c>
      <c r="AT92" s="217" t="s">
        <v>156</v>
      </c>
      <c r="AU92" s="217" t="s">
        <v>83</v>
      </c>
      <c r="AY92" s="19" t="s">
        <v>154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277</v>
      </c>
      <c r="BM92" s="217" t="s">
        <v>1395</v>
      </c>
    </row>
    <row r="93" s="2" customFormat="1">
      <c r="A93" s="40"/>
      <c r="B93" s="41"/>
      <c r="C93" s="42"/>
      <c r="D93" s="219" t="s">
        <v>163</v>
      </c>
      <c r="E93" s="42"/>
      <c r="F93" s="220" t="s">
        <v>1396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163</v>
      </c>
      <c r="AU93" s="19" t="s">
        <v>83</v>
      </c>
    </row>
    <row r="94" s="2" customFormat="1">
      <c r="A94" s="40"/>
      <c r="B94" s="41"/>
      <c r="C94" s="42"/>
      <c r="D94" s="224" t="s">
        <v>165</v>
      </c>
      <c r="E94" s="42"/>
      <c r="F94" s="225" t="s">
        <v>1397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165</v>
      </c>
      <c r="AU94" s="19" t="s">
        <v>83</v>
      </c>
    </row>
    <row r="95" s="2" customFormat="1" ht="14.4" customHeight="1">
      <c r="A95" s="40"/>
      <c r="B95" s="41"/>
      <c r="C95" s="248" t="s">
        <v>161</v>
      </c>
      <c r="D95" s="248" t="s">
        <v>264</v>
      </c>
      <c r="E95" s="249" t="s">
        <v>1398</v>
      </c>
      <c r="F95" s="250" t="s">
        <v>1399</v>
      </c>
      <c r="G95" s="251" t="s">
        <v>230</v>
      </c>
      <c r="H95" s="252">
        <v>32.200000000000003</v>
      </c>
      <c r="I95" s="253"/>
      <c r="J95" s="254">
        <f>ROUND(I95*H95,2)</f>
        <v>0</v>
      </c>
      <c r="K95" s="250" t="s">
        <v>1391</v>
      </c>
      <c r="L95" s="255"/>
      <c r="M95" s="256" t="s">
        <v>19</v>
      </c>
      <c r="N95" s="257" t="s">
        <v>44</v>
      </c>
      <c r="O95" s="86"/>
      <c r="P95" s="215">
        <f>O95*H95</f>
        <v>0</v>
      </c>
      <c r="Q95" s="215">
        <v>8.0000000000000007E-05</v>
      </c>
      <c r="R95" s="215">
        <f>Q95*H95</f>
        <v>0.0025760000000000006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414</v>
      </c>
      <c r="AT95" s="217" t="s">
        <v>264</v>
      </c>
      <c r="AU95" s="217" t="s">
        <v>83</v>
      </c>
      <c r="AY95" s="19" t="s">
        <v>154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277</v>
      </c>
      <c r="BM95" s="217" t="s">
        <v>1400</v>
      </c>
    </row>
    <row r="96" s="2" customFormat="1">
      <c r="A96" s="40"/>
      <c r="B96" s="41"/>
      <c r="C96" s="42"/>
      <c r="D96" s="219" t="s">
        <v>163</v>
      </c>
      <c r="E96" s="42"/>
      <c r="F96" s="220" t="s">
        <v>1399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163</v>
      </c>
      <c r="AU96" s="19" t="s">
        <v>83</v>
      </c>
    </row>
    <row r="97" s="14" customFormat="1">
      <c r="A97" s="14"/>
      <c r="B97" s="236"/>
      <c r="C97" s="237"/>
      <c r="D97" s="219" t="s">
        <v>167</v>
      </c>
      <c r="E97" s="238" t="s">
        <v>19</v>
      </c>
      <c r="F97" s="239" t="s">
        <v>380</v>
      </c>
      <c r="G97" s="237"/>
      <c r="H97" s="240">
        <v>28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167</v>
      </c>
      <c r="AU97" s="246" t="s">
        <v>83</v>
      </c>
      <c r="AV97" s="14" t="s">
        <v>83</v>
      </c>
      <c r="AW97" s="14" t="s">
        <v>34</v>
      </c>
      <c r="AX97" s="14" t="s">
        <v>81</v>
      </c>
      <c r="AY97" s="246" t="s">
        <v>154</v>
      </c>
    </row>
    <row r="98" s="14" customFormat="1">
      <c r="A98" s="14"/>
      <c r="B98" s="236"/>
      <c r="C98" s="237"/>
      <c r="D98" s="219" t="s">
        <v>167</v>
      </c>
      <c r="E98" s="237"/>
      <c r="F98" s="239" t="s">
        <v>1401</v>
      </c>
      <c r="G98" s="237"/>
      <c r="H98" s="240">
        <v>32.200000000000003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167</v>
      </c>
      <c r="AU98" s="246" t="s">
        <v>83</v>
      </c>
      <c r="AV98" s="14" t="s">
        <v>83</v>
      </c>
      <c r="AW98" s="14" t="s">
        <v>4</v>
      </c>
      <c r="AX98" s="14" t="s">
        <v>81</v>
      </c>
      <c r="AY98" s="246" t="s">
        <v>154</v>
      </c>
    </row>
    <row r="99" s="2" customFormat="1" ht="22.2" customHeight="1">
      <c r="A99" s="40"/>
      <c r="B99" s="41"/>
      <c r="C99" s="206" t="s">
        <v>189</v>
      </c>
      <c r="D99" s="206" t="s">
        <v>156</v>
      </c>
      <c r="E99" s="207" t="s">
        <v>1402</v>
      </c>
      <c r="F99" s="208" t="s">
        <v>1403</v>
      </c>
      <c r="G99" s="209" t="s">
        <v>230</v>
      </c>
      <c r="H99" s="210">
        <v>100</v>
      </c>
      <c r="I99" s="211"/>
      <c r="J99" s="212">
        <f>ROUND(I99*H99,2)</f>
        <v>0</v>
      </c>
      <c r="K99" s="208" t="s">
        <v>839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277</v>
      </c>
      <c r="AT99" s="217" t="s">
        <v>156</v>
      </c>
      <c r="AU99" s="217" t="s">
        <v>83</v>
      </c>
      <c r="AY99" s="19" t="s">
        <v>154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277</v>
      </c>
      <c r="BM99" s="217" t="s">
        <v>1404</v>
      </c>
    </row>
    <row r="100" s="2" customFormat="1">
      <c r="A100" s="40"/>
      <c r="B100" s="41"/>
      <c r="C100" s="42"/>
      <c r="D100" s="219" t="s">
        <v>163</v>
      </c>
      <c r="E100" s="42"/>
      <c r="F100" s="220" t="s">
        <v>1405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163</v>
      </c>
      <c r="AU100" s="19" t="s">
        <v>83</v>
      </c>
    </row>
    <row r="101" s="2" customFormat="1">
      <c r="A101" s="40"/>
      <c r="B101" s="41"/>
      <c r="C101" s="42"/>
      <c r="D101" s="224" t="s">
        <v>165</v>
      </c>
      <c r="E101" s="42"/>
      <c r="F101" s="225" t="s">
        <v>1406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165</v>
      </c>
      <c r="AU101" s="19" t="s">
        <v>83</v>
      </c>
    </row>
    <row r="102" s="2" customFormat="1" ht="40.2" customHeight="1">
      <c r="A102" s="40"/>
      <c r="B102" s="41"/>
      <c r="C102" s="248" t="s">
        <v>197</v>
      </c>
      <c r="D102" s="248" t="s">
        <v>264</v>
      </c>
      <c r="E102" s="249" t="s">
        <v>1407</v>
      </c>
      <c r="F102" s="250" t="s">
        <v>1408</v>
      </c>
      <c r="G102" s="251" t="s">
        <v>230</v>
      </c>
      <c r="H102" s="252">
        <v>115</v>
      </c>
      <c r="I102" s="253"/>
      <c r="J102" s="254">
        <f>ROUND(I102*H102,2)</f>
        <v>0</v>
      </c>
      <c r="K102" s="250" t="s">
        <v>839</v>
      </c>
      <c r="L102" s="255"/>
      <c r="M102" s="256" t="s">
        <v>19</v>
      </c>
      <c r="N102" s="257" t="s">
        <v>44</v>
      </c>
      <c r="O102" s="86"/>
      <c r="P102" s="215">
        <f>O102*H102</f>
        <v>0</v>
      </c>
      <c r="Q102" s="215">
        <v>0.00014999999999999999</v>
      </c>
      <c r="R102" s="215">
        <f>Q102*H102</f>
        <v>0.017249999999999998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414</v>
      </c>
      <c r="AT102" s="217" t="s">
        <v>264</v>
      </c>
      <c r="AU102" s="217" t="s">
        <v>83</v>
      </c>
      <c r="AY102" s="19" t="s">
        <v>154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277</v>
      </c>
      <c r="BM102" s="217" t="s">
        <v>1409</v>
      </c>
    </row>
    <row r="103" s="2" customFormat="1">
      <c r="A103" s="40"/>
      <c r="B103" s="41"/>
      <c r="C103" s="42"/>
      <c r="D103" s="219" t="s">
        <v>163</v>
      </c>
      <c r="E103" s="42"/>
      <c r="F103" s="220" t="s">
        <v>1408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163</v>
      </c>
      <c r="AU103" s="19" t="s">
        <v>83</v>
      </c>
    </row>
    <row r="104" s="14" customFormat="1">
      <c r="A104" s="14"/>
      <c r="B104" s="236"/>
      <c r="C104" s="237"/>
      <c r="D104" s="219" t="s">
        <v>167</v>
      </c>
      <c r="E104" s="238" t="s">
        <v>19</v>
      </c>
      <c r="F104" s="239" t="s">
        <v>1219</v>
      </c>
      <c r="G104" s="237"/>
      <c r="H104" s="240">
        <v>100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167</v>
      </c>
      <c r="AU104" s="246" t="s">
        <v>83</v>
      </c>
      <c r="AV104" s="14" t="s">
        <v>83</v>
      </c>
      <c r="AW104" s="14" t="s">
        <v>34</v>
      </c>
      <c r="AX104" s="14" t="s">
        <v>81</v>
      </c>
      <c r="AY104" s="246" t="s">
        <v>154</v>
      </c>
    </row>
    <row r="105" s="14" customFormat="1">
      <c r="A105" s="14"/>
      <c r="B105" s="236"/>
      <c r="C105" s="237"/>
      <c r="D105" s="219" t="s">
        <v>167</v>
      </c>
      <c r="E105" s="237"/>
      <c r="F105" s="239" t="s">
        <v>1410</v>
      </c>
      <c r="G105" s="237"/>
      <c r="H105" s="240">
        <v>115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167</v>
      </c>
      <c r="AU105" s="246" t="s">
        <v>83</v>
      </c>
      <c r="AV105" s="14" t="s">
        <v>83</v>
      </c>
      <c r="AW105" s="14" t="s">
        <v>4</v>
      </c>
      <c r="AX105" s="14" t="s">
        <v>81</v>
      </c>
      <c r="AY105" s="246" t="s">
        <v>154</v>
      </c>
    </row>
    <row r="106" s="2" customFormat="1" ht="22.2" customHeight="1">
      <c r="A106" s="40"/>
      <c r="B106" s="41"/>
      <c r="C106" s="206" t="s">
        <v>204</v>
      </c>
      <c r="D106" s="206" t="s">
        <v>156</v>
      </c>
      <c r="E106" s="207" t="s">
        <v>1411</v>
      </c>
      <c r="F106" s="208" t="s">
        <v>1412</v>
      </c>
      <c r="G106" s="209" t="s">
        <v>230</v>
      </c>
      <c r="H106" s="210">
        <v>28</v>
      </c>
      <c r="I106" s="211"/>
      <c r="J106" s="212">
        <f>ROUND(I106*H106,2)</f>
        <v>0</v>
      </c>
      <c r="K106" s="208" t="s">
        <v>839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277</v>
      </c>
      <c r="AT106" s="217" t="s">
        <v>156</v>
      </c>
      <c r="AU106" s="217" t="s">
        <v>83</v>
      </c>
      <c r="AY106" s="19" t="s">
        <v>154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277</v>
      </c>
      <c r="BM106" s="217" t="s">
        <v>1413</v>
      </c>
    </row>
    <row r="107" s="2" customFormat="1">
      <c r="A107" s="40"/>
      <c r="B107" s="41"/>
      <c r="C107" s="42"/>
      <c r="D107" s="219" t="s">
        <v>163</v>
      </c>
      <c r="E107" s="42"/>
      <c r="F107" s="220" t="s">
        <v>1414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163</v>
      </c>
      <c r="AU107" s="19" t="s">
        <v>83</v>
      </c>
    </row>
    <row r="108" s="2" customFormat="1">
      <c r="A108" s="40"/>
      <c r="B108" s="41"/>
      <c r="C108" s="42"/>
      <c r="D108" s="224" t="s">
        <v>165</v>
      </c>
      <c r="E108" s="42"/>
      <c r="F108" s="225" t="s">
        <v>1415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165</v>
      </c>
      <c r="AU108" s="19" t="s">
        <v>83</v>
      </c>
    </row>
    <row r="109" s="2" customFormat="1" ht="40.2" customHeight="1">
      <c r="A109" s="40"/>
      <c r="B109" s="41"/>
      <c r="C109" s="248" t="s">
        <v>212</v>
      </c>
      <c r="D109" s="248" t="s">
        <v>264</v>
      </c>
      <c r="E109" s="249" t="s">
        <v>1416</v>
      </c>
      <c r="F109" s="250" t="s">
        <v>1417</v>
      </c>
      <c r="G109" s="251" t="s">
        <v>230</v>
      </c>
      <c r="H109" s="252">
        <v>32.200000000000003</v>
      </c>
      <c r="I109" s="253"/>
      <c r="J109" s="254">
        <f>ROUND(I109*H109,2)</f>
        <v>0</v>
      </c>
      <c r="K109" s="250" t="s">
        <v>839</v>
      </c>
      <c r="L109" s="255"/>
      <c r="M109" s="256" t="s">
        <v>19</v>
      </c>
      <c r="N109" s="257" t="s">
        <v>44</v>
      </c>
      <c r="O109" s="86"/>
      <c r="P109" s="215">
        <f>O109*H109</f>
        <v>0</v>
      </c>
      <c r="Q109" s="215">
        <v>0.00048999999999999998</v>
      </c>
      <c r="R109" s="215">
        <f>Q109*H109</f>
        <v>0.015778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414</v>
      </c>
      <c r="AT109" s="217" t="s">
        <v>264</v>
      </c>
      <c r="AU109" s="217" t="s">
        <v>83</v>
      </c>
      <c r="AY109" s="19" t="s">
        <v>154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277</v>
      </c>
      <c r="BM109" s="217" t="s">
        <v>1418</v>
      </c>
    </row>
    <row r="110" s="2" customFormat="1">
      <c r="A110" s="40"/>
      <c r="B110" s="41"/>
      <c r="C110" s="42"/>
      <c r="D110" s="219" t="s">
        <v>163</v>
      </c>
      <c r="E110" s="42"/>
      <c r="F110" s="220" t="s">
        <v>1417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163</v>
      </c>
      <c r="AU110" s="19" t="s">
        <v>83</v>
      </c>
    </row>
    <row r="111" s="14" customFormat="1">
      <c r="A111" s="14"/>
      <c r="B111" s="236"/>
      <c r="C111" s="237"/>
      <c r="D111" s="219" t="s">
        <v>167</v>
      </c>
      <c r="E111" s="238" t="s">
        <v>19</v>
      </c>
      <c r="F111" s="239" t="s">
        <v>380</v>
      </c>
      <c r="G111" s="237"/>
      <c r="H111" s="240">
        <v>28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167</v>
      </c>
      <c r="AU111" s="246" t="s">
        <v>83</v>
      </c>
      <c r="AV111" s="14" t="s">
        <v>83</v>
      </c>
      <c r="AW111" s="14" t="s">
        <v>34</v>
      </c>
      <c r="AX111" s="14" t="s">
        <v>81</v>
      </c>
      <c r="AY111" s="246" t="s">
        <v>154</v>
      </c>
    </row>
    <row r="112" s="14" customFormat="1">
      <c r="A112" s="14"/>
      <c r="B112" s="236"/>
      <c r="C112" s="237"/>
      <c r="D112" s="219" t="s">
        <v>167</v>
      </c>
      <c r="E112" s="237"/>
      <c r="F112" s="239" t="s">
        <v>1401</v>
      </c>
      <c r="G112" s="237"/>
      <c r="H112" s="240">
        <v>32.200000000000003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167</v>
      </c>
      <c r="AU112" s="246" t="s">
        <v>83</v>
      </c>
      <c r="AV112" s="14" t="s">
        <v>83</v>
      </c>
      <c r="AW112" s="14" t="s">
        <v>4</v>
      </c>
      <c r="AX112" s="14" t="s">
        <v>81</v>
      </c>
      <c r="AY112" s="246" t="s">
        <v>154</v>
      </c>
    </row>
    <row r="113" s="2" customFormat="1" ht="14.4" customHeight="1">
      <c r="A113" s="40"/>
      <c r="B113" s="41"/>
      <c r="C113" s="206" t="s">
        <v>218</v>
      </c>
      <c r="D113" s="206" t="s">
        <v>156</v>
      </c>
      <c r="E113" s="207" t="s">
        <v>1419</v>
      </c>
      <c r="F113" s="208" t="s">
        <v>1420</v>
      </c>
      <c r="G113" s="209" t="s">
        <v>434</v>
      </c>
      <c r="H113" s="210">
        <v>5</v>
      </c>
      <c r="I113" s="211"/>
      <c r="J113" s="212">
        <f>ROUND(I113*H113,2)</f>
        <v>0</v>
      </c>
      <c r="K113" s="208" t="s">
        <v>1391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277</v>
      </c>
      <c r="AT113" s="217" t="s">
        <v>156</v>
      </c>
      <c r="AU113" s="217" t="s">
        <v>83</v>
      </c>
      <c r="AY113" s="19" t="s">
        <v>154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277</v>
      </c>
      <c r="BM113" s="217" t="s">
        <v>1421</v>
      </c>
    </row>
    <row r="114" s="2" customFormat="1">
      <c r="A114" s="40"/>
      <c r="B114" s="41"/>
      <c r="C114" s="42"/>
      <c r="D114" s="219" t="s">
        <v>163</v>
      </c>
      <c r="E114" s="42"/>
      <c r="F114" s="220" t="s">
        <v>1420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163</v>
      </c>
      <c r="AU114" s="19" t="s">
        <v>83</v>
      </c>
    </row>
    <row r="115" s="2" customFormat="1" ht="14.4" customHeight="1">
      <c r="A115" s="40"/>
      <c r="B115" s="41"/>
      <c r="C115" s="248" t="s">
        <v>227</v>
      </c>
      <c r="D115" s="248" t="s">
        <v>264</v>
      </c>
      <c r="E115" s="249" t="s">
        <v>1422</v>
      </c>
      <c r="F115" s="250" t="s">
        <v>1423</v>
      </c>
      <c r="G115" s="251" t="s">
        <v>434</v>
      </c>
      <c r="H115" s="252">
        <v>5</v>
      </c>
      <c r="I115" s="253"/>
      <c r="J115" s="254">
        <f>ROUND(I115*H115,2)</f>
        <v>0</v>
      </c>
      <c r="K115" s="250" t="s">
        <v>1391</v>
      </c>
      <c r="L115" s="255"/>
      <c r="M115" s="256" t="s">
        <v>19</v>
      </c>
      <c r="N115" s="257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414</v>
      </c>
      <c r="AT115" s="217" t="s">
        <v>264</v>
      </c>
      <c r="AU115" s="217" t="s">
        <v>83</v>
      </c>
      <c r="AY115" s="19" t="s">
        <v>154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277</v>
      </c>
      <c r="BM115" s="217" t="s">
        <v>1424</v>
      </c>
    </row>
    <row r="116" s="2" customFormat="1">
      <c r="A116" s="40"/>
      <c r="B116" s="41"/>
      <c r="C116" s="42"/>
      <c r="D116" s="219" t="s">
        <v>163</v>
      </c>
      <c r="E116" s="42"/>
      <c r="F116" s="220" t="s">
        <v>1423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83</v>
      </c>
    </row>
    <row r="117" s="2" customFormat="1" ht="30" customHeight="1">
      <c r="A117" s="40"/>
      <c r="B117" s="41"/>
      <c r="C117" s="206" t="s">
        <v>237</v>
      </c>
      <c r="D117" s="206" t="s">
        <v>156</v>
      </c>
      <c r="E117" s="207" t="s">
        <v>1425</v>
      </c>
      <c r="F117" s="208" t="s">
        <v>1426</v>
      </c>
      <c r="G117" s="209" t="s">
        <v>434</v>
      </c>
      <c r="H117" s="210">
        <v>5</v>
      </c>
      <c r="I117" s="211"/>
      <c r="J117" s="212">
        <f>ROUND(I117*H117,2)</f>
        <v>0</v>
      </c>
      <c r="K117" s="208" t="s">
        <v>839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277</v>
      </c>
      <c r="AT117" s="217" t="s">
        <v>156</v>
      </c>
      <c r="AU117" s="217" t="s">
        <v>83</v>
      </c>
      <c r="AY117" s="19" t="s">
        <v>154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277</v>
      </c>
      <c r="BM117" s="217" t="s">
        <v>1427</v>
      </c>
    </row>
    <row r="118" s="2" customFormat="1">
      <c r="A118" s="40"/>
      <c r="B118" s="41"/>
      <c r="C118" s="42"/>
      <c r="D118" s="219" t="s">
        <v>163</v>
      </c>
      <c r="E118" s="42"/>
      <c r="F118" s="220" t="s">
        <v>1428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163</v>
      </c>
      <c r="AU118" s="19" t="s">
        <v>83</v>
      </c>
    </row>
    <row r="119" s="2" customFormat="1">
      <c r="A119" s="40"/>
      <c r="B119" s="41"/>
      <c r="C119" s="42"/>
      <c r="D119" s="224" t="s">
        <v>165</v>
      </c>
      <c r="E119" s="42"/>
      <c r="F119" s="225" t="s">
        <v>1429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165</v>
      </c>
      <c r="AU119" s="19" t="s">
        <v>83</v>
      </c>
    </row>
    <row r="120" s="2" customFormat="1" ht="22.2" customHeight="1">
      <c r="A120" s="40"/>
      <c r="B120" s="41"/>
      <c r="C120" s="248" t="s">
        <v>8</v>
      </c>
      <c r="D120" s="248" t="s">
        <v>264</v>
      </c>
      <c r="E120" s="249" t="s">
        <v>1430</v>
      </c>
      <c r="F120" s="250" t="s">
        <v>1431</v>
      </c>
      <c r="G120" s="251" t="s">
        <v>434</v>
      </c>
      <c r="H120" s="252">
        <v>5</v>
      </c>
      <c r="I120" s="253"/>
      <c r="J120" s="254">
        <f>ROUND(I120*H120,2)</f>
        <v>0</v>
      </c>
      <c r="K120" s="250" t="s">
        <v>839</v>
      </c>
      <c r="L120" s="255"/>
      <c r="M120" s="256" t="s">
        <v>19</v>
      </c>
      <c r="N120" s="257" t="s">
        <v>44</v>
      </c>
      <c r="O120" s="86"/>
      <c r="P120" s="215">
        <f>O120*H120</f>
        <v>0</v>
      </c>
      <c r="Q120" s="215">
        <v>4.0000000000000003E-05</v>
      </c>
      <c r="R120" s="215">
        <f>Q120*H120</f>
        <v>0.00020000000000000001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414</v>
      </c>
      <c r="AT120" s="217" t="s">
        <v>264</v>
      </c>
      <c r="AU120" s="217" t="s">
        <v>83</v>
      </c>
      <c r="AY120" s="19" t="s">
        <v>154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277</v>
      </c>
      <c r="BM120" s="217" t="s">
        <v>1432</v>
      </c>
    </row>
    <row r="121" s="2" customFormat="1">
      <c r="A121" s="40"/>
      <c r="B121" s="41"/>
      <c r="C121" s="42"/>
      <c r="D121" s="219" t="s">
        <v>163</v>
      </c>
      <c r="E121" s="42"/>
      <c r="F121" s="220" t="s">
        <v>1431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83</v>
      </c>
    </row>
    <row r="122" s="2" customFormat="1" ht="14.4" customHeight="1">
      <c r="A122" s="40"/>
      <c r="B122" s="41"/>
      <c r="C122" s="248" t="s">
        <v>255</v>
      </c>
      <c r="D122" s="248" t="s">
        <v>264</v>
      </c>
      <c r="E122" s="249" t="s">
        <v>1433</v>
      </c>
      <c r="F122" s="250" t="s">
        <v>1434</v>
      </c>
      <c r="G122" s="251" t="s">
        <v>434</v>
      </c>
      <c r="H122" s="252">
        <v>5</v>
      </c>
      <c r="I122" s="253"/>
      <c r="J122" s="254">
        <f>ROUND(I122*H122,2)</f>
        <v>0</v>
      </c>
      <c r="K122" s="250" t="s">
        <v>839</v>
      </c>
      <c r="L122" s="255"/>
      <c r="M122" s="256" t="s">
        <v>19</v>
      </c>
      <c r="N122" s="257" t="s">
        <v>44</v>
      </c>
      <c r="O122" s="86"/>
      <c r="P122" s="215">
        <f>O122*H122</f>
        <v>0</v>
      </c>
      <c r="Q122" s="215">
        <v>3.0000000000000001E-05</v>
      </c>
      <c r="R122" s="215">
        <f>Q122*H122</f>
        <v>0.00015000000000000001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414</v>
      </c>
      <c r="AT122" s="217" t="s">
        <v>264</v>
      </c>
      <c r="AU122" s="217" t="s">
        <v>83</v>
      </c>
      <c r="AY122" s="19" t="s">
        <v>154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277</v>
      </c>
      <c r="BM122" s="217" t="s">
        <v>1435</v>
      </c>
    </row>
    <row r="123" s="2" customFormat="1">
      <c r="A123" s="40"/>
      <c r="B123" s="41"/>
      <c r="C123" s="42"/>
      <c r="D123" s="219" t="s">
        <v>163</v>
      </c>
      <c r="E123" s="42"/>
      <c r="F123" s="220" t="s">
        <v>1434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163</v>
      </c>
      <c r="AU123" s="19" t="s">
        <v>83</v>
      </c>
    </row>
    <row r="124" s="2" customFormat="1" ht="14.4" customHeight="1">
      <c r="A124" s="40"/>
      <c r="B124" s="41"/>
      <c r="C124" s="248" t="s">
        <v>263</v>
      </c>
      <c r="D124" s="248" t="s">
        <v>264</v>
      </c>
      <c r="E124" s="249" t="s">
        <v>1436</v>
      </c>
      <c r="F124" s="250" t="s">
        <v>1437</v>
      </c>
      <c r="G124" s="251" t="s">
        <v>434</v>
      </c>
      <c r="H124" s="252">
        <v>5</v>
      </c>
      <c r="I124" s="253"/>
      <c r="J124" s="254">
        <f>ROUND(I124*H124,2)</f>
        <v>0</v>
      </c>
      <c r="K124" s="250" t="s">
        <v>839</v>
      </c>
      <c r="L124" s="255"/>
      <c r="M124" s="256" t="s">
        <v>19</v>
      </c>
      <c r="N124" s="257" t="s">
        <v>44</v>
      </c>
      <c r="O124" s="86"/>
      <c r="P124" s="215">
        <f>O124*H124</f>
        <v>0</v>
      </c>
      <c r="Q124" s="215">
        <v>1.0000000000000001E-05</v>
      </c>
      <c r="R124" s="215">
        <f>Q124*H124</f>
        <v>5.0000000000000002E-05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414</v>
      </c>
      <c r="AT124" s="217" t="s">
        <v>264</v>
      </c>
      <c r="AU124" s="217" t="s">
        <v>83</v>
      </c>
      <c r="AY124" s="19" t="s">
        <v>154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277</v>
      </c>
      <c r="BM124" s="217" t="s">
        <v>1438</v>
      </c>
    </row>
    <row r="125" s="2" customFormat="1">
      <c r="A125" s="40"/>
      <c r="B125" s="41"/>
      <c r="C125" s="42"/>
      <c r="D125" s="219" t="s">
        <v>163</v>
      </c>
      <c r="E125" s="42"/>
      <c r="F125" s="220" t="s">
        <v>1437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163</v>
      </c>
      <c r="AU125" s="19" t="s">
        <v>83</v>
      </c>
    </row>
    <row r="126" s="2" customFormat="1" ht="34.8" customHeight="1">
      <c r="A126" s="40"/>
      <c r="B126" s="41"/>
      <c r="C126" s="206" t="s">
        <v>270</v>
      </c>
      <c r="D126" s="206" t="s">
        <v>156</v>
      </c>
      <c r="E126" s="207" t="s">
        <v>1439</v>
      </c>
      <c r="F126" s="208" t="s">
        <v>1440</v>
      </c>
      <c r="G126" s="209" t="s">
        <v>434</v>
      </c>
      <c r="H126" s="210">
        <v>5</v>
      </c>
      <c r="I126" s="211"/>
      <c r="J126" s="212">
        <f>ROUND(I126*H126,2)</f>
        <v>0</v>
      </c>
      <c r="K126" s="208" t="s">
        <v>839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277</v>
      </c>
      <c r="AT126" s="217" t="s">
        <v>156</v>
      </c>
      <c r="AU126" s="217" t="s">
        <v>83</v>
      </c>
      <c r="AY126" s="19" t="s">
        <v>154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277</v>
      </c>
      <c r="BM126" s="217" t="s">
        <v>1441</v>
      </c>
    </row>
    <row r="127" s="2" customFormat="1">
      <c r="A127" s="40"/>
      <c r="B127" s="41"/>
      <c r="C127" s="42"/>
      <c r="D127" s="219" t="s">
        <v>163</v>
      </c>
      <c r="E127" s="42"/>
      <c r="F127" s="220" t="s">
        <v>1442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163</v>
      </c>
      <c r="AU127" s="19" t="s">
        <v>83</v>
      </c>
    </row>
    <row r="128" s="2" customFormat="1">
      <c r="A128" s="40"/>
      <c r="B128" s="41"/>
      <c r="C128" s="42"/>
      <c r="D128" s="224" t="s">
        <v>165</v>
      </c>
      <c r="E128" s="42"/>
      <c r="F128" s="225" t="s">
        <v>1443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165</v>
      </c>
      <c r="AU128" s="19" t="s">
        <v>83</v>
      </c>
    </row>
    <row r="129" s="2" customFormat="1" ht="22.2" customHeight="1">
      <c r="A129" s="40"/>
      <c r="B129" s="41"/>
      <c r="C129" s="248" t="s">
        <v>277</v>
      </c>
      <c r="D129" s="248" t="s">
        <v>264</v>
      </c>
      <c r="E129" s="249" t="s">
        <v>1444</v>
      </c>
      <c r="F129" s="250" t="s">
        <v>1445</v>
      </c>
      <c r="G129" s="251" t="s">
        <v>434</v>
      </c>
      <c r="H129" s="252">
        <v>5</v>
      </c>
      <c r="I129" s="253"/>
      <c r="J129" s="254">
        <f>ROUND(I129*H129,2)</f>
        <v>0</v>
      </c>
      <c r="K129" s="250" t="s">
        <v>1391</v>
      </c>
      <c r="L129" s="255"/>
      <c r="M129" s="256" t="s">
        <v>19</v>
      </c>
      <c r="N129" s="257" t="s">
        <v>44</v>
      </c>
      <c r="O129" s="86"/>
      <c r="P129" s="215">
        <f>O129*H129</f>
        <v>0</v>
      </c>
      <c r="Q129" s="215">
        <v>0.0012999999999999999</v>
      </c>
      <c r="R129" s="215">
        <f>Q129*H129</f>
        <v>0.0064999999999999997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414</v>
      </c>
      <c r="AT129" s="217" t="s">
        <v>264</v>
      </c>
      <c r="AU129" s="217" t="s">
        <v>83</v>
      </c>
      <c r="AY129" s="19" t="s">
        <v>154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277</v>
      </c>
      <c r="BM129" s="217" t="s">
        <v>1446</v>
      </c>
    </row>
    <row r="130" s="2" customFormat="1">
      <c r="A130" s="40"/>
      <c r="B130" s="41"/>
      <c r="C130" s="42"/>
      <c r="D130" s="219" t="s">
        <v>163</v>
      </c>
      <c r="E130" s="42"/>
      <c r="F130" s="220" t="s">
        <v>1445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163</v>
      </c>
      <c r="AU130" s="19" t="s">
        <v>83</v>
      </c>
    </row>
    <row r="131" s="2" customFormat="1" ht="14.4" customHeight="1">
      <c r="A131" s="40"/>
      <c r="B131" s="41"/>
      <c r="C131" s="206" t="s">
        <v>285</v>
      </c>
      <c r="D131" s="206" t="s">
        <v>156</v>
      </c>
      <c r="E131" s="207" t="s">
        <v>1447</v>
      </c>
      <c r="F131" s="208" t="s">
        <v>1448</v>
      </c>
      <c r="G131" s="209" t="s">
        <v>434</v>
      </c>
      <c r="H131" s="210">
        <v>1</v>
      </c>
      <c r="I131" s="211"/>
      <c r="J131" s="212">
        <f>ROUND(I131*H131,2)</f>
        <v>0</v>
      </c>
      <c r="K131" s="208" t="s">
        <v>1391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277</v>
      </c>
      <c r="AT131" s="217" t="s">
        <v>156</v>
      </c>
      <c r="AU131" s="217" t="s">
        <v>83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277</v>
      </c>
      <c r="BM131" s="217" t="s">
        <v>1449</v>
      </c>
    </row>
    <row r="132" s="2" customFormat="1">
      <c r="A132" s="40"/>
      <c r="B132" s="41"/>
      <c r="C132" s="42"/>
      <c r="D132" s="219" t="s">
        <v>163</v>
      </c>
      <c r="E132" s="42"/>
      <c r="F132" s="220" t="s">
        <v>1448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163</v>
      </c>
      <c r="AU132" s="19" t="s">
        <v>83</v>
      </c>
    </row>
    <row r="133" s="2" customFormat="1" ht="14.4" customHeight="1">
      <c r="A133" s="40"/>
      <c r="B133" s="41"/>
      <c r="C133" s="206" t="s">
        <v>296</v>
      </c>
      <c r="D133" s="206" t="s">
        <v>156</v>
      </c>
      <c r="E133" s="207" t="s">
        <v>1450</v>
      </c>
      <c r="F133" s="208" t="s">
        <v>1451</v>
      </c>
      <c r="G133" s="209" t="s">
        <v>434</v>
      </c>
      <c r="H133" s="210">
        <v>5</v>
      </c>
      <c r="I133" s="211"/>
      <c r="J133" s="212">
        <f>ROUND(I133*H133,2)</f>
        <v>0</v>
      </c>
      <c r="K133" s="208" t="s">
        <v>1391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0.001</v>
      </c>
      <c r="R133" s="215">
        <f>Q133*H133</f>
        <v>0.0050000000000000001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277</v>
      </c>
      <c r="AT133" s="217" t="s">
        <v>156</v>
      </c>
      <c r="AU133" s="217" t="s">
        <v>83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277</v>
      </c>
      <c r="BM133" s="217" t="s">
        <v>1452</v>
      </c>
    </row>
    <row r="134" s="2" customFormat="1">
      <c r="A134" s="40"/>
      <c r="B134" s="41"/>
      <c r="C134" s="42"/>
      <c r="D134" s="219" t="s">
        <v>163</v>
      </c>
      <c r="E134" s="42"/>
      <c r="F134" s="220" t="s">
        <v>1451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163</v>
      </c>
      <c r="AU134" s="19" t="s">
        <v>83</v>
      </c>
    </row>
    <row r="135" s="2" customFormat="1" ht="22.2" customHeight="1">
      <c r="A135" s="40"/>
      <c r="B135" s="41"/>
      <c r="C135" s="206" t="s">
        <v>303</v>
      </c>
      <c r="D135" s="206" t="s">
        <v>156</v>
      </c>
      <c r="E135" s="207" t="s">
        <v>1453</v>
      </c>
      <c r="F135" s="208" t="s">
        <v>1454</v>
      </c>
      <c r="G135" s="209" t="s">
        <v>178</v>
      </c>
      <c r="H135" s="210">
        <v>0.048000000000000001</v>
      </c>
      <c r="I135" s="211"/>
      <c r="J135" s="212">
        <f>ROUND(I135*H135,2)</f>
        <v>0</v>
      </c>
      <c r="K135" s="208" t="s">
        <v>839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277</v>
      </c>
      <c r="AT135" s="217" t="s">
        <v>156</v>
      </c>
      <c r="AU135" s="217" t="s">
        <v>83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277</v>
      </c>
      <c r="BM135" s="217" t="s">
        <v>1455</v>
      </c>
    </row>
    <row r="136" s="2" customFormat="1">
      <c r="A136" s="40"/>
      <c r="B136" s="41"/>
      <c r="C136" s="42"/>
      <c r="D136" s="219" t="s">
        <v>163</v>
      </c>
      <c r="E136" s="42"/>
      <c r="F136" s="220" t="s">
        <v>1456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163</v>
      </c>
      <c r="AU136" s="19" t="s">
        <v>83</v>
      </c>
    </row>
    <row r="137" s="2" customFormat="1">
      <c r="A137" s="40"/>
      <c r="B137" s="41"/>
      <c r="C137" s="42"/>
      <c r="D137" s="224" t="s">
        <v>165</v>
      </c>
      <c r="E137" s="42"/>
      <c r="F137" s="225" t="s">
        <v>1457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165</v>
      </c>
      <c r="AU137" s="19" t="s">
        <v>83</v>
      </c>
    </row>
    <row r="138" s="2" customFormat="1" ht="22.2" customHeight="1">
      <c r="A138" s="40"/>
      <c r="B138" s="41"/>
      <c r="C138" s="206" t="s">
        <v>311</v>
      </c>
      <c r="D138" s="206" t="s">
        <v>156</v>
      </c>
      <c r="E138" s="207" t="s">
        <v>1458</v>
      </c>
      <c r="F138" s="208" t="s">
        <v>1459</v>
      </c>
      <c r="G138" s="209" t="s">
        <v>178</v>
      </c>
      <c r="H138" s="210">
        <v>0.048000000000000001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277</v>
      </c>
      <c r="AT138" s="217" t="s">
        <v>156</v>
      </c>
      <c r="AU138" s="217" t="s">
        <v>83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277</v>
      </c>
      <c r="BM138" s="217" t="s">
        <v>1460</v>
      </c>
    </row>
    <row r="139" s="2" customFormat="1">
      <c r="A139" s="40"/>
      <c r="B139" s="41"/>
      <c r="C139" s="42"/>
      <c r="D139" s="219" t="s">
        <v>163</v>
      </c>
      <c r="E139" s="42"/>
      <c r="F139" s="220" t="s">
        <v>1461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163</v>
      </c>
      <c r="AU139" s="19" t="s">
        <v>83</v>
      </c>
    </row>
    <row r="140" s="12" customFormat="1" ht="25.92" customHeight="1">
      <c r="A140" s="12"/>
      <c r="B140" s="190"/>
      <c r="C140" s="191"/>
      <c r="D140" s="192" t="s">
        <v>72</v>
      </c>
      <c r="E140" s="193" t="s">
        <v>264</v>
      </c>
      <c r="F140" s="193" t="s">
        <v>1349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P141</f>
        <v>0</v>
      </c>
      <c r="Q140" s="198"/>
      <c r="R140" s="199">
        <f>R141</f>
        <v>0.0037499999999999999</v>
      </c>
      <c r="S140" s="198"/>
      <c r="T140" s="200">
        <f>T141</f>
        <v>0.070300000000000001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175</v>
      </c>
      <c r="AT140" s="202" t="s">
        <v>72</v>
      </c>
      <c r="AU140" s="202" t="s">
        <v>73</v>
      </c>
      <c r="AY140" s="201" t="s">
        <v>154</v>
      </c>
      <c r="BK140" s="203">
        <f>BK141</f>
        <v>0</v>
      </c>
    </row>
    <row r="141" s="12" customFormat="1" ht="22.8" customHeight="1">
      <c r="A141" s="12"/>
      <c r="B141" s="190"/>
      <c r="C141" s="191"/>
      <c r="D141" s="192" t="s">
        <v>72</v>
      </c>
      <c r="E141" s="204" t="s">
        <v>1462</v>
      </c>
      <c r="F141" s="204" t="s">
        <v>1463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SUM(P142:P173)</f>
        <v>0</v>
      </c>
      <c r="Q141" s="198"/>
      <c r="R141" s="199">
        <f>SUM(R142:R173)</f>
        <v>0.0037499999999999999</v>
      </c>
      <c r="S141" s="198"/>
      <c r="T141" s="200">
        <f>SUM(T142:T173)</f>
        <v>0.070300000000000001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175</v>
      </c>
      <c r="AT141" s="202" t="s">
        <v>72</v>
      </c>
      <c r="AU141" s="202" t="s">
        <v>81</v>
      </c>
      <c r="AY141" s="201" t="s">
        <v>154</v>
      </c>
      <c r="BK141" s="203">
        <f>SUM(BK142:BK173)</f>
        <v>0</v>
      </c>
    </row>
    <row r="142" s="2" customFormat="1" ht="22.2" customHeight="1">
      <c r="A142" s="40"/>
      <c r="B142" s="41"/>
      <c r="C142" s="206" t="s">
        <v>7</v>
      </c>
      <c r="D142" s="206" t="s">
        <v>156</v>
      </c>
      <c r="E142" s="207" t="s">
        <v>1464</v>
      </c>
      <c r="F142" s="208" t="s">
        <v>1465</v>
      </c>
      <c r="G142" s="209" t="s">
        <v>230</v>
      </c>
      <c r="H142" s="210">
        <v>25</v>
      </c>
      <c r="I142" s="211"/>
      <c r="J142" s="212">
        <f>ROUND(I142*H142,2)</f>
        <v>0</v>
      </c>
      <c r="K142" s="208" t="s">
        <v>839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0.00014999999999999999</v>
      </c>
      <c r="R142" s="215">
        <f>Q142*H142</f>
        <v>0.0037499999999999999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983</v>
      </c>
      <c r="AT142" s="217" t="s">
        <v>156</v>
      </c>
      <c r="AU142" s="217" t="s">
        <v>83</v>
      </c>
      <c r="AY142" s="19" t="s">
        <v>154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983</v>
      </c>
      <c r="BM142" s="217" t="s">
        <v>1466</v>
      </c>
    </row>
    <row r="143" s="2" customFormat="1">
      <c r="A143" s="40"/>
      <c r="B143" s="41"/>
      <c r="C143" s="42"/>
      <c r="D143" s="219" t="s">
        <v>163</v>
      </c>
      <c r="E143" s="42"/>
      <c r="F143" s="220" t="s">
        <v>1467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163</v>
      </c>
      <c r="AU143" s="19" t="s">
        <v>83</v>
      </c>
    </row>
    <row r="144" s="2" customFormat="1">
      <c r="A144" s="40"/>
      <c r="B144" s="41"/>
      <c r="C144" s="42"/>
      <c r="D144" s="224" t="s">
        <v>165</v>
      </c>
      <c r="E144" s="42"/>
      <c r="F144" s="225" t="s">
        <v>1468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165</v>
      </c>
      <c r="AU144" s="19" t="s">
        <v>83</v>
      </c>
    </row>
    <row r="145" s="2" customFormat="1" ht="22.2" customHeight="1">
      <c r="A145" s="40"/>
      <c r="B145" s="41"/>
      <c r="C145" s="206" t="s">
        <v>326</v>
      </c>
      <c r="D145" s="206" t="s">
        <v>156</v>
      </c>
      <c r="E145" s="207" t="s">
        <v>1469</v>
      </c>
      <c r="F145" s="208" t="s">
        <v>1470</v>
      </c>
      <c r="G145" s="209" t="s">
        <v>434</v>
      </c>
      <c r="H145" s="210">
        <v>2</v>
      </c>
      <c r="I145" s="211"/>
      <c r="J145" s="212">
        <f>ROUND(I145*H145,2)</f>
        <v>0</v>
      </c>
      <c r="K145" s="208" t="s">
        <v>839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0.0080000000000000002</v>
      </c>
      <c r="T145" s="216">
        <f>S145*H145</f>
        <v>0.016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983</v>
      </c>
      <c r="AT145" s="217" t="s">
        <v>156</v>
      </c>
      <c r="AU145" s="217" t="s">
        <v>83</v>
      </c>
      <c r="AY145" s="19" t="s">
        <v>154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983</v>
      </c>
      <c r="BM145" s="217" t="s">
        <v>1471</v>
      </c>
    </row>
    <row r="146" s="2" customFormat="1">
      <c r="A146" s="40"/>
      <c r="B146" s="41"/>
      <c r="C146" s="42"/>
      <c r="D146" s="219" t="s">
        <v>163</v>
      </c>
      <c r="E146" s="42"/>
      <c r="F146" s="220" t="s">
        <v>1472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163</v>
      </c>
      <c r="AU146" s="19" t="s">
        <v>83</v>
      </c>
    </row>
    <row r="147" s="2" customFormat="1">
      <c r="A147" s="40"/>
      <c r="B147" s="41"/>
      <c r="C147" s="42"/>
      <c r="D147" s="224" t="s">
        <v>165</v>
      </c>
      <c r="E147" s="42"/>
      <c r="F147" s="225" t="s">
        <v>1473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165</v>
      </c>
      <c r="AU147" s="19" t="s">
        <v>83</v>
      </c>
    </row>
    <row r="148" s="2" customFormat="1" ht="22.2" customHeight="1">
      <c r="A148" s="40"/>
      <c r="B148" s="41"/>
      <c r="C148" s="206" t="s">
        <v>335</v>
      </c>
      <c r="D148" s="206" t="s">
        <v>156</v>
      </c>
      <c r="E148" s="207" t="s">
        <v>1474</v>
      </c>
      <c r="F148" s="208" t="s">
        <v>1475</v>
      </c>
      <c r="G148" s="209" t="s">
        <v>434</v>
      </c>
      <c r="H148" s="210">
        <v>5</v>
      </c>
      <c r="I148" s="211"/>
      <c r="J148" s="212">
        <f>ROUND(I148*H148,2)</f>
        <v>0</v>
      </c>
      <c r="K148" s="208" t="s">
        <v>839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0.00085999999999999998</v>
      </c>
      <c r="T148" s="216">
        <f>S148*H148</f>
        <v>0.0043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983</v>
      </c>
      <c r="AT148" s="217" t="s">
        <v>156</v>
      </c>
      <c r="AU148" s="217" t="s">
        <v>83</v>
      </c>
      <c r="AY148" s="19" t="s">
        <v>154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983</v>
      </c>
      <c r="BM148" s="217" t="s">
        <v>1476</v>
      </c>
    </row>
    <row r="149" s="2" customFormat="1">
      <c r="A149" s="40"/>
      <c r="B149" s="41"/>
      <c r="C149" s="42"/>
      <c r="D149" s="219" t="s">
        <v>163</v>
      </c>
      <c r="E149" s="42"/>
      <c r="F149" s="220" t="s">
        <v>1477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163</v>
      </c>
      <c r="AU149" s="19" t="s">
        <v>83</v>
      </c>
    </row>
    <row r="150" s="2" customFormat="1">
      <c r="A150" s="40"/>
      <c r="B150" s="41"/>
      <c r="C150" s="42"/>
      <c r="D150" s="224" t="s">
        <v>165</v>
      </c>
      <c r="E150" s="42"/>
      <c r="F150" s="225" t="s">
        <v>1478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165</v>
      </c>
      <c r="AU150" s="19" t="s">
        <v>83</v>
      </c>
    </row>
    <row r="151" s="2" customFormat="1" ht="22.2" customHeight="1">
      <c r="A151" s="40"/>
      <c r="B151" s="41"/>
      <c r="C151" s="206" t="s">
        <v>346</v>
      </c>
      <c r="D151" s="206" t="s">
        <v>156</v>
      </c>
      <c r="E151" s="207" t="s">
        <v>1479</v>
      </c>
      <c r="F151" s="208" t="s">
        <v>1480</v>
      </c>
      <c r="G151" s="209" t="s">
        <v>230</v>
      </c>
      <c r="H151" s="210">
        <v>25</v>
      </c>
      <c r="I151" s="211"/>
      <c r="J151" s="212">
        <f>ROUND(I151*H151,2)</f>
        <v>0</v>
      </c>
      <c r="K151" s="208" t="s">
        <v>839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0.002</v>
      </c>
      <c r="T151" s="216">
        <f>S151*H151</f>
        <v>0.050000000000000003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983</v>
      </c>
      <c r="AT151" s="217" t="s">
        <v>156</v>
      </c>
      <c r="AU151" s="217" t="s">
        <v>83</v>
      </c>
      <c r="AY151" s="19" t="s">
        <v>154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983</v>
      </c>
      <c r="BM151" s="217" t="s">
        <v>1481</v>
      </c>
    </row>
    <row r="152" s="2" customFormat="1">
      <c r="A152" s="40"/>
      <c r="B152" s="41"/>
      <c r="C152" s="42"/>
      <c r="D152" s="219" t="s">
        <v>163</v>
      </c>
      <c r="E152" s="42"/>
      <c r="F152" s="220" t="s">
        <v>1482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163</v>
      </c>
      <c r="AU152" s="19" t="s">
        <v>83</v>
      </c>
    </row>
    <row r="153" s="2" customFormat="1">
      <c r="A153" s="40"/>
      <c r="B153" s="41"/>
      <c r="C153" s="42"/>
      <c r="D153" s="224" t="s">
        <v>165</v>
      </c>
      <c r="E153" s="42"/>
      <c r="F153" s="225" t="s">
        <v>1483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165</v>
      </c>
      <c r="AU153" s="19" t="s">
        <v>83</v>
      </c>
    </row>
    <row r="154" s="2" customFormat="1" ht="22.2" customHeight="1">
      <c r="A154" s="40"/>
      <c r="B154" s="41"/>
      <c r="C154" s="206" t="s">
        <v>357</v>
      </c>
      <c r="D154" s="206" t="s">
        <v>156</v>
      </c>
      <c r="E154" s="207" t="s">
        <v>1484</v>
      </c>
      <c r="F154" s="208" t="s">
        <v>1485</v>
      </c>
      <c r="G154" s="209" t="s">
        <v>178</v>
      </c>
      <c r="H154" s="210">
        <v>0.070000000000000007</v>
      </c>
      <c r="I154" s="211"/>
      <c r="J154" s="212">
        <f>ROUND(I154*H154,2)</f>
        <v>0</v>
      </c>
      <c r="K154" s="208" t="s">
        <v>839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983</v>
      </c>
      <c r="AT154" s="217" t="s">
        <v>156</v>
      </c>
      <c r="AU154" s="217" t="s">
        <v>83</v>
      </c>
      <c r="AY154" s="19" t="s">
        <v>154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983</v>
      </c>
      <c r="BM154" s="217" t="s">
        <v>1486</v>
      </c>
    </row>
    <row r="155" s="2" customFormat="1">
      <c r="A155" s="40"/>
      <c r="B155" s="41"/>
      <c r="C155" s="42"/>
      <c r="D155" s="219" t="s">
        <v>163</v>
      </c>
      <c r="E155" s="42"/>
      <c r="F155" s="220" t="s">
        <v>1487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163</v>
      </c>
      <c r="AU155" s="19" t="s">
        <v>83</v>
      </c>
    </row>
    <row r="156" s="2" customFormat="1">
      <c r="A156" s="40"/>
      <c r="B156" s="41"/>
      <c r="C156" s="42"/>
      <c r="D156" s="224" t="s">
        <v>165</v>
      </c>
      <c r="E156" s="42"/>
      <c r="F156" s="225" t="s">
        <v>1488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165</v>
      </c>
      <c r="AU156" s="19" t="s">
        <v>83</v>
      </c>
    </row>
    <row r="157" s="2" customFormat="1" ht="22.2" customHeight="1">
      <c r="A157" s="40"/>
      <c r="B157" s="41"/>
      <c r="C157" s="206" t="s">
        <v>366</v>
      </c>
      <c r="D157" s="206" t="s">
        <v>156</v>
      </c>
      <c r="E157" s="207" t="s">
        <v>1489</v>
      </c>
      <c r="F157" s="208" t="s">
        <v>1490</v>
      </c>
      <c r="G157" s="209" t="s">
        <v>178</v>
      </c>
      <c r="H157" s="210">
        <v>0.28000000000000003</v>
      </c>
      <c r="I157" s="211"/>
      <c r="J157" s="212">
        <f>ROUND(I157*H157,2)</f>
        <v>0</v>
      </c>
      <c r="K157" s="208" t="s">
        <v>839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983</v>
      </c>
      <c r="AT157" s="217" t="s">
        <v>156</v>
      </c>
      <c r="AU157" s="217" t="s">
        <v>83</v>
      </c>
      <c r="AY157" s="19" t="s">
        <v>154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983</v>
      </c>
      <c r="BM157" s="217" t="s">
        <v>1491</v>
      </c>
    </row>
    <row r="158" s="2" customFormat="1">
      <c r="A158" s="40"/>
      <c r="B158" s="41"/>
      <c r="C158" s="42"/>
      <c r="D158" s="219" t="s">
        <v>163</v>
      </c>
      <c r="E158" s="42"/>
      <c r="F158" s="220" t="s">
        <v>1492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163</v>
      </c>
      <c r="AU158" s="19" t="s">
        <v>83</v>
      </c>
    </row>
    <row r="159" s="2" customFormat="1">
      <c r="A159" s="40"/>
      <c r="B159" s="41"/>
      <c r="C159" s="42"/>
      <c r="D159" s="224" t="s">
        <v>165</v>
      </c>
      <c r="E159" s="42"/>
      <c r="F159" s="225" t="s">
        <v>1493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165</v>
      </c>
      <c r="AU159" s="19" t="s">
        <v>83</v>
      </c>
    </row>
    <row r="160" s="14" customFormat="1">
      <c r="A160" s="14"/>
      <c r="B160" s="236"/>
      <c r="C160" s="237"/>
      <c r="D160" s="219" t="s">
        <v>167</v>
      </c>
      <c r="E160" s="238" t="s">
        <v>19</v>
      </c>
      <c r="F160" s="239" t="s">
        <v>1494</v>
      </c>
      <c r="G160" s="237"/>
      <c r="H160" s="240">
        <v>0.28000000000000003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167</v>
      </c>
      <c r="AU160" s="246" t="s">
        <v>83</v>
      </c>
      <c r="AV160" s="14" t="s">
        <v>83</v>
      </c>
      <c r="AW160" s="14" t="s">
        <v>34</v>
      </c>
      <c r="AX160" s="14" t="s">
        <v>81</v>
      </c>
      <c r="AY160" s="246" t="s">
        <v>154</v>
      </c>
    </row>
    <row r="161" s="2" customFormat="1" ht="22.2" customHeight="1">
      <c r="A161" s="40"/>
      <c r="B161" s="41"/>
      <c r="C161" s="206" t="s">
        <v>374</v>
      </c>
      <c r="D161" s="206" t="s">
        <v>156</v>
      </c>
      <c r="E161" s="207" t="s">
        <v>1495</v>
      </c>
      <c r="F161" s="208" t="s">
        <v>1496</v>
      </c>
      <c r="G161" s="209" t="s">
        <v>178</v>
      </c>
      <c r="H161" s="210">
        <v>0.070000000000000007</v>
      </c>
      <c r="I161" s="211"/>
      <c r="J161" s="212">
        <f>ROUND(I161*H161,2)</f>
        <v>0</v>
      </c>
      <c r="K161" s="208" t="s">
        <v>839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983</v>
      </c>
      <c r="AT161" s="217" t="s">
        <v>156</v>
      </c>
      <c r="AU161" s="217" t="s">
        <v>83</v>
      </c>
      <c r="AY161" s="19" t="s">
        <v>154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983</v>
      </c>
      <c r="BM161" s="217" t="s">
        <v>1497</v>
      </c>
    </row>
    <row r="162" s="2" customFormat="1">
      <c r="A162" s="40"/>
      <c r="B162" s="41"/>
      <c r="C162" s="42"/>
      <c r="D162" s="219" t="s">
        <v>163</v>
      </c>
      <c r="E162" s="42"/>
      <c r="F162" s="220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163</v>
      </c>
      <c r="AU162" s="19" t="s">
        <v>83</v>
      </c>
    </row>
    <row r="163" s="2" customFormat="1">
      <c r="A163" s="40"/>
      <c r="B163" s="41"/>
      <c r="C163" s="42"/>
      <c r="D163" s="224" t="s">
        <v>165</v>
      </c>
      <c r="E163" s="42"/>
      <c r="F163" s="225" t="s">
        <v>1499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165</v>
      </c>
      <c r="AU163" s="19" t="s">
        <v>83</v>
      </c>
    </row>
    <row r="164" s="2" customFormat="1" ht="22.2" customHeight="1">
      <c r="A164" s="40"/>
      <c r="B164" s="41"/>
      <c r="C164" s="206" t="s">
        <v>380</v>
      </c>
      <c r="D164" s="206" t="s">
        <v>156</v>
      </c>
      <c r="E164" s="207" t="s">
        <v>1500</v>
      </c>
      <c r="F164" s="208" t="s">
        <v>1501</v>
      </c>
      <c r="G164" s="209" t="s">
        <v>178</v>
      </c>
      <c r="H164" s="210">
        <v>2.0299999999999998</v>
      </c>
      <c r="I164" s="211"/>
      <c r="J164" s="212">
        <f>ROUND(I164*H164,2)</f>
        <v>0</v>
      </c>
      <c r="K164" s="208" t="s">
        <v>839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983</v>
      </c>
      <c r="AT164" s="217" t="s">
        <v>156</v>
      </c>
      <c r="AU164" s="217" t="s">
        <v>83</v>
      </c>
      <c r="AY164" s="19" t="s">
        <v>154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983</v>
      </c>
      <c r="BM164" s="217" t="s">
        <v>1502</v>
      </c>
    </row>
    <row r="165" s="2" customFormat="1">
      <c r="A165" s="40"/>
      <c r="B165" s="41"/>
      <c r="C165" s="42"/>
      <c r="D165" s="219" t="s">
        <v>163</v>
      </c>
      <c r="E165" s="42"/>
      <c r="F165" s="220" t="s">
        <v>1503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163</v>
      </c>
      <c r="AU165" s="19" t="s">
        <v>83</v>
      </c>
    </row>
    <row r="166" s="2" customFormat="1">
      <c r="A166" s="40"/>
      <c r="B166" s="41"/>
      <c r="C166" s="42"/>
      <c r="D166" s="224" t="s">
        <v>165</v>
      </c>
      <c r="E166" s="42"/>
      <c r="F166" s="225" t="s">
        <v>1504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165</v>
      </c>
      <c r="AU166" s="19" t="s">
        <v>83</v>
      </c>
    </row>
    <row r="167" s="14" customFormat="1">
      <c r="A167" s="14"/>
      <c r="B167" s="236"/>
      <c r="C167" s="237"/>
      <c r="D167" s="219" t="s">
        <v>167</v>
      </c>
      <c r="E167" s="238" t="s">
        <v>19</v>
      </c>
      <c r="F167" s="239" t="s">
        <v>1505</v>
      </c>
      <c r="G167" s="237"/>
      <c r="H167" s="240">
        <v>2.0299999999999998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167</v>
      </c>
      <c r="AU167" s="246" t="s">
        <v>83</v>
      </c>
      <c r="AV167" s="14" t="s">
        <v>83</v>
      </c>
      <c r="AW167" s="14" t="s">
        <v>34</v>
      </c>
      <c r="AX167" s="14" t="s">
        <v>81</v>
      </c>
      <c r="AY167" s="246" t="s">
        <v>154</v>
      </c>
    </row>
    <row r="168" s="2" customFormat="1" ht="30" customHeight="1">
      <c r="A168" s="40"/>
      <c r="B168" s="41"/>
      <c r="C168" s="206" t="s">
        <v>390</v>
      </c>
      <c r="D168" s="206" t="s">
        <v>156</v>
      </c>
      <c r="E168" s="207" t="s">
        <v>1506</v>
      </c>
      <c r="F168" s="208" t="s">
        <v>399</v>
      </c>
      <c r="G168" s="209" t="s">
        <v>178</v>
      </c>
      <c r="H168" s="210">
        <v>0.070000000000000007</v>
      </c>
      <c r="I168" s="211"/>
      <c r="J168" s="212">
        <f>ROUND(I168*H168,2)</f>
        <v>0</v>
      </c>
      <c r="K168" s="208" t="s">
        <v>839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983</v>
      </c>
      <c r="AT168" s="217" t="s">
        <v>156</v>
      </c>
      <c r="AU168" s="217" t="s">
        <v>83</v>
      </c>
      <c r="AY168" s="19" t="s">
        <v>154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983</v>
      </c>
      <c r="BM168" s="217" t="s">
        <v>1507</v>
      </c>
    </row>
    <row r="169" s="2" customFormat="1">
      <c r="A169" s="40"/>
      <c r="B169" s="41"/>
      <c r="C169" s="42"/>
      <c r="D169" s="219" t="s">
        <v>163</v>
      </c>
      <c r="E169" s="42"/>
      <c r="F169" s="220" t="s">
        <v>1508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163</v>
      </c>
      <c r="AU169" s="19" t="s">
        <v>83</v>
      </c>
    </row>
    <row r="170" s="2" customFormat="1">
      <c r="A170" s="40"/>
      <c r="B170" s="41"/>
      <c r="C170" s="42"/>
      <c r="D170" s="224" t="s">
        <v>165</v>
      </c>
      <c r="E170" s="42"/>
      <c r="F170" s="225" t="s">
        <v>1509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165</v>
      </c>
      <c r="AU170" s="19" t="s">
        <v>83</v>
      </c>
    </row>
    <row r="171" s="2" customFormat="1" ht="22.2" customHeight="1">
      <c r="A171" s="40"/>
      <c r="B171" s="41"/>
      <c r="C171" s="206" t="s">
        <v>397</v>
      </c>
      <c r="D171" s="206" t="s">
        <v>156</v>
      </c>
      <c r="E171" s="207" t="s">
        <v>1510</v>
      </c>
      <c r="F171" s="208" t="s">
        <v>1511</v>
      </c>
      <c r="G171" s="209" t="s">
        <v>178</v>
      </c>
      <c r="H171" s="210">
        <v>0.0040000000000000001</v>
      </c>
      <c r="I171" s="211"/>
      <c r="J171" s="212">
        <f>ROUND(I171*H171,2)</f>
        <v>0</v>
      </c>
      <c r="K171" s="208" t="s">
        <v>839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983</v>
      </c>
      <c r="AT171" s="217" t="s">
        <v>156</v>
      </c>
      <c r="AU171" s="217" t="s">
        <v>83</v>
      </c>
      <c r="AY171" s="19" t="s">
        <v>154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983</v>
      </c>
      <c r="BM171" s="217" t="s">
        <v>1512</v>
      </c>
    </row>
    <row r="172" s="2" customFormat="1">
      <c r="A172" s="40"/>
      <c r="B172" s="41"/>
      <c r="C172" s="42"/>
      <c r="D172" s="219" t="s">
        <v>163</v>
      </c>
      <c r="E172" s="42"/>
      <c r="F172" s="220" t="s">
        <v>1513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163</v>
      </c>
      <c r="AU172" s="19" t="s">
        <v>83</v>
      </c>
    </row>
    <row r="173" s="2" customFormat="1">
      <c r="A173" s="40"/>
      <c r="B173" s="41"/>
      <c r="C173" s="42"/>
      <c r="D173" s="224" t="s">
        <v>165</v>
      </c>
      <c r="E173" s="42"/>
      <c r="F173" s="225" t="s">
        <v>1514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165</v>
      </c>
      <c r="AU173" s="19" t="s">
        <v>83</v>
      </c>
    </row>
    <row r="174" s="12" customFormat="1" ht="25.92" customHeight="1">
      <c r="A174" s="12"/>
      <c r="B174" s="190"/>
      <c r="C174" s="191"/>
      <c r="D174" s="192" t="s">
        <v>72</v>
      </c>
      <c r="E174" s="193" t="s">
        <v>1515</v>
      </c>
      <c r="F174" s="193" t="s">
        <v>1516</v>
      </c>
      <c r="G174" s="191"/>
      <c r="H174" s="191"/>
      <c r="I174" s="194"/>
      <c r="J174" s="195">
        <f>BK174</f>
        <v>0</v>
      </c>
      <c r="K174" s="191"/>
      <c r="L174" s="196"/>
      <c r="M174" s="197"/>
      <c r="N174" s="198"/>
      <c r="O174" s="198"/>
      <c r="P174" s="199">
        <f>SUM(P175:P187)</f>
        <v>0</v>
      </c>
      <c r="Q174" s="198"/>
      <c r="R174" s="199">
        <f>SUM(R175:R187)</f>
        <v>0</v>
      </c>
      <c r="S174" s="198"/>
      <c r="T174" s="200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161</v>
      </c>
      <c r="AT174" s="202" t="s">
        <v>72</v>
      </c>
      <c r="AU174" s="202" t="s">
        <v>73</v>
      </c>
      <c r="AY174" s="201" t="s">
        <v>154</v>
      </c>
      <c r="BK174" s="203">
        <f>SUM(BK175:BK187)</f>
        <v>0</v>
      </c>
    </row>
    <row r="175" s="2" customFormat="1" ht="14.4" customHeight="1">
      <c r="A175" s="40"/>
      <c r="B175" s="41"/>
      <c r="C175" s="206" t="s">
        <v>407</v>
      </c>
      <c r="D175" s="206" t="s">
        <v>156</v>
      </c>
      <c r="E175" s="207" t="s">
        <v>1517</v>
      </c>
      <c r="F175" s="208" t="s">
        <v>1518</v>
      </c>
      <c r="G175" s="209" t="s">
        <v>1519</v>
      </c>
      <c r="H175" s="210">
        <v>4</v>
      </c>
      <c r="I175" s="211"/>
      <c r="J175" s="212">
        <f>ROUND(I175*H175,2)</f>
        <v>0</v>
      </c>
      <c r="K175" s="208" t="s">
        <v>839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1520</v>
      </c>
      <c r="AT175" s="217" t="s">
        <v>156</v>
      </c>
      <c r="AU175" s="217" t="s">
        <v>81</v>
      </c>
      <c r="AY175" s="19" t="s">
        <v>154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1520</v>
      </c>
      <c r="BM175" s="217" t="s">
        <v>1521</v>
      </c>
    </row>
    <row r="176" s="2" customFormat="1">
      <c r="A176" s="40"/>
      <c r="B176" s="41"/>
      <c r="C176" s="42"/>
      <c r="D176" s="219" t="s">
        <v>163</v>
      </c>
      <c r="E176" s="42"/>
      <c r="F176" s="220" t="s">
        <v>1522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163</v>
      </c>
      <c r="AU176" s="19" t="s">
        <v>81</v>
      </c>
    </row>
    <row r="177" s="2" customFormat="1">
      <c r="A177" s="40"/>
      <c r="B177" s="41"/>
      <c r="C177" s="42"/>
      <c r="D177" s="224" t="s">
        <v>165</v>
      </c>
      <c r="E177" s="42"/>
      <c r="F177" s="225" t="s">
        <v>1523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165</v>
      </c>
      <c r="AU177" s="19" t="s">
        <v>81</v>
      </c>
    </row>
    <row r="178" s="13" customFormat="1">
      <c r="A178" s="13"/>
      <c r="B178" s="226"/>
      <c r="C178" s="227"/>
      <c r="D178" s="219" t="s">
        <v>167</v>
      </c>
      <c r="E178" s="228" t="s">
        <v>19</v>
      </c>
      <c r="F178" s="229" t="s">
        <v>1524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167</v>
      </c>
      <c r="AU178" s="235" t="s">
        <v>81</v>
      </c>
      <c r="AV178" s="13" t="s">
        <v>81</v>
      </c>
      <c r="AW178" s="13" t="s">
        <v>34</v>
      </c>
      <c r="AX178" s="13" t="s">
        <v>73</v>
      </c>
      <c r="AY178" s="235" t="s">
        <v>154</v>
      </c>
    </row>
    <row r="179" s="14" customFormat="1">
      <c r="A179" s="14"/>
      <c r="B179" s="236"/>
      <c r="C179" s="237"/>
      <c r="D179" s="219" t="s">
        <v>167</v>
      </c>
      <c r="E179" s="238" t="s">
        <v>19</v>
      </c>
      <c r="F179" s="239" t="s">
        <v>83</v>
      </c>
      <c r="G179" s="237"/>
      <c r="H179" s="240">
        <v>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167</v>
      </c>
      <c r="AU179" s="246" t="s">
        <v>81</v>
      </c>
      <c r="AV179" s="14" t="s">
        <v>83</v>
      </c>
      <c r="AW179" s="14" t="s">
        <v>34</v>
      </c>
      <c r="AX179" s="14" t="s">
        <v>73</v>
      </c>
      <c r="AY179" s="246" t="s">
        <v>154</v>
      </c>
    </row>
    <row r="180" s="13" customFormat="1">
      <c r="A180" s="13"/>
      <c r="B180" s="226"/>
      <c r="C180" s="227"/>
      <c r="D180" s="219" t="s">
        <v>167</v>
      </c>
      <c r="E180" s="228" t="s">
        <v>19</v>
      </c>
      <c r="F180" s="229" t="s">
        <v>1525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167</v>
      </c>
      <c r="AU180" s="235" t="s">
        <v>81</v>
      </c>
      <c r="AV180" s="13" t="s">
        <v>81</v>
      </c>
      <c r="AW180" s="13" t="s">
        <v>34</v>
      </c>
      <c r="AX180" s="13" t="s">
        <v>73</v>
      </c>
      <c r="AY180" s="235" t="s">
        <v>154</v>
      </c>
    </row>
    <row r="181" s="14" customFormat="1">
      <c r="A181" s="14"/>
      <c r="B181" s="236"/>
      <c r="C181" s="237"/>
      <c r="D181" s="219" t="s">
        <v>167</v>
      </c>
      <c r="E181" s="238" t="s">
        <v>19</v>
      </c>
      <c r="F181" s="239" t="s">
        <v>83</v>
      </c>
      <c r="G181" s="237"/>
      <c r="H181" s="240">
        <v>2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167</v>
      </c>
      <c r="AU181" s="246" t="s">
        <v>81</v>
      </c>
      <c r="AV181" s="14" t="s">
        <v>83</v>
      </c>
      <c r="AW181" s="14" t="s">
        <v>34</v>
      </c>
      <c r="AX181" s="14" t="s">
        <v>73</v>
      </c>
      <c r="AY181" s="246" t="s">
        <v>154</v>
      </c>
    </row>
    <row r="182" s="15" customFormat="1">
      <c r="A182" s="15"/>
      <c r="B182" s="262"/>
      <c r="C182" s="263"/>
      <c r="D182" s="219" t="s">
        <v>167</v>
      </c>
      <c r="E182" s="264" t="s">
        <v>19</v>
      </c>
      <c r="F182" s="265" t="s">
        <v>1526</v>
      </c>
      <c r="G182" s="263"/>
      <c r="H182" s="266">
        <v>4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167</v>
      </c>
      <c r="AU182" s="272" t="s">
        <v>81</v>
      </c>
      <c r="AV182" s="15" t="s">
        <v>161</v>
      </c>
      <c r="AW182" s="15" t="s">
        <v>34</v>
      </c>
      <c r="AX182" s="15" t="s">
        <v>81</v>
      </c>
      <c r="AY182" s="272" t="s">
        <v>154</v>
      </c>
    </row>
    <row r="183" s="2" customFormat="1" ht="14.4" customHeight="1">
      <c r="A183" s="40"/>
      <c r="B183" s="41"/>
      <c r="C183" s="206" t="s">
        <v>414</v>
      </c>
      <c r="D183" s="206" t="s">
        <v>156</v>
      </c>
      <c r="E183" s="207" t="s">
        <v>1527</v>
      </c>
      <c r="F183" s="208" t="s">
        <v>1528</v>
      </c>
      <c r="G183" s="209" t="s">
        <v>1519</v>
      </c>
      <c r="H183" s="210">
        <v>6</v>
      </c>
      <c r="I183" s="211"/>
      <c r="J183" s="212">
        <f>ROUND(I183*H183,2)</f>
        <v>0</v>
      </c>
      <c r="K183" s="208" t="s">
        <v>839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1520</v>
      </c>
      <c r="AT183" s="217" t="s">
        <v>156</v>
      </c>
      <c r="AU183" s="217" t="s">
        <v>81</v>
      </c>
      <c r="AY183" s="19" t="s">
        <v>154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1520</v>
      </c>
      <c r="BM183" s="217" t="s">
        <v>1529</v>
      </c>
    </row>
    <row r="184" s="2" customFormat="1">
      <c r="A184" s="40"/>
      <c r="B184" s="41"/>
      <c r="C184" s="42"/>
      <c r="D184" s="219" t="s">
        <v>163</v>
      </c>
      <c r="E184" s="42"/>
      <c r="F184" s="220" t="s">
        <v>1530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163</v>
      </c>
      <c r="AU184" s="19" t="s">
        <v>81</v>
      </c>
    </row>
    <row r="185" s="2" customFormat="1">
      <c r="A185" s="40"/>
      <c r="B185" s="41"/>
      <c r="C185" s="42"/>
      <c r="D185" s="224" t="s">
        <v>165</v>
      </c>
      <c r="E185" s="42"/>
      <c r="F185" s="225" t="s">
        <v>1531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165</v>
      </c>
      <c r="AU185" s="19" t="s">
        <v>81</v>
      </c>
    </row>
    <row r="186" s="13" customFormat="1">
      <c r="A186" s="13"/>
      <c r="B186" s="226"/>
      <c r="C186" s="227"/>
      <c r="D186" s="219" t="s">
        <v>167</v>
      </c>
      <c r="E186" s="228" t="s">
        <v>19</v>
      </c>
      <c r="F186" s="229" t="s">
        <v>1532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167</v>
      </c>
      <c r="AU186" s="235" t="s">
        <v>81</v>
      </c>
      <c r="AV186" s="13" t="s">
        <v>81</v>
      </c>
      <c r="AW186" s="13" t="s">
        <v>34</v>
      </c>
      <c r="AX186" s="13" t="s">
        <v>73</v>
      </c>
      <c r="AY186" s="235" t="s">
        <v>154</v>
      </c>
    </row>
    <row r="187" s="14" customFormat="1">
      <c r="A187" s="14"/>
      <c r="B187" s="236"/>
      <c r="C187" s="237"/>
      <c r="D187" s="219" t="s">
        <v>167</v>
      </c>
      <c r="E187" s="238" t="s">
        <v>19</v>
      </c>
      <c r="F187" s="239" t="s">
        <v>197</v>
      </c>
      <c r="G187" s="237"/>
      <c r="H187" s="240">
        <v>6</v>
      </c>
      <c r="I187" s="241"/>
      <c r="J187" s="237"/>
      <c r="K187" s="237"/>
      <c r="L187" s="242"/>
      <c r="M187" s="273"/>
      <c r="N187" s="274"/>
      <c r="O187" s="274"/>
      <c r="P187" s="274"/>
      <c r="Q187" s="274"/>
      <c r="R187" s="274"/>
      <c r="S187" s="274"/>
      <c r="T187" s="27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167</v>
      </c>
      <c r="AU187" s="246" t="s">
        <v>81</v>
      </c>
      <c r="AV187" s="14" t="s">
        <v>83</v>
      </c>
      <c r="AW187" s="14" t="s">
        <v>34</v>
      </c>
      <c r="AX187" s="14" t="s">
        <v>81</v>
      </c>
      <c r="AY187" s="246" t="s">
        <v>154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c8J19Vl8tIwTQfUbOCdxP+Ef6DvPXN97zDm06i7feCXeGeVo+s9Q5ntEGtbDuJONYc/0TK3v6akBgtweIleg4g==" hashValue="qsRYe92r5bHVSTFOFq2JBgHEOU9dpOPI9/bik5Plb2yGdh++F6i/D8n5+swDzc7VJaQX8ABq6CYvtiBpYLhh4Q==" algorithmName="SHA-512" password="CC35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741112061"/>
    <hyperlink ref="F94" r:id="rId2" display="https://podminky.urs.cz/item/CS_URS_2024_01/741120001"/>
    <hyperlink ref="F101" r:id="rId3" display="https://podminky.urs.cz/item/CS_URS_2024_01/741122015"/>
    <hyperlink ref="F108" r:id="rId4" display="https://podminky.urs.cz/item/CS_URS_2024_01/741122032"/>
    <hyperlink ref="F119" r:id="rId5" display="https://podminky.urs.cz/item/CS_URS_2024_01/741310112"/>
    <hyperlink ref="F128" r:id="rId6" display="https://podminky.urs.cz/item/CS_URS_2024_01/741372022"/>
    <hyperlink ref="F137" r:id="rId7" display="https://podminky.urs.cz/item/CS_URS_2024_01/998741103"/>
    <hyperlink ref="F144" r:id="rId8" display="https://podminky.urs.cz/item/CS_URS_2024_01/460941211"/>
    <hyperlink ref="F147" r:id="rId9" display="https://podminky.urs.cz/item/CS_URS_2024_01/468081312"/>
    <hyperlink ref="F150" r:id="rId10" display="https://podminky.urs.cz/item/CS_URS_2024_01/468094112"/>
    <hyperlink ref="F153" r:id="rId11" display="https://podminky.urs.cz/item/CS_URS_2024_01/468101411"/>
    <hyperlink ref="F156" r:id="rId12" display="https://podminky.urs.cz/item/CS_URS_2024_01/469971111"/>
    <hyperlink ref="F159" r:id="rId13" display="https://podminky.urs.cz/item/CS_URS_2024_01/469971121"/>
    <hyperlink ref="F163" r:id="rId14" display="https://podminky.urs.cz/item/CS_URS_2024_01/469972111"/>
    <hyperlink ref="F166" r:id="rId15" display="https://podminky.urs.cz/item/CS_URS_2024_01/469972121"/>
    <hyperlink ref="F170" r:id="rId16" display="https://podminky.urs.cz/item/CS_URS_2024_01/469973116"/>
    <hyperlink ref="F173" r:id="rId17" display="https://podminky.urs.cz/item/CS_URS_2024_01/469981111"/>
    <hyperlink ref="F177" r:id="rId18" display="https://podminky.urs.cz/item/CS_URS_2024_01/HZS2232"/>
    <hyperlink ref="F185" r:id="rId19" display="https://podminky.urs.cz/item/CS_URS_2024_01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1533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ROUND((SUM(BE100:BE1214)),  2)</f>
        <v>0</v>
      </c>
      <c r="G33" s="40"/>
      <c r="H33" s="40"/>
      <c r="I33" s="150">
        <v>0.20999999999999999</v>
      </c>
      <c r="J33" s="149">
        <f>ROUND(((SUM(BE100:BE1214))*I33),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ROUND((SUM(BF100:BF1214)),  2)</f>
        <v>0</v>
      </c>
      <c r="G34" s="40"/>
      <c r="H34" s="40"/>
      <c r="I34" s="150">
        <v>0.12</v>
      </c>
      <c r="J34" s="149">
        <f>ROUND(((SUM(BF100:BF1214))*I34),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ROUND((SUM(BG100:BG1214)),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ROUND((SUM(BH100:BH1214)),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ROUND((SUM(BI100:BI1214)),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03 - Udržovací práce K1, K2 - objekt 3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617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125</v>
      </c>
      <c r="E62" s="176"/>
      <c r="F62" s="176"/>
      <c r="G62" s="176"/>
      <c r="H62" s="176"/>
      <c r="I62" s="176"/>
      <c r="J62" s="177">
        <f>J122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126</v>
      </c>
      <c r="E63" s="176"/>
      <c r="F63" s="176"/>
      <c r="G63" s="176"/>
      <c r="H63" s="176"/>
      <c r="I63" s="176"/>
      <c r="J63" s="177">
        <f>J272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129</v>
      </c>
      <c r="E64" s="176"/>
      <c r="F64" s="176"/>
      <c r="G64" s="176"/>
      <c r="H64" s="176"/>
      <c r="I64" s="176"/>
      <c r="J64" s="177">
        <f>J372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130</v>
      </c>
      <c r="E65" s="176"/>
      <c r="F65" s="176"/>
      <c r="G65" s="176"/>
      <c r="H65" s="176"/>
      <c r="I65" s="176"/>
      <c r="J65" s="177">
        <f>J405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131</v>
      </c>
      <c r="E66" s="170"/>
      <c r="F66" s="170"/>
      <c r="G66" s="170"/>
      <c r="H66" s="170"/>
      <c r="I66" s="170"/>
      <c r="J66" s="171">
        <f>J409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1534</v>
      </c>
      <c r="E67" s="176"/>
      <c r="F67" s="176"/>
      <c r="G67" s="176"/>
      <c r="H67" s="176"/>
      <c r="I67" s="176"/>
      <c r="J67" s="177">
        <f>J410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1535</v>
      </c>
      <c r="E68" s="176"/>
      <c r="F68" s="176"/>
      <c r="G68" s="176"/>
      <c r="H68" s="176"/>
      <c r="I68" s="176"/>
      <c r="J68" s="177">
        <f>J426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132</v>
      </c>
      <c r="E69" s="176"/>
      <c r="F69" s="176"/>
      <c r="G69" s="176"/>
      <c r="H69" s="176"/>
      <c r="I69" s="176"/>
      <c r="J69" s="177">
        <f>J508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1536</v>
      </c>
      <c r="E70" s="176"/>
      <c r="F70" s="176"/>
      <c r="G70" s="176"/>
      <c r="H70" s="176"/>
      <c r="I70" s="176"/>
      <c r="J70" s="177">
        <f>J646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1537</v>
      </c>
      <c r="E71" s="176"/>
      <c r="F71" s="176"/>
      <c r="G71" s="176"/>
      <c r="H71" s="176"/>
      <c r="I71" s="176"/>
      <c r="J71" s="177">
        <f>J669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1538</v>
      </c>
      <c r="E72" s="176"/>
      <c r="F72" s="176"/>
      <c r="G72" s="176"/>
      <c r="H72" s="176"/>
      <c r="I72" s="176"/>
      <c r="J72" s="177">
        <f>J833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623</v>
      </c>
      <c r="E73" s="176"/>
      <c r="F73" s="176"/>
      <c r="G73" s="176"/>
      <c r="H73" s="176"/>
      <c r="I73" s="176"/>
      <c r="J73" s="177">
        <f>J947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624</v>
      </c>
      <c r="E74" s="176"/>
      <c r="F74" s="176"/>
      <c r="G74" s="176"/>
      <c r="H74" s="176"/>
      <c r="I74" s="176"/>
      <c r="J74" s="177">
        <f>J997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1539</v>
      </c>
      <c r="E75" s="176"/>
      <c r="F75" s="176"/>
      <c r="G75" s="176"/>
      <c r="H75" s="176"/>
      <c r="I75" s="176"/>
      <c r="J75" s="177">
        <f>J1119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7"/>
      <c r="C76" s="168"/>
      <c r="D76" s="169" t="s">
        <v>1381</v>
      </c>
      <c r="E76" s="170"/>
      <c r="F76" s="170"/>
      <c r="G76" s="170"/>
      <c r="H76" s="170"/>
      <c r="I76" s="170"/>
      <c r="J76" s="171">
        <f>J1195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7"/>
      <c r="C77" s="168"/>
      <c r="D77" s="169" t="s">
        <v>1540</v>
      </c>
      <c r="E77" s="170"/>
      <c r="F77" s="170"/>
      <c r="G77" s="170"/>
      <c r="H77" s="170"/>
      <c r="I77" s="170"/>
      <c r="J77" s="171">
        <f>J1201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7"/>
      <c r="C78" s="168"/>
      <c r="D78" s="169" t="s">
        <v>135</v>
      </c>
      <c r="E78" s="170"/>
      <c r="F78" s="170"/>
      <c r="G78" s="170"/>
      <c r="H78" s="170"/>
      <c r="I78" s="170"/>
      <c r="J78" s="171">
        <f>J1206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3"/>
      <c r="C79" s="174"/>
      <c r="D79" s="175" t="s">
        <v>137</v>
      </c>
      <c r="E79" s="176"/>
      <c r="F79" s="176"/>
      <c r="G79" s="176"/>
      <c r="H79" s="176"/>
      <c r="I79" s="176"/>
      <c r="J79" s="177">
        <f>J1207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3"/>
      <c r="C80" s="174"/>
      <c r="D80" s="175" t="s">
        <v>1541</v>
      </c>
      <c r="E80" s="176"/>
      <c r="F80" s="176"/>
      <c r="G80" s="176"/>
      <c r="H80" s="176"/>
      <c r="I80" s="176"/>
      <c r="J80" s="177">
        <f>J1211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139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7" customHeight="1">
      <c r="A90" s="40"/>
      <c r="B90" s="41"/>
      <c r="C90" s="42"/>
      <c r="D90" s="42"/>
      <c r="E90" s="162" t="str">
        <f>E7</f>
        <v>SPgŠ, G a VOŠ K. Vary, operační program spravedlivá transformace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115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42"/>
      <c r="D92" s="42"/>
      <c r="E92" s="71" t="str">
        <f>E9</f>
        <v>SO 03 - Udržovací práce K1, K2 - objekt 3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Karlovy Vary</v>
      </c>
      <c r="G94" s="42"/>
      <c r="H94" s="42"/>
      <c r="I94" s="34" t="s">
        <v>23</v>
      </c>
      <c r="J94" s="74" t="str">
        <f>IF(J12="","",J12)</f>
        <v>20. 10. 2023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6" customHeight="1">
      <c r="A96" s="40"/>
      <c r="B96" s="41"/>
      <c r="C96" s="34" t="s">
        <v>25</v>
      </c>
      <c r="D96" s="42"/>
      <c r="E96" s="42"/>
      <c r="F96" s="29" t="str">
        <f>E15</f>
        <v>Střední pedagogická škola, gymnázium a VOŠ K.Vary</v>
      </c>
      <c r="G96" s="42"/>
      <c r="H96" s="42"/>
      <c r="I96" s="34" t="s">
        <v>31</v>
      </c>
      <c r="J96" s="38" t="str">
        <f>E21</f>
        <v>Ing. Roman Gajdoš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6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35</v>
      </c>
      <c r="J97" s="38" t="str">
        <f>E24</f>
        <v xml:space="preserve"> 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140</v>
      </c>
      <c r="D99" s="182" t="s">
        <v>58</v>
      </c>
      <c r="E99" s="182" t="s">
        <v>54</v>
      </c>
      <c r="F99" s="182" t="s">
        <v>55</v>
      </c>
      <c r="G99" s="182" t="s">
        <v>141</v>
      </c>
      <c r="H99" s="182" t="s">
        <v>142</v>
      </c>
      <c r="I99" s="182" t="s">
        <v>143</v>
      </c>
      <c r="J99" s="182" t="s">
        <v>119</v>
      </c>
      <c r="K99" s="183" t="s">
        <v>144</v>
      </c>
      <c r="L99" s="184"/>
      <c r="M99" s="94" t="s">
        <v>19</v>
      </c>
      <c r="N99" s="95" t="s">
        <v>43</v>
      </c>
      <c r="O99" s="95" t="s">
        <v>145</v>
      </c>
      <c r="P99" s="95" t="s">
        <v>146</v>
      </c>
      <c r="Q99" s="95" t="s">
        <v>147</v>
      </c>
      <c r="R99" s="95" t="s">
        <v>148</v>
      </c>
      <c r="S99" s="95" t="s">
        <v>149</v>
      </c>
      <c r="T99" s="96" t="s">
        <v>150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151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P101+P409+P1195+P1201+P1206</f>
        <v>0</v>
      </c>
      <c r="Q100" s="98"/>
      <c r="R100" s="187">
        <f>R101+R409+R1195+R1201+R1206</f>
        <v>36.886697339999998</v>
      </c>
      <c r="S100" s="98"/>
      <c r="T100" s="188">
        <f>T101+T409+T1195+T1201+T1206</f>
        <v>17.896379190000001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120</v>
      </c>
      <c r="BK100" s="189">
        <f>BK101+BK409+BK1195+BK1201+BK1206</f>
        <v>0</v>
      </c>
    </row>
    <row r="101" s="12" customFormat="1" ht="25.92" customHeight="1">
      <c r="A101" s="12"/>
      <c r="B101" s="190"/>
      <c r="C101" s="191"/>
      <c r="D101" s="192" t="s">
        <v>72</v>
      </c>
      <c r="E101" s="193" t="s">
        <v>152</v>
      </c>
      <c r="F101" s="193" t="s">
        <v>153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P102+P122+P272+P372+P405</f>
        <v>0</v>
      </c>
      <c r="Q101" s="198"/>
      <c r="R101" s="199">
        <f>R102+R122+R272+R372+R405</f>
        <v>23.633043880000002</v>
      </c>
      <c r="S101" s="198"/>
      <c r="T101" s="200">
        <f>T102+T122+T272+T372+T405</f>
        <v>13.700385880000001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81</v>
      </c>
      <c r="AT101" s="202" t="s">
        <v>72</v>
      </c>
      <c r="AU101" s="202" t="s">
        <v>73</v>
      </c>
      <c r="AY101" s="201" t="s">
        <v>154</v>
      </c>
      <c r="BK101" s="203">
        <f>BK102+BK122+BK272+BK372+BK405</f>
        <v>0</v>
      </c>
    </row>
    <row r="102" s="12" customFormat="1" ht="22.8" customHeight="1">
      <c r="A102" s="12"/>
      <c r="B102" s="190"/>
      <c r="C102" s="191"/>
      <c r="D102" s="192" t="s">
        <v>72</v>
      </c>
      <c r="E102" s="204" t="s">
        <v>175</v>
      </c>
      <c r="F102" s="204" t="s">
        <v>668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SUM(P103:P121)</f>
        <v>0</v>
      </c>
      <c r="Q102" s="198"/>
      <c r="R102" s="199">
        <f>SUM(R103:R121)</f>
        <v>0.80138850000000006</v>
      </c>
      <c r="S102" s="198"/>
      <c r="T102" s="200">
        <f>SUM(T103:T121)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81</v>
      </c>
      <c r="AT102" s="202" t="s">
        <v>72</v>
      </c>
      <c r="AU102" s="202" t="s">
        <v>81</v>
      </c>
      <c r="AY102" s="201" t="s">
        <v>154</v>
      </c>
      <c r="BK102" s="203">
        <f>SUM(BK103:BK121)</f>
        <v>0</v>
      </c>
    </row>
    <row r="103" s="2" customFormat="1" ht="19.8" customHeight="1">
      <c r="A103" s="40"/>
      <c r="B103" s="41"/>
      <c r="C103" s="206" t="s">
        <v>81</v>
      </c>
      <c r="D103" s="206" t="s">
        <v>156</v>
      </c>
      <c r="E103" s="207" t="s">
        <v>705</v>
      </c>
      <c r="F103" s="208" t="s">
        <v>706</v>
      </c>
      <c r="G103" s="209" t="s">
        <v>207</v>
      </c>
      <c r="H103" s="210">
        <v>28.050000000000001</v>
      </c>
      <c r="I103" s="211"/>
      <c r="J103" s="212">
        <f>ROUND(I103*H103,2)</f>
        <v>0</v>
      </c>
      <c r="K103" s="208" t="s">
        <v>160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0.028570000000000002</v>
      </c>
      <c r="R103" s="215">
        <f>Q103*H103</f>
        <v>0.80138850000000006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161</v>
      </c>
      <c r="AT103" s="217" t="s">
        <v>156</v>
      </c>
      <c r="AU103" s="217" t="s">
        <v>83</v>
      </c>
      <c r="AY103" s="19" t="s">
        <v>154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161</v>
      </c>
      <c r="BM103" s="217" t="s">
        <v>1542</v>
      </c>
    </row>
    <row r="104" s="2" customFormat="1">
      <c r="A104" s="40"/>
      <c r="B104" s="41"/>
      <c r="C104" s="42"/>
      <c r="D104" s="219" t="s">
        <v>163</v>
      </c>
      <c r="E104" s="42"/>
      <c r="F104" s="220" t="s">
        <v>708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163</v>
      </c>
      <c r="AU104" s="19" t="s">
        <v>83</v>
      </c>
    </row>
    <row r="105" s="2" customFormat="1">
      <c r="A105" s="40"/>
      <c r="B105" s="41"/>
      <c r="C105" s="42"/>
      <c r="D105" s="224" t="s">
        <v>165</v>
      </c>
      <c r="E105" s="42"/>
      <c r="F105" s="225" t="s">
        <v>709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165</v>
      </c>
      <c r="AU105" s="19" t="s">
        <v>83</v>
      </c>
    </row>
    <row r="106" s="13" customFormat="1">
      <c r="A106" s="13"/>
      <c r="B106" s="226"/>
      <c r="C106" s="227"/>
      <c r="D106" s="219" t="s">
        <v>167</v>
      </c>
      <c r="E106" s="228" t="s">
        <v>19</v>
      </c>
      <c r="F106" s="229" t="s">
        <v>1543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167</v>
      </c>
      <c r="AU106" s="235" t="s">
        <v>83</v>
      </c>
      <c r="AV106" s="13" t="s">
        <v>81</v>
      </c>
      <c r="AW106" s="13" t="s">
        <v>34</v>
      </c>
      <c r="AX106" s="13" t="s">
        <v>73</v>
      </c>
      <c r="AY106" s="235" t="s">
        <v>154</v>
      </c>
    </row>
    <row r="107" s="13" customFormat="1">
      <c r="A107" s="13"/>
      <c r="B107" s="226"/>
      <c r="C107" s="227"/>
      <c r="D107" s="219" t="s">
        <v>167</v>
      </c>
      <c r="E107" s="228" t="s">
        <v>19</v>
      </c>
      <c r="F107" s="229" t="s">
        <v>1544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167</v>
      </c>
      <c r="AU107" s="235" t="s">
        <v>83</v>
      </c>
      <c r="AV107" s="13" t="s">
        <v>81</v>
      </c>
      <c r="AW107" s="13" t="s">
        <v>34</v>
      </c>
      <c r="AX107" s="13" t="s">
        <v>73</v>
      </c>
      <c r="AY107" s="235" t="s">
        <v>154</v>
      </c>
    </row>
    <row r="108" s="14" customFormat="1">
      <c r="A108" s="14"/>
      <c r="B108" s="236"/>
      <c r="C108" s="237"/>
      <c r="D108" s="219" t="s">
        <v>167</v>
      </c>
      <c r="E108" s="238" t="s">
        <v>19</v>
      </c>
      <c r="F108" s="239" t="s">
        <v>1545</v>
      </c>
      <c r="G108" s="237"/>
      <c r="H108" s="240">
        <v>1.8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167</v>
      </c>
      <c r="AU108" s="246" t="s">
        <v>83</v>
      </c>
      <c r="AV108" s="14" t="s">
        <v>83</v>
      </c>
      <c r="AW108" s="14" t="s">
        <v>34</v>
      </c>
      <c r="AX108" s="14" t="s">
        <v>73</v>
      </c>
      <c r="AY108" s="246" t="s">
        <v>154</v>
      </c>
    </row>
    <row r="109" s="14" customFormat="1">
      <c r="A109" s="14"/>
      <c r="B109" s="236"/>
      <c r="C109" s="237"/>
      <c r="D109" s="219" t="s">
        <v>167</v>
      </c>
      <c r="E109" s="238" t="s">
        <v>19</v>
      </c>
      <c r="F109" s="239" t="s">
        <v>1546</v>
      </c>
      <c r="G109" s="237"/>
      <c r="H109" s="240">
        <v>1.875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167</v>
      </c>
      <c r="AU109" s="246" t="s">
        <v>83</v>
      </c>
      <c r="AV109" s="14" t="s">
        <v>83</v>
      </c>
      <c r="AW109" s="14" t="s">
        <v>34</v>
      </c>
      <c r="AX109" s="14" t="s">
        <v>73</v>
      </c>
      <c r="AY109" s="246" t="s">
        <v>154</v>
      </c>
    </row>
    <row r="110" s="13" customFormat="1">
      <c r="A110" s="13"/>
      <c r="B110" s="226"/>
      <c r="C110" s="227"/>
      <c r="D110" s="219" t="s">
        <v>167</v>
      </c>
      <c r="E110" s="228" t="s">
        <v>19</v>
      </c>
      <c r="F110" s="229" t="s">
        <v>1547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167</v>
      </c>
      <c r="AU110" s="235" t="s">
        <v>83</v>
      </c>
      <c r="AV110" s="13" t="s">
        <v>81</v>
      </c>
      <c r="AW110" s="13" t="s">
        <v>34</v>
      </c>
      <c r="AX110" s="13" t="s">
        <v>73</v>
      </c>
      <c r="AY110" s="235" t="s">
        <v>154</v>
      </c>
    </row>
    <row r="111" s="14" customFormat="1">
      <c r="A111" s="14"/>
      <c r="B111" s="236"/>
      <c r="C111" s="237"/>
      <c r="D111" s="219" t="s">
        <v>167</v>
      </c>
      <c r="E111" s="238" t="s">
        <v>19</v>
      </c>
      <c r="F111" s="239" t="s">
        <v>1548</v>
      </c>
      <c r="G111" s="237"/>
      <c r="H111" s="240">
        <v>2.25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167</v>
      </c>
      <c r="AU111" s="246" t="s">
        <v>83</v>
      </c>
      <c r="AV111" s="14" t="s">
        <v>83</v>
      </c>
      <c r="AW111" s="14" t="s">
        <v>34</v>
      </c>
      <c r="AX111" s="14" t="s">
        <v>73</v>
      </c>
      <c r="AY111" s="246" t="s">
        <v>154</v>
      </c>
    </row>
    <row r="112" s="14" customFormat="1">
      <c r="A112" s="14"/>
      <c r="B112" s="236"/>
      <c r="C112" s="237"/>
      <c r="D112" s="219" t="s">
        <v>167</v>
      </c>
      <c r="E112" s="238" t="s">
        <v>19</v>
      </c>
      <c r="F112" s="239" t="s">
        <v>1549</v>
      </c>
      <c r="G112" s="237"/>
      <c r="H112" s="240">
        <v>2.25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167</v>
      </c>
      <c r="AU112" s="246" t="s">
        <v>83</v>
      </c>
      <c r="AV112" s="14" t="s">
        <v>83</v>
      </c>
      <c r="AW112" s="14" t="s">
        <v>34</v>
      </c>
      <c r="AX112" s="14" t="s">
        <v>73</v>
      </c>
      <c r="AY112" s="246" t="s">
        <v>154</v>
      </c>
    </row>
    <row r="113" s="14" customFormat="1">
      <c r="A113" s="14"/>
      <c r="B113" s="236"/>
      <c r="C113" s="237"/>
      <c r="D113" s="219" t="s">
        <v>167</v>
      </c>
      <c r="E113" s="238" t="s">
        <v>19</v>
      </c>
      <c r="F113" s="239" t="s">
        <v>1550</v>
      </c>
      <c r="G113" s="237"/>
      <c r="H113" s="240">
        <v>2.25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167</v>
      </c>
      <c r="AU113" s="246" t="s">
        <v>83</v>
      </c>
      <c r="AV113" s="14" t="s">
        <v>83</v>
      </c>
      <c r="AW113" s="14" t="s">
        <v>34</v>
      </c>
      <c r="AX113" s="14" t="s">
        <v>73</v>
      </c>
      <c r="AY113" s="246" t="s">
        <v>154</v>
      </c>
    </row>
    <row r="114" s="14" customFormat="1">
      <c r="A114" s="14"/>
      <c r="B114" s="236"/>
      <c r="C114" s="237"/>
      <c r="D114" s="219" t="s">
        <v>167</v>
      </c>
      <c r="E114" s="238" t="s">
        <v>19</v>
      </c>
      <c r="F114" s="239" t="s">
        <v>1551</v>
      </c>
      <c r="G114" s="237"/>
      <c r="H114" s="240">
        <v>4.125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167</v>
      </c>
      <c r="AU114" s="246" t="s">
        <v>83</v>
      </c>
      <c r="AV114" s="14" t="s">
        <v>83</v>
      </c>
      <c r="AW114" s="14" t="s">
        <v>34</v>
      </c>
      <c r="AX114" s="14" t="s">
        <v>73</v>
      </c>
      <c r="AY114" s="246" t="s">
        <v>154</v>
      </c>
    </row>
    <row r="115" s="14" customFormat="1">
      <c r="A115" s="14"/>
      <c r="B115" s="236"/>
      <c r="C115" s="237"/>
      <c r="D115" s="219" t="s">
        <v>167</v>
      </c>
      <c r="E115" s="238" t="s">
        <v>19</v>
      </c>
      <c r="F115" s="239" t="s">
        <v>1552</v>
      </c>
      <c r="G115" s="237"/>
      <c r="H115" s="240">
        <v>1.875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167</v>
      </c>
      <c r="AU115" s="246" t="s">
        <v>83</v>
      </c>
      <c r="AV115" s="14" t="s">
        <v>83</v>
      </c>
      <c r="AW115" s="14" t="s">
        <v>34</v>
      </c>
      <c r="AX115" s="14" t="s">
        <v>73</v>
      </c>
      <c r="AY115" s="246" t="s">
        <v>154</v>
      </c>
    </row>
    <row r="116" s="14" customFormat="1">
      <c r="A116" s="14"/>
      <c r="B116" s="236"/>
      <c r="C116" s="237"/>
      <c r="D116" s="219" t="s">
        <v>167</v>
      </c>
      <c r="E116" s="238" t="s">
        <v>19</v>
      </c>
      <c r="F116" s="239" t="s">
        <v>1553</v>
      </c>
      <c r="G116" s="237"/>
      <c r="H116" s="240">
        <v>1.875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167</v>
      </c>
      <c r="AU116" s="246" t="s">
        <v>83</v>
      </c>
      <c r="AV116" s="14" t="s">
        <v>83</v>
      </c>
      <c r="AW116" s="14" t="s">
        <v>34</v>
      </c>
      <c r="AX116" s="14" t="s">
        <v>73</v>
      </c>
      <c r="AY116" s="246" t="s">
        <v>154</v>
      </c>
    </row>
    <row r="117" s="14" customFormat="1">
      <c r="A117" s="14"/>
      <c r="B117" s="236"/>
      <c r="C117" s="237"/>
      <c r="D117" s="219" t="s">
        <v>167</v>
      </c>
      <c r="E117" s="238" t="s">
        <v>19</v>
      </c>
      <c r="F117" s="239" t="s">
        <v>1554</v>
      </c>
      <c r="G117" s="237"/>
      <c r="H117" s="240">
        <v>1.875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167</v>
      </c>
      <c r="AU117" s="246" t="s">
        <v>83</v>
      </c>
      <c r="AV117" s="14" t="s">
        <v>83</v>
      </c>
      <c r="AW117" s="14" t="s">
        <v>34</v>
      </c>
      <c r="AX117" s="14" t="s">
        <v>73</v>
      </c>
      <c r="AY117" s="246" t="s">
        <v>154</v>
      </c>
    </row>
    <row r="118" s="14" customFormat="1">
      <c r="A118" s="14"/>
      <c r="B118" s="236"/>
      <c r="C118" s="237"/>
      <c r="D118" s="219" t="s">
        <v>167</v>
      </c>
      <c r="E118" s="238" t="s">
        <v>19</v>
      </c>
      <c r="F118" s="239" t="s">
        <v>1555</v>
      </c>
      <c r="G118" s="237"/>
      <c r="H118" s="240">
        <v>1.5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167</v>
      </c>
      <c r="AU118" s="246" t="s">
        <v>83</v>
      </c>
      <c r="AV118" s="14" t="s">
        <v>83</v>
      </c>
      <c r="AW118" s="14" t="s">
        <v>34</v>
      </c>
      <c r="AX118" s="14" t="s">
        <v>73</v>
      </c>
      <c r="AY118" s="246" t="s">
        <v>154</v>
      </c>
    </row>
    <row r="119" s="14" customFormat="1">
      <c r="A119" s="14"/>
      <c r="B119" s="236"/>
      <c r="C119" s="237"/>
      <c r="D119" s="219" t="s">
        <v>167</v>
      </c>
      <c r="E119" s="238" t="s">
        <v>19</v>
      </c>
      <c r="F119" s="239" t="s">
        <v>1556</v>
      </c>
      <c r="G119" s="237"/>
      <c r="H119" s="240">
        <v>1.875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167</v>
      </c>
      <c r="AU119" s="246" t="s">
        <v>83</v>
      </c>
      <c r="AV119" s="14" t="s">
        <v>83</v>
      </c>
      <c r="AW119" s="14" t="s">
        <v>34</v>
      </c>
      <c r="AX119" s="14" t="s">
        <v>73</v>
      </c>
      <c r="AY119" s="246" t="s">
        <v>154</v>
      </c>
    </row>
    <row r="120" s="14" customFormat="1">
      <c r="A120" s="14"/>
      <c r="B120" s="236"/>
      <c r="C120" s="237"/>
      <c r="D120" s="219" t="s">
        <v>167</v>
      </c>
      <c r="E120" s="238" t="s">
        <v>19</v>
      </c>
      <c r="F120" s="239" t="s">
        <v>1557</v>
      </c>
      <c r="G120" s="237"/>
      <c r="H120" s="240">
        <v>3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167</v>
      </c>
      <c r="AU120" s="246" t="s">
        <v>83</v>
      </c>
      <c r="AV120" s="14" t="s">
        <v>83</v>
      </c>
      <c r="AW120" s="14" t="s">
        <v>34</v>
      </c>
      <c r="AX120" s="14" t="s">
        <v>73</v>
      </c>
      <c r="AY120" s="246" t="s">
        <v>154</v>
      </c>
    </row>
    <row r="121" s="14" customFormat="1">
      <c r="A121" s="14"/>
      <c r="B121" s="236"/>
      <c r="C121" s="237"/>
      <c r="D121" s="219" t="s">
        <v>167</v>
      </c>
      <c r="E121" s="238" t="s">
        <v>19</v>
      </c>
      <c r="F121" s="239" t="s">
        <v>1558</v>
      </c>
      <c r="G121" s="237"/>
      <c r="H121" s="240">
        <v>1.5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167</v>
      </c>
      <c r="AU121" s="246" t="s">
        <v>83</v>
      </c>
      <c r="AV121" s="14" t="s">
        <v>83</v>
      </c>
      <c r="AW121" s="14" t="s">
        <v>34</v>
      </c>
      <c r="AX121" s="14" t="s">
        <v>73</v>
      </c>
      <c r="AY121" s="246" t="s">
        <v>154</v>
      </c>
    </row>
    <row r="122" s="12" customFormat="1" ht="22.8" customHeight="1">
      <c r="A122" s="12"/>
      <c r="B122" s="190"/>
      <c r="C122" s="191"/>
      <c r="D122" s="192" t="s">
        <v>72</v>
      </c>
      <c r="E122" s="204" t="s">
        <v>197</v>
      </c>
      <c r="F122" s="204" t="s">
        <v>236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SUM(P123:P271)</f>
        <v>0</v>
      </c>
      <c r="Q122" s="198"/>
      <c r="R122" s="199">
        <f>SUM(R123:R271)</f>
        <v>22.649111040000001</v>
      </c>
      <c r="S122" s="198"/>
      <c r="T122" s="200">
        <f>SUM(T123:T271)</f>
        <v>0.013685880000000001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81</v>
      </c>
      <c r="AT122" s="202" t="s">
        <v>72</v>
      </c>
      <c r="AU122" s="202" t="s">
        <v>81</v>
      </c>
      <c r="AY122" s="201" t="s">
        <v>154</v>
      </c>
      <c r="BK122" s="203">
        <f>SUM(BK123:BK271)</f>
        <v>0</v>
      </c>
    </row>
    <row r="123" s="2" customFormat="1" ht="22.2" customHeight="1">
      <c r="A123" s="40"/>
      <c r="B123" s="41"/>
      <c r="C123" s="206" t="s">
        <v>83</v>
      </c>
      <c r="D123" s="206" t="s">
        <v>156</v>
      </c>
      <c r="E123" s="207" t="s">
        <v>1559</v>
      </c>
      <c r="F123" s="208" t="s">
        <v>1560</v>
      </c>
      <c r="G123" s="209" t="s">
        <v>207</v>
      </c>
      <c r="H123" s="210">
        <v>440.26400000000001</v>
      </c>
      <c r="I123" s="211"/>
      <c r="J123" s="212">
        <f>ROUND(I123*H123,2)</f>
        <v>0</v>
      </c>
      <c r="K123" s="208" t="s">
        <v>160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0.0030000000000000001</v>
      </c>
      <c r="R123" s="215">
        <f>Q123*H123</f>
        <v>1.320792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161</v>
      </c>
      <c r="AT123" s="217" t="s">
        <v>156</v>
      </c>
      <c r="AU123" s="217" t="s">
        <v>83</v>
      </c>
      <c r="AY123" s="19" t="s">
        <v>154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161</v>
      </c>
      <c r="BM123" s="217" t="s">
        <v>1561</v>
      </c>
    </row>
    <row r="124" s="2" customFormat="1">
      <c r="A124" s="40"/>
      <c r="B124" s="41"/>
      <c r="C124" s="42"/>
      <c r="D124" s="219" t="s">
        <v>163</v>
      </c>
      <c r="E124" s="42"/>
      <c r="F124" s="220" t="s">
        <v>1562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163</v>
      </c>
      <c r="AU124" s="19" t="s">
        <v>83</v>
      </c>
    </row>
    <row r="125" s="2" customFormat="1">
      <c r="A125" s="40"/>
      <c r="B125" s="41"/>
      <c r="C125" s="42"/>
      <c r="D125" s="224" t="s">
        <v>165</v>
      </c>
      <c r="E125" s="42"/>
      <c r="F125" s="225" t="s">
        <v>1563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165</v>
      </c>
      <c r="AU125" s="19" t="s">
        <v>83</v>
      </c>
    </row>
    <row r="126" s="13" customFormat="1">
      <c r="A126" s="13"/>
      <c r="B126" s="226"/>
      <c r="C126" s="227"/>
      <c r="D126" s="219" t="s">
        <v>167</v>
      </c>
      <c r="E126" s="228" t="s">
        <v>19</v>
      </c>
      <c r="F126" s="229" t="s">
        <v>1564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167</v>
      </c>
      <c r="AU126" s="235" t="s">
        <v>83</v>
      </c>
      <c r="AV126" s="13" t="s">
        <v>81</v>
      </c>
      <c r="AW126" s="13" t="s">
        <v>34</v>
      </c>
      <c r="AX126" s="13" t="s">
        <v>73</v>
      </c>
      <c r="AY126" s="235" t="s">
        <v>154</v>
      </c>
    </row>
    <row r="127" s="13" customFormat="1">
      <c r="A127" s="13"/>
      <c r="B127" s="226"/>
      <c r="C127" s="227"/>
      <c r="D127" s="219" t="s">
        <v>167</v>
      </c>
      <c r="E127" s="228" t="s">
        <v>19</v>
      </c>
      <c r="F127" s="229" t="s">
        <v>1544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167</v>
      </c>
      <c r="AU127" s="235" t="s">
        <v>83</v>
      </c>
      <c r="AV127" s="13" t="s">
        <v>81</v>
      </c>
      <c r="AW127" s="13" t="s">
        <v>34</v>
      </c>
      <c r="AX127" s="13" t="s">
        <v>73</v>
      </c>
      <c r="AY127" s="235" t="s">
        <v>154</v>
      </c>
    </row>
    <row r="128" s="14" customFormat="1">
      <c r="A128" s="14"/>
      <c r="B128" s="236"/>
      <c r="C128" s="237"/>
      <c r="D128" s="219" t="s">
        <v>167</v>
      </c>
      <c r="E128" s="238" t="s">
        <v>19</v>
      </c>
      <c r="F128" s="239" t="s">
        <v>1565</v>
      </c>
      <c r="G128" s="237"/>
      <c r="H128" s="240">
        <v>35.450000000000003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167</v>
      </c>
      <c r="AU128" s="246" t="s">
        <v>83</v>
      </c>
      <c r="AV128" s="14" t="s">
        <v>83</v>
      </c>
      <c r="AW128" s="14" t="s">
        <v>34</v>
      </c>
      <c r="AX128" s="14" t="s">
        <v>73</v>
      </c>
      <c r="AY128" s="246" t="s">
        <v>154</v>
      </c>
    </row>
    <row r="129" s="14" customFormat="1">
      <c r="A129" s="14"/>
      <c r="B129" s="236"/>
      <c r="C129" s="237"/>
      <c r="D129" s="219" t="s">
        <v>167</v>
      </c>
      <c r="E129" s="238" t="s">
        <v>19</v>
      </c>
      <c r="F129" s="239" t="s">
        <v>1566</v>
      </c>
      <c r="G129" s="237"/>
      <c r="H129" s="240">
        <v>35.380000000000003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167</v>
      </c>
      <c r="AU129" s="246" t="s">
        <v>83</v>
      </c>
      <c r="AV129" s="14" t="s">
        <v>83</v>
      </c>
      <c r="AW129" s="14" t="s">
        <v>34</v>
      </c>
      <c r="AX129" s="14" t="s">
        <v>73</v>
      </c>
      <c r="AY129" s="246" t="s">
        <v>154</v>
      </c>
    </row>
    <row r="130" s="13" customFormat="1">
      <c r="A130" s="13"/>
      <c r="B130" s="226"/>
      <c r="C130" s="227"/>
      <c r="D130" s="219" t="s">
        <v>167</v>
      </c>
      <c r="E130" s="228" t="s">
        <v>19</v>
      </c>
      <c r="F130" s="229" t="s">
        <v>1547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167</v>
      </c>
      <c r="AU130" s="235" t="s">
        <v>83</v>
      </c>
      <c r="AV130" s="13" t="s">
        <v>81</v>
      </c>
      <c r="AW130" s="13" t="s">
        <v>34</v>
      </c>
      <c r="AX130" s="13" t="s">
        <v>73</v>
      </c>
      <c r="AY130" s="235" t="s">
        <v>154</v>
      </c>
    </row>
    <row r="131" s="14" customFormat="1">
      <c r="A131" s="14"/>
      <c r="B131" s="236"/>
      <c r="C131" s="237"/>
      <c r="D131" s="219" t="s">
        <v>167</v>
      </c>
      <c r="E131" s="238" t="s">
        <v>19</v>
      </c>
      <c r="F131" s="239" t="s">
        <v>1567</v>
      </c>
      <c r="G131" s="237"/>
      <c r="H131" s="240">
        <v>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167</v>
      </c>
      <c r="AU131" s="246" t="s">
        <v>83</v>
      </c>
      <c r="AV131" s="14" t="s">
        <v>83</v>
      </c>
      <c r="AW131" s="14" t="s">
        <v>34</v>
      </c>
      <c r="AX131" s="14" t="s">
        <v>73</v>
      </c>
      <c r="AY131" s="246" t="s">
        <v>154</v>
      </c>
    </row>
    <row r="132" s="14" customFormat="1">
      <c r="A132" s="14"/>
      <c r="B132" s="236"/>
      <c r="C132" s="237"/>
      <c r="D132" s="219" t="s">
        <v>167</v>
      </c>
      <c r="E132" s="238" t="s">
        <v>19</v>
      </c>
      <c r="F132" s="239" t="s">
        <v>1568</v>
      </c>
      <c r="G132" s="237"/>
      <c r="H132" s="240">
        <v>5.7919999999999998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167</v>
      </c>
      <c r="AU132" s="246" t="s">
        <v>83</v>
      </c>
      <c r="AV132" s="14" t="s">
        <v>83</v>
      </c>
      <c r="AW132" s="14" t="s">
        <v>34</v>
      </c>
      <c r="AX132" s="14" t="s">
        <v>73</v>
      </c>
      <c r="AY132" s="246" t="s">
        <v>154</v>
      </c>
    </row>
    <row r="133" s="14" customFormat="1">
      <c r="A133" s="14"/>
      <c r="B133" s="236"/>
      <c r="C133" s="237"/>
      <c r="D133" s="219" t="s">
        <v>167</v>
      </c>
      <c r="E133" s="238" t="s">
        <v>19</v>
      </c>
      <c r="F133" s="239" t="s">
        <v>1569</v>
      </c>
      <c r="G133" s="237"/>
      <c r="H133" s="240">
        <v>11.265000000000001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167</v>
      </c>
      <c r="AU133" s="246" t="s">
        <v>83</v>
      </c>
      <c r="AV133" s="14" t="s">
        <v>83</v>
      </c>
      <c r="AW133" s="14" t="s">
        <v>34</v>
      </c>
      <c r="AX133" s="14" t="s">
        <v>73</v>
      </c>
      <c r="AY133" s="246" t="s">
        <v>154</v>
      </c>
    </row>
    <row r="134" s="14" customFormat="1">
      <c r="A134" s="14"/>
      <c r="B134" s="236"/>
      <c r="C134" s="237"/>
      <c r="D134" s="219" t="s">
        <v>167</v>
      </c>
      <c r="E134" s="238" t="s">
        <v>19</v>
      </c>
      <c r="F134" s="239" t="s">
        <v>1570</v>
      </c>
      <c r="G134" s="237"/>
      <c r="H134" s="240">
        <v>35.450000000000003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167</v>
      </c>
      <c r="AU134" s="246" t="s">
        <v>83</v>
      </c>
      <c r="AV134" s="14" t="s">
        <v>83</v>
      </c>
      <c r="AW134" s="14" t="s">
        <v>34</v>
      </c>
      <c r="AX134" s="14" t="s">
        <v>73</v>
      </c>
      <c r="AY134" s="246" t="s">
        <v>154</v>
      </c>
    </row>
    <row r="135" s="14" customFormat="1">
      <c r="A135" s="14"/>
      <c r="B135" s="236"/>
      <c r="C135" s="237"/>
      <c r="D135" s="219" t="s">
        <v>167</v>
      </c>
      <c r="E135" s="238" t="s">
        <v>19</v>
      </c>
      <c r="F135" s="239" t="s">
        <v>1571</v>
      </c>
      <c r="G135" s="237"/>
      <c r="H135" s="240">
        <v>0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167</v>
      </c>
      <c r="AU135" s="246" t="s">
        <v>83</v>
      </c>
      <c r="AV135" s="14" t="s">
        <v>83</v>
      </c>
      <c r="AW135" s="14" t="s">
        <v>34</v>
      </c>
      <c r="AX135" s="14" t="s">
        <v>73</v>
      </c>
      <c r="AY135" s="246" t="s">
        <v>154</v>
      </c>
    </row>
    <row r="136" s="14" customFormat="1">
      <c r="A136" s="14"/>
      <c r="B136" s="236"/>
      <c r="C136" s="237"/>
      <c r="D136" s="219" t="s">
        <v>167</v>
      </c>
      <c r="E136" s="238" t="s">
        <v>19</v>
      </c>
      <c r="F136" s="239" t="s">
        <v>1572</v>
      </c>
      <c r="G136" s="237"/>
      <c r="H136" s="240">
        <v>0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167</v>
      </c>
      <c r="AU136" s="246" t="s">
        <v>83</v>
      </c>
      <c r="AV136" s="14" t="s">
        <v>83</v>
      </c>
      <c r="AW136" s="14" t="s">
        <v>34</v>
      </c>
      <c r="AX136" s="14" t="s">
        <v>73</v>
      </c>
      <c r="AY136" s="246" t="s">
        <v>154</v>
      </c>
    </row>
    <row r="137" s="14" customFormat="1">
      <c r="A137" s="14"/>
      <c r="B137" s="236"/>
      <c r="C137" s="237"/>
      <c r="D137" s="219" t="s">
        <v>167</v>
      </c>
      <c r="E137" s="238" t="s">
        <v>19</v>
      </c>
      <c r="F137" s="239" t="s">
        <v>1573</v>
      </c>
      <c r="G137" s="237"/>
      <c r="H137" s="240">
        <v>0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167</v>
      </c>
      <c r="AU137" s="246" t="s">
        <v>83</v>
      </c>
      <c r="AV137" s="14" t="s">
        <v>83</v>
      </c>
      <c r="AW137" s="14" t="s">
        <v>34</v>
      </c>
      <c r="AX137" s="14" t="s">
        <v>73</v>
      </c>
      <c r="AY137" s="246" t="s">
        <v>154</v>
      </c>
    </row>
    <row r="138" s="14" customFormat="1">
      <c r="A138" s="14"/>
      <c r="B138" s="236"/>
      <c r="C138" s="237"/>
      <c r="D138" s="219" t="s">
        <v>167</v>
      </c>
      <c r="E138" s="238" t="s">
        <v>19</v>
      </c>
      <c r="F138" s="239" t="s">
        <v>1574</v>
      </c>
      <c r="G138" s="237"/>
      <c r="H138" s="240">
        <v>0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167</v>
      </c>
      <c r="AU138" s="246" t="s">
        <v>83</v>
      </c>
      <c r="AV138" s="14" t="s">
        <v>83</v>
      </c>
      <c r="AW138" s="14" t="s">
        <v>34</v>
      </c>
      <c r="AX138" s="14" t="s">
        <v>73</v>
      </c>
      <c r="AY138" s="246" t="s">
        <v>154</v>
      </c>
    </row>
    <row r="139" s="14" customFormat="1">
      <c r="A139" s="14"/>
      <c r="B139" s="236"/>
      <c r="C139" s="237"/>
      <c r="D139" s="219" t="s">
        <v>167</v>
      </c>
      <c r="E139" s="238" t="s">
        <v>19</v>
      </c>
      <c r="F139" s="239" t="s">
        <v>1575</v>
      </c>
      <c r="G139" s="237"/>
      <c r="H139" s="240">
        <v>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167</v>
      </c>
      <c r="AU139" s="246" t="s">
        <v>83</v>
      </c>
      <c r="AV139" s="14" t="s">
        <v>83</v>
      </c>
      <c r="AW139" s="14" t="s">
        <v>34</v>
      </c>
      <c r="AX139" s="14" t="s">
        <v>73</v>
      </c>
      <c r="AY139" s="246" t="s">
        <v>154</v>
      </c>
    </row>
    <row r="140" s="14" customFormat="1">
      <c r="A140" s="14"/>
      <c r="B140" s="236"/>
      <c r="C140" s="237"/>
      <c r="D140" s="219" t="s">
        <v>167</v>
      </c>
      <c r="E140" s="238" t="s">
        <v>19</v>
      </c>
      <c r="F140" s="239" t="s">
        <v>1576</v>
      </c>
      <c r="G140" s="237"/>
      <c r="H140" s="240">
        <v>0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167</v>
      </c>
      <c r="AU140" s="246" t="s">
        <v>83</v>
      </c>
      <c r="AV140" s="14" t="s">
        <v>83</v>
      </c>
      <c r="AW140" s="14" t="s">
        <v>34</v>
      </c>
      <c r="AX140" s="14" t="s">
        <v>73</v>
      </c>
      <c r="AY140" s="246" t="s">
        <v>154</v>
      </c>
    </row>
    <row r="141" s="14" customFormat="1">
      <c r="A141" s="14"/>
      <c r="B141" s="236"/>
      <c r="C141" s="237"/>
      <c r="D141" s="219" t="s">
        <v>167</v>
      </c>
      <c r="E141" s="238" t="s">
        <v>19</v>
      </c>
      <c r="F141" s="239" t="s">
        <v>1577</v>
      </c>
      <c r="G141" s="237"/>
      <c r="H141" s="240">
        <v>0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167</v>
      </c>
      <c r="AU141" s="246" t="s">
        <v>83</v>
      </c>
      <c r="AV141" s="14" t="s">
        <v>83</v>
      </c>
      <c r="AW141" s="14" t="s">
        <v>34</v>
      </c>
      <c r="AX141" s="14" t="s">
        <v>73</v>
      </c>
      <c r="AY141" s="246" t="s">
        <v>154</v>
      </c>
    </row>
    <row r="142" s="14" customFormat="1">
      <c r="A142" s="14"/>
      <c r="B142" s="236"/>
      <c r="C142" s="237"/>
      <c r="D142" s="219" t="s">
        <v>167</v>
      </c>
      <c r="E142" s="238" t="s">
        <v>19</v>
      </c>
      <c r="F142" s="239" t="s">
        <v>1578</v>
      </c>
      <c r="G142" s="237"/>
      <c r="H142" s="240">
        <v>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167</v>
      </c>
      <c r="AU142" s="246" t="s">
        <v>83</v>
      </c>
      <c r="AV142" s="14" t="s">
        <v>83</v>
      </c>
      <c r="AW142" s="14" t="s">
        <v>34</v>
      </c>
      <c r="AX142" s="14" t="s">
        <v>73</v>
      </c>
      <c r="AY142" s="246" t="s">
        <v>154</v>
      </c>
    </row>
    <row r="143" s="14" customFormat="1">
      <c r="A143" s="14"/>
      <c r="B143" s="236"/>
      <c r="C143" s="237"/>
      <c r="D143" s="219" t="s">
        <v>167</v>
      </c>
      <c r="E143" s="238" t="s">
        <v>19</v>
      </c>
      <c r="F143" s="239" t="s">
        <v>1579</v>
      </c>
      <c r="G143" s="237"/>
      <c r="H143" s="240">
        <v>0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167</v>
      </c>
      <c r="AU143" s="246" t="s">
        <v>83</v>
      </c>
      <c r="AV143" s="14" t="s">
        <v>83</v>
      </c>
      <c r="AW143" s="14" t="s">
        <v>34</v>
      </c>
      <c r="AX143" s="14" t="s">
        <v>73</v>
      </c>
      <c r="AY143" s="246" t="s">
        <v>154</v>
      </c>
    </row>
    <row r="144" s="14" customFormat="1">
      <c r="A144" s="14"/>
      <c r="B144" s="236"/>
      <c r="C144" s="237"/>
      <c r="D144" s="219" t="s">
        <v>167</v>
      </c>
      <c r="E144" s="238" t="s">
        <v>19</v>
      </c>
      <c r="F144" s="239" t="s">
        <v>1580</v>
      </c>
      <c r="G144" s="237"/>
      <c r="H144" s="240">
        <v>42.674999999999997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167</v>
      </c>
      <c r="AU144" s="246" t="s">
        <v>83</v>
      </c>
      <c r="AV144" s="14" t="s">
        <v>83</v>
      </c>
      <c r="AW144" s="14" t="s">
        <v>34</v>
      </c>
      <c r="AX144" s="14" t="s">
        <v>73</v>
      </c>
      <c r="AY144" s="246" t="s">
        <v>154</v>
      </c>
    </row>
    <row r="145" s="14" customFormat="1">
      <c r="A145" s="14"/>
      <c r="B145" s="236"/>
      <c r="C145" s="237"/>
      <c r="D145" s="219" t="s">
        <v>167</v>
      </c>
      <c r="E145" s="238" t="s">
        <v>19</v>
      </c>
      <c r="F145" s="239" t="s">
        <v>1581</v>
      </c>
      <c r="G145" s="237"/>
      <c r="H145" s="240">
        <v>42.594000000000001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167</v>
      </c>
      <c r="AU145" s="246" t="s">
        <v>83</v>
      </c>
      <c r="AV145" s="14" t="s">
        <v>83</v>
      </c>
      <c r="AW145" s="14" t="s">
        <v>34</v>
      </c>
      <c r="AX145" s="14" t="s">
        <v>73</v>
      </c>
      <c r="AY145" s="246" t="s">
        <v>154</v>
      </c>
    </row>
    <row r="146" s="14" customFormat="1">
      <c r="A146" s="14"/>
      <c r="B146" s="236"/>
      <c r="C146" s="237"/>
      <c r="D146" s="219" t="s">
        <v>167</v>
      </c>
      <c r="E146" s="238" t="s">
        <v>19</v>
      </c>
      <c r="F146" s="239" t="s">
        <v>1582</v>
      </c>
      <c r="G146" s="237"/>
      <c r="H146" s="240">
        <v>231.65799999999999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167</v>
      </c>
      <c r="AU146" s="246" t="s">
        <v>83</v>
      </c>
      <c r="AV146" s="14" t="s">
        <v>83</v>
      </c>
      <c r="AW146" s="14" t="s">
        <v>34</v>
      </c>
      <c r="AX146" s="14" t="s">
        <v>73</v>
      </c>
      <c r="AY146" s="246" t="s">
        <v>154</v>
      </c>
    </row>
    <row r="147" s="2" customFormat="1" ht="19.8" customHeight="1">
      <c r="A147" s="40"/>
      <c r="B147" s="41"/>
      <c r="C147" s="206" t="s">
        <v>175</v>
      </c>
      <c r="D147" s="206" t="s">
        <v>156</v>
      </c>
      <c r="E147" s="207" t="s">
        <v>1583</v>
      </c>
      <c r="F147" s="208" t="s">
        <v>1584</v>
      </c>
      <c r="G147" s="209" t="s">
        <v>207</v>
      </c>
      <c r="H147" s="210">
        <v>99.5</v>
      </c>
      <c r="I147" s="211"/>
      <c r="J147" s="212">
        <f>ROUND(I147*H147,2)</f>
        <v>0</v>
      </c>
      <c r="K147" s="208" t="s">
        <v>160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0.056000000000000001</v>
      </c>
      <c r="R147" s="215">
        <f>Q147*H147</f>
        <v>5.5720000000000001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161</v>
      </c>
      <c r="AT147" s="217" t="s">
        <v>156</v>
      </c>
      <c r="AU147" s="217" t="s">
        <v>83</v>
      </c>
      <c r="AY147" s="19" t="s">
        <v>154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161</v>
      </c>
      <c r="BM147" s="217" t="s">
        <v>1585</v>
      </c>
    </row>
    <row r="148" s="2" customFormat="1">
      <c r="A148" s="40"/>
      <c r="B148" s="41"/>
      <c r="C148" s="42"/>
      <c r="D148" s="219" t="s">
        <v>163</v>
      </c>
      <c r="E148" s="42"/>
      <c r="F148" s="220" t="s">
        <v>1586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163</v>
      </c>
      <c r="AU148" s="19" t="s">
        <v>83</v>
      </c>
    </row>
    <row r="149" s="2" customFormat="1">
      <c r="A149" s="40"/>
      <c r="B149" s="41"/>
      <c r="C149" s="42"/>
      <c r="D149" s="224" t="s">
        <v>165</v>
      </c>
      <c r="E149" s="42"/>
      <c r="F149" s="225" t="s">
        <v>1587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165</v>
      </c>
      <c r="AU149" s="19" t="s">
        <v>83</v>
      </c>
    </row>
    <row r="150" s="13" customFormat="1">
      <c r="A150" s="13"/>
      <c r="B150" s="226"/>
      <c r="C150" s="227"/>
      <c r="D150" s="219" t="s">
        <v>167</v>
      </c>
      <c r="E150" s="228" t="s">
        <v>19</v>
      </c>
      <c r="F150" s="229" t="s">
        <v>1588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167</v>
      </c>
      <c r="AU150" s="235" t="s">
        <v>83</v>
      </c>
      <c r="AV150" s="13" t="s">
        <v>81</v>
      </c>
      <c r="AW150" s="13" t="s">
        <v>34</v>
      </c>
      <c r="AX150" s="13" t="s">
        <v>73</v>
      </c>
      <c r="AY150" s="235" t="s">
        <v>154</v>
      </c>
    </row>
    <row r="151" s="14" customFormat="1">
      <c r="A151" s="14"/>
      <c r="B151" s="236"/>
      <c r="C151" s="237"/>
      <c r="D151" s="219" t="s">
        <v>167</v>
      </c>
      <c r="E151" s="238" t="s">
        <v>19</v>
      </c>
      <c r="F151" s="239" t="s">
        <v>1589</v>
      </c>
      <c r="G151" s="237"/>
      <c r="H151" s="240">
        <v>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167</v>
      </c>
      <c r="AU151" s="246" t="s">
        <v>83</v>
      </c>
      <c r="AV151" s="14" t="s">
        <v>83</v>
      </c>
      <c r="AW151" s="14" t="s">
        <v>34</v>
      </c>
      <c r="AX151" s="14" t="s">
        <v>73</v>
      </c>
      <c r="AY151" s="246" t="s">
        <v>154</v>
      </c>
    </row>
    <row r="152" s="14" customFormat="1">
      <c r="A152" s="14"/>
      <c r="B152" s="236"/>
      <c r="C152" s="237"/>
      <c r="D152" s="219" t="s">
        <v>167</v>
      </c>
      <c r="E152" s="238" t="s">
        <v>19</v>
      </c>
      <c r="F152" s="239" t="s">
        <v>1590</v>
      </c>
      <c r="G152" s="237"/>
      <c r="H152" s="240">
        <v>60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167</v>
      </c>
      <c r="AU152" s="246" t="s">
        <v>83</v>
      </c>
      <c r="AV152" s="14" t="s">
        <v>83</v>
      </c>
      <c r="AW152" s="14" t="s">
        <v>34</v>
      </c>
      <c r="AX152" s="14" t="s">
        <v>73</v>
      </c>
      <c r="AY152" s="246" t="s">
        <v>154</v>
      </c>
    </row>
    <row r="153" s="14" customFormat="1">
      <c r="A153" s="14"/>
      <c r="B153" s="236"/>
      <c r="C153" s="237"/>
      <c r="D153" s="219" t="s">
        <v>167</v>
      </c>
      <c r="E153" s="238" t="s">
        <v>19</v>
      </c>
      <c r="F153" s="239" t="s">
        <v>1591</v>
      </c>
      <c r="G153" s="237"/>
      <c r="H153" s="240">
        <v>30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167</v>
      </c>
      <c r="AU153" s="246" t="s">
        <v>83</v>
      </c>
      <c r="AV153" s="14" t="s">
        <v>83</v>
      </c>
      <c r="AW153" s="14" t="s">
        <v>34</v>
      </c>
      <c r="AX153" s="14" t="s">
        <v>73</v>
      </c>
      <c r="AY153" s="246" t="s">
        <v>154</v>
      </c>
    </row>
    <row r="154" s="13" customFormat="1">
      <c r="A154" s="13"/>
      <c r="B154" s="226"/>
      <c r="C154" s="227"/>
      <c r="D154" s="219" t="s">
        <v>167</v>
      </c>
      <c r="E154" s="228" t="s">
        <v>19</v>
      </c>
      <c r="F154" s="229" t="s">
        <v>1592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167</v>
      </c>
      <c r="AU154" s="235" t="s">
        <v>83</v>
      </c>
      <c r="AV154" s="13" t="s">
        <v>81</v>
      </c>
      <c r="AW154" s="13" t="s">
        <v>34</v>
      </c>
      <c r="AX154" s="13" t="s">
        <v>73</v>
      </c>
      <c r="AY154" s="235" t="s">
        <v>154</v>
      </c>
    </row>
    <row r="155" s="14" customFormat="1">
      <c r="A155" s="14"/>
      <c r="B155" s="236"/>
      <c r="C155" s="237"/>
      <c r="D155" s="219" t="s">
        <v>167</v>
      </c>
      <c r="E155" s="238" t="s">
        <v>19</v>
      </c>
      <c r="F155" s="239" t="s">
        <v>1593</v>
      </c>
      <c r="G155" s="237"/>
      <c r="H155" s="240">
        <v>1.5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167</v>
      </c>
      <c r="AU155" s="246" t="s">
        <v>83</v>
      </c>
      <c r="AV155" s="14" t="s">
        <v>83</v>
      </c>
      <c r="AW155" s="14" t="s">
        <v>34</v>
      </c>
      <c r="AX155" s="14" t="s">
        <v>73</v>
      </c>
      <c r="AY155" s="246" t="s">
        <v>154</v>
      </c>
    </row>
    <row r="156" s="2" customFormat="1" ht="19.8" customHeight="1">
      <c r="A156" s="40"/>
      <c r="B156" s="41"/>
      <c r="C156" s="206" t="s">
        <v>161</v>
      </c>
      <c r="D156" s="206" t="s">
        <v>156</v>
      </c>
      <c r="E156" s="207" t="s">
        <v>765</v>
      </c>
      <c r="F156" s="208" t="s">
        <v>766</v>
      </c>
      <c r="G156" s="209" t="s">
        <v>207</v>
      </c>
      <c r="H156" s="210">
        <v>1460.9949999999999</v>
      </c>
      <c r="I156" s="211"/>
      <c r="J156" s="212">
        <f>ROUND(I156*H156,2)</f>
        <v>0</v>
      </c>
      <c r="K156" s="208" t="s">
        <v>160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0.0030000000000000001</v>
      </c>
      <c r="R156" s="215">
        <f>Q156*H156</f>
        <v>4.3829849999999997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161</v>
      </c>
      <c r="AT156" s="217" t="s">
        <v>156</v>
      </c>
      <c r="AU156" s="217" t="s">
        <v>83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161</v>
      </c>
      <c r="BM156" s="217" t="s">
        <v>1594</v>
      </c>
    </row>
    <row r="157" s="2" customFormat="1">
      <c r="A157" s="40"/>
      <c r="B157" s="41"/>
      <c r="C157" s="42"/>
      <c r="D157" s="219" t="s">
        <v>163</v>
      </c>
      <c r="E157" s="42"/>
      <c r="F157" s="220" t="s">
        <v>768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163</v>
      </c>
      <c r="AU157" s="19" t="s">
        <v>83</v>
      </c>
    </row>
    <row r="158" s="2" customFormat="1">
      <c r="A158" s="40"/>
      <c r="B158" s="41"/>
      <c r="C158" s="42"/>
      <c r="D158" s="224" t="s">
        <v>165</v>
      </c>
      <c r="E158" s="42"/>
      <c r="F158" s="225" t="s">
        <v>769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165</v>
      </c>
      <c r="AU158" s="19" t="s">
        <v>83</v>
      </c>
    </row>
    <row r="159" s="13" customFormat="1">
      <c r="A159" s="13"/>
      <c r="B159" s="226"/>
      <c r="C159" s="227"/>
      <c r="D159" s="219" t="s">
        <v>167</v>
      </c>
      <c r="E159" s="228" t="s">
        <v>19</v>
      </c>
      <c r="F159" s="229" t="s">
        <v>1595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167</v>
      </c>
      <c r="AU159" s="235" t="s">
        <v>83</v>
      </c>
      <c r="AV159" s="13" t="s">
        <v>81</v>
      </c>
      <c r="AW159" s="13" t="s">
        <v>34</v>
      </c>
      <c r="AX159" s="13" t="s">
        <v>73</v>
      </c>
      <c r="AY159" s="235" t="s">
        <v>154</v>
      </c>
    </row>
    <row r="160" s="13" customFormat="1">
      <c r="A160" s="13"/>
      <c r="B160" s="226"/>
      <c r="C160" s="227"/>
      <c r="D160" s="219" t="s">
        <v>167</v>
      </c>
      <c r="E160" s="228" t="s">
        <v>19</v>
      </c>
      <c r="F160" s="229" t="s">
        <v>1596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167</v>
      </c>
      <c r="AU160" s="235" t="s">
        <v>83</v>
      </c>
      <c r="AV160" s="13" t="s">
        <v>81</v>
      </c>
      <c r="AW160" s="13" t="s">
        <v>34</v>
      </c>
      <c r="AX160" s="13" t="s">
        <v>73</v>
      </c>
      <c r="AY160" s="235" t="s">
        <v>154</v>
      </c>
    </row>
    <row r="161" s="13" customFormat="1">
      <c r="A161" s="13"/>
      <c r="B161" s="226"/>
      <c r="C161" s="227"/>
      <c r="D161" s="219" t="s">
        <v>167</v>
      </c>
      <c r="E161" s="228" t="s">
        <v>19</v>
      </c>
      <c r="F161" s="229" t="s">
        <v>1544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167</v>
      </c>
      <c r="AU161" s="235" t="s">
        <v>83</v>
      </c>
      <c r="AV161" s="13" t="s">
        <v>81</v>
      </c>
      <c r="AW161" s="13" t="s">
        <v>34</v>
      </c>
      <c r="AX161" s="13" t="s">
        <v>73</v>
      </c>
      <c r="AY161" s="235" t="s">
        <v>154</v>
      </c>
    </row>
    <row r="162" s="14" customFormat="1">
      <c r="A162" s="14"/>
      <c r="B162" s="236"/>
      <c r="C162" s="237"/>
      <c r="D162" s="219" t="s">
        <v>167</v>
      </c>
      <c r="E162" s="238" t="s">
        <v>19</v>
      </c>
      <c r="F162" s="239" t="s">
        <v>1597</v>
      </c>
      <c r="G162" s="237"/>
      <c r="H162" s="240">
        <v>67.606999999999999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167</v>
      </c>
      <c r="AU162" s="246" t="s">
        <v>83</v>
      </c>
      <c r="AV162" s="14" t="s">
        <v>83</v>
      </c>
      <c r="AW162" s="14" t="s">
        <v>34</v>
      </c>
      <c r="AX162" s="14" t="s">
        <v>73</v>
      </c>
      <c r="AY162" s="246" t="s">
        <v>154</v>
      </c>
    </row>
    <row r="163" s="14" customFormat="1">
      <c r="A163" s="14"/>
      <c r="B163" s="236"/>
      <c r="C163" s="237"/>
      <c r="D163" s="219" t="s">
        <v>167</v>
      </c>
      <c r="E163" s="238" t="s">
        <v>19</v>
      </c>
      <c r="F163" s="239" t="s">
        <v>1598</v>
      </c>
      <c r="G163" s="237"/>
      <c r="H163" s="240">
        <v>67.575000000000003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167</v>
      </c>
      <c r="AU163" s="246" t="s">
        <v>83</v>
      </c>
      <c r="AV163" s="14" t="s">
        <v>83</v>
      </c>
      <c r="AW163" s="14" t="s">
        <v>34</v>
      </c>
      <c r="AX163" s="14" t="s">
        <v>73</v>
      </c>
      <c r="AY163" s="246" t="s">
        <v>154</v>
      </c>
    </row>
    <row r="164" s="14" customFormat="1">
      <c r="A164" s="14"/>
      <c r="B164" s="236"/>
      <c r="C164" s="237"/>
      <c r="D164" s="219" t="s">
        <v>167</v>
      </c>
      <c r="E164" s="238" t="s">
        <v>19</v>
      </c>
      <c r="F164" s="239" t="s">
        <v>1599</v>
      </c>
      <c r="G164" s="237"/>
      <c r="H164" s="240">
        <v>-27.609999999999999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167</v>
      </c>
      <c r="AU164" s="246" t="s">
        <v>83</v>
      </c>
      <c r="AV164" s="14" t="s">
        <v>83</v>
      </c>
      <c r="AW164" s="14" t="s">
        <v>34</v>
      </c>
      <c r="AX164" s="14" t="s">
        <v>73</v>
      </c>
      <c r="AY164" s="246" t="s">
        <v>154</v>
      </c>
    </row>
    <row r="165" s="14" customFormat="1">
      <c r="A165" s="14"/>
      <c r="B165" s="236"/>
      <c r="C165" s="237"/>
      <c r="D165" s="219" t="s">
        <v>167</v>
      </c>
      <c r="E165" s="238" t="s">
        <v>19</v>
      </c>
      <c r="F165" s="239" t="s">
        <v>1600</v>
      </c>
      <c r="G165" s="237"/>
      <c r="H165" s="240">
        <v>4.4100000000000001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167</v>
      </c>
      <c r="AU165" s="246" t="s">
        <v>83</v>
      </c>
      <c r="AV165" s="14" t="s">
        <v>83</v>
      </c>
      <c r="AW165" s="14" t="s">
        <v>34</v>
      </c>
      <c r="AX165" s="14" t="s">
        <v>73</v>
      </c>
      <c r="AY165" s="246" t="s">
        <v>154</v>
      </c>
    </row>
    <row r="166" s="13" customFormat="1">
      <c r="A166" s="13"/>
      <c r="B166" s="226"/>
      <c r="C166" s="227"/>
      <c r="D166" s="219" t="s">
        <v>167</v>
      </c>
      <c r="E166" s="228" t="s">
        <v>19</v>
      </c>
      <c r="F166" s="229" t="s">
        <v>1601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167</v>
      </c>
      <c r="AU166" s="235" t="s">
        <v>83</v>
      </c>
      <c r="AV166" s="13" t="s">
        <v>81</v>
      </c>
      <c r="AW166" s="13" t="s">
        <v>34</v>
      </c>
      <c r="AX166" s="13" t="s">
        <v>73</v>
      </c>
      <c r="AY166" s="235" t="s">
        <v>154</v>
      </c>
    </row>
    <row r="167" s="14" customFormat="1">
      <c r="A167" s="14"/>
      <c r="B167" s="236"/>
      <c r="C167" s="237"/>
      <c r="D167" s="219" t="s">
        <v>167</v>
      </c>
      <c r="E167" s="238" t="s">
        <v>19</v>
      </c>
      <c r="F167" s="239" t="s">
        <v>1602</v>
      </c>
      <c r="G167" s="237"/>
      <c r="H167" s="240">
        <v>-1.8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167</v>
      </c>
      <c r="AU167" s="246" t="s">
        <v>83</v>
      </c>
      <c r="AV167" s="14" t="s">
        <v>83</v>
      </c>
      <c r="AW167" s="14" t="s">
        <v>34</v>
      </c>
      <c r="AX167" s="14" t="s">
        <v>73</v>
      </c>
      <c r="AY167" s="246" t="s">
        <v>154</v>
      </c>
    </row>
    <row r="168" s="14" customFormat="1">
      <c r="A168" s="14"/>
      <c r="B168" s="236"/>
      <c r="C168" s="237"/>
      <c r="D168" s="219" t="s">
        <v>167</v>
      </c>
      <c r="E168" s="238" t="s">
        <v>19</v>
      </c>
      <c r="F168" s="239" t="s">
        <v>1603</v>
      </c>
      <c r="G168" s="237"/>
      <c r="H168" s="240">
        <v>-1.875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167</v>
      </c>
      <c r="AU168" s="246" t="s">
        <v>83</v>
      </c>
      <c r="AV168" s="14" t="s">
        <v>83</v>
      </c>
      <c r="AW168" s="14" t="s">
        <v>34</v>
      </c>
      <c r="AX168" s="14" t="s">
        <v>73</v>
      </c>
      <c r="AY168" s="246" t="s">
        <v>154</v>
      </c>
    </row>
    <row r="169" s="13" customFormat="1">
      <c r="A169" s="13"/>
      <c r="B169" s="226"/>
      <c r="C169" s="227"/>
      <c r="D169" s="219" t="s">
        <v>167</v>
      </c>
      <c r="E169" s="228" t="s">
        <v>19</v>
      </c>
      <c r="F169" s="229" t="s">
        <v>1547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167</v>
      </c>
      <c r="AU169" s="235" t="s">
        <v>83</v>
      </c>
      <c r="AV169" s="13" t="s">
        <v>81</v>
      </c>
      <c r="AW169" s="13" t="s">
        <v>34</v>
      </c>
      <c r="AX169" s="13" t="s">
        <v>73</v>
      </c>
      <c r="AY169" s="235" t="s">
        <v>154</v>
      </c>
    </row>
    <row r="170" s="14" customFormat="1">
      <c r="A170" s="14"/>
      <c r="B170" s="236"/>
      <c r="C170" s="237"/>
      <c r="D170" s="219" t="s">
        <v>167</v>
      </c>
      <c r="E170" s="238" t="s">
        <v>19</v>
      </c>
      <c r="F170" s="239" t="s">
        <v>1604</v>
      </c>
      <c r="G170" s="237"/>
      <c r="H170" s="240">
        <v>81.497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167</v>
      </c>
      <c r="AU170" s="246" t="s">
        <v>83</v>
      </c>
      <c r="AV170" s="14" t="s">
        <v>83</v>
      </c>
      <c r="AW170" s="14" t="s">
        <v>34</v>
      </c>
      <c r="AX170" s="14" t="s">
        <v>73</v>
      </c>
      <c r="AY170" s="246" t="s">
        <v>154</v>
      </c>
    </row>
    <row r="171" s="14" customFormat="1">
      <c r="A171" s="14"/>
      <c r="B171" s="236"/>
      <c r="C171" s="237"/>
      <c r="D171" s="219" t="s">
        <v>167</v>
      </c>
      <c r="E171" s="238" t="s">
        <v>19</v>
      </c>
      <c r="F171" s="239" t="s">
        <v>1605</v>
      </c>
      <c r="G171" s="237"/>
      <c r="H171" s="240">
        <v>28.495999999999999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167</v>
      </c>
      <c r="AU171" s="246" t="s">
        <v>83</v>
      </c>
      <c r="AV171" s="14" t="s">
        <v>83</v>
      </c>
      <c r="AW171" s="14" t="s">
        <v>34</v>
      </c>
      <c r="AX171" s="14" t="s">
        <v>73</v>
      </c>
      <c r="AY171" s="246" t="s">
        <v>154</v>
      </c>
    </row>
    <row r="172" s="14" customFormat="1">
      <c r="A172" s="14"/>
      <c r="B172" s="236"/>
      <c r="C172" s="237"/>
      <c r="D172" s="219" t="s">
        <v>167</v>
      </c>
      <c r="E172" s="238" t="s">
        <v>19</v>
      </c>
      <c r="F172" s="239" t="s">
        <v>1606</v>
      </c>
      <c r="G172" s="237"/>
      <c r="H172" s="240">
        <v>37.994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167</v>
      </c>
      <c r="AU172" s="246" t="s">
        <v>83</v>
      </c>
      <c r="AV172" s="14" t="s">
        <v>83</v>
      </c>
      <c r="AW172" s="14" t="s">
        <v>34</v>
      </c>
      <c r="AX172" s="14" t="s">
        <v>73</v>
      </c>
      <c r="AY172" s="246" t="s">
        <v>154</v>
      </c>
    </row>
    <row r="173" s="14" customFormat="1">
      <c r="A173" s="14"/>
      <c r="B173" s="236"/>
      <c r="C173" s="237"/>
      <c r="D173" s="219" t="s">
        <v>167</v>
      </c>
      <c r="E173" s="238" t="s">
        <v>19</v>
      </c>
      <c r="F173" s="239" t="s">
        <v>1607</v>
      </c>
      <c r="G173" s="237"/>
      <c r="H173" s="240">
        <v>64.454999999999998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167</v>
      </c>
      <c r="AU173" s="246" t="s">
        <v>83</v>
      </c>
      <c r="AV173" s="14" t="s">
        <v>83</v>
      </c>
      <c r="AW173" s="14" t="s">
        <v>34</v>
      </c>
      <c r="AX173" s="14" t="s">
        <v>73</v>
      </c>
      <c r="AY173" s="246" t="s">
        <v>154</v>
      </c>
    </row>
    <row r="174" s="14" customFormat="1">
      <c r="A174" s="14"/>
      <c r="B174" s="236"/>
      <c r="C174" s="237"/>
      <c r="D174" s="219" t="s">
        <v>167</v>
      </c>
      <c r="E174" s="238" t="s">
        <v>19</v>
      </c>
      <c r="F174" s="239" t="s">
        <v>1608</v>
      </c>
      <c r="G174" s="237"/>
      <c r="H174" s="240">
        <v>101.65900000000001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167</v>
      </c>
      <c r="AU174" s="246" t="s">
        <v>83</v>
      </c>
      <c r="AV174" s="14" t="s">
        <v>83</v>
      </c>
      <c r="AW174" s="14" t="s">
        <v>34</v>
      </c>
      <c r="AX174" s="14" t="s">
        <v>73</v>
      </c>
      <c r="AY174" s="246" t="s">
        <v>154</v>
      </c>
    </row>
    <row r="175" s="14" customFormat="1">
      <c r="A175" s="14"/>
      <c r="B175" s="236"/>
      <c r="C175" s="237"/>
      <c r="D175" s="219" t="s">
        <v>167</v>
      </c>
      <c r="E175" s="238" t="s">
        <v>19</v>
      </c>
      <c r="F175" s="239" t="s">
        <v>1609</v>
      </c>
      <c r="G175" s="237"/>
      <c r="H175" s="240">
        <v>68.971999999999994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167</v>
      </c>
      <c r="AU175" s="246" t="s">
        <v>83</v>
      </c>
      <c r="AV175" s="14" t="s">
        <v>83</v>
      </c>
      <c r="AW175" s="14" t="s">
        <v>34</v>
      </c>
      <c r="AX175" s="14" t="s">
        <v>73</v>
      </c>
      <c r="AY175" s="246" t="s">
        <v>154</v>
      </c>
    </row>
    <row r="176" s="14" customFormat="1">
      <c r="A176" s="14"/>
      <c r="B176" s="236"/>
      <c r="C176" s="237"/>
      <c r="D176" s="219" t="s">
        <v>167</v>
      </c>
      <c r="E176" s="238" t="s">
        <v>19</v>
      </c>
      <c r="F176" s="239" t="s">
        <v>1610</v>
      </c>
      <c r="G176" s="237"/>
      <c r="H176" s="240">
        <v>83.688999999999993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167</v>
      </c>
      <c r="AU176" s="246" t="s">
        <v>83</v>
      </c>
      <c r="AV176" s="14" t="s">
        <v>83</v>
      </c>
      <c r="AW176" s="14" t="s">
        <v>34</v>
      </c>
      <c r="AX176" s="14" t="s">
        <v>73</v>
      </c>
      <c r="AY176" s="246" t="s">
        <v>154</v>
      </c>
    </row>
    <row r="177" s="14" customFormat="1">
      <c r="A177" s="14"/>
      <c r="B177" s="236"/>
      <c r="C177" s="237"/>
      <c r="D177" s="219" t="s">
        <v>167</v>
      </c>
      <c r="E177" s="238" t="s">
        <v>19</v>
      </c>
      <c r="F177" s="239" t="s">
        <v>1611</v>
      </c>
      <c r="G177" s="237"/>
      <c r="H177" s="240">
        <v>50.314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167</v>
      </c>
      <c r="AU177" s="246" t="s">
        <v>83</v>
      </c>
      <c r="AV177" s="14" t="s">
        <v>83</v>
      </c>
      <c r="AW177" s="14" t="s">
        <v>34</v>
      </c>
      <c r="AX177" s="14" t="s">
        <v>73</v>
      </c>
      <c r="AY177" s="246" t="s">
        <v>154</v>
      </c>
    </row>
    <row r="178" s="14" customFormat="1">
      <c r="A178" s="14"/>
      <c r="B178" s="236"/>
      <c r="C178" s="237"/>
      <c r="D178" s="219" t="s">
        <v>167</v>
      </c>
      <c r="E178" s="238" t="s">
        <v>19</v>
      </c>
      <c r="F178" s="239" t="s">
        <v>1612</v>
      </c>
      <c r="G178" s="237"/>
      <c r="H178" s="240">
        <v>50.122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167</v>
      </c>
      <c r="AU178" s="246" t="s">
        <v>83</v>
      </c>
      <c r="AV178" s="14" t="s">
        <v>83</v>
      </c>
      <c r="AW178" s="14" t="s">
        <v>34</v>
      </c>
      <c r="AX178" s="14" t="s">
        <v>73</v>
      </c>
      <c r="AY178" s="246" t="s">
        <v>154</v>
      </c>
    </row>
    <row r="179" s="14" customFormat="1">
      <c r="A179" s="14"/>
      <c r="B179" s="236"/>
      <c r="C179" s="237"/>
      <c r="D179" s="219" t="s">
        <v>167</v>
      </c>
      <c r="E179" s="238" t="s">
        <v>19</v>
      </c>
      <c r="F179" s="239" t="s">
        <v>1613</v>
      </c>
      <c r="G179" s="237"/>
      <c r="H179" s="240">
        <v>49.545999999999999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167</v>
      </c>
      <c r="AU179" s="246" t="s">
        <v>83</v>
      </c>
      <c r="AV179" s="14" t="s">
        <v>83</v>
      </c>
      <c r="AW179" s="14" t="s">
        <v>34</v>
      </c>
      <c r="AX179" s="14" t="s">
        <v>73</v>
      </c>
      <c r="AY179" s="246" t="s">
        <v>154</v>
      </c>
    </row>
    <row r="180" s="14" customFormat="1">
      <c r="A180" s="14"/>
      <c r="B180" s="236"/>
      <c r="C180" s="237"/>
      <c r="D180" s="219" t="s">
        <v>167</v>
      </c>
      <c r="E180" s="238" t="s">
        <v>19</v>
      </c>
      <c r="F180" s="239" t="s">
        <v>1614</v>
      </c>
      <c r="G180" s="237"/>
      <c r="H180" s="240">
        <v>66.391000000000005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167</v>
      </c>
      <c r="AU180" s="246" t="s">
        <v>83</v>
      </c>
      <c r="AV180" s="14" t="s">
        <v>83</v>
      </c>
      <c r="AW180" s="14" t="s">
        <v>34</v>
      </c>
      <c r="AX180" s="14" t="s">
        <v>73</v>
      </c>
      <c r="AY180" s="246" t="s">
        <v>154</v>
      </c>
    </row>
    <row r="181" s="14" customFormat="1">
      <c r="A181" s="14"/>
      <c r="B181" s="236"/>
      <c r="C181" s="237"/>
      <c r="D181" s="219" t="s">
        <v>167</v>
      </c>
      <c r="E181" s="238" t="s">
        <v>19</v>
      </c>
      <c r="F181" s="239" t="s">
        <v>1615</v>
      </c>
      <c r="G181" s="237"/>
      <c r="H181" s="240">
        <v>66.710999999999999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167</v>
      </c>
      <c r="AU181" s="246" t="s">
        <v>83</v>
      </c>
      <c r="AV181" s="14" t="s">
        <v>83</v>
      </c>
      <c r="AW181" s="14" t="s">
        <v>34</v>
      </c>
      <c r="AX181" s="14" t="s">
        <v>73</v>
      </c>
      <c r="AY181" s="246" t="s">
        <v>154</v>
      </c>
    </row>
    <row r="182" s="14" customFormat="1">
      <c r="A182" s="14"/>
      <c r="B182" s="236"/>
      <c r="C182" s="237"/>
      <c r="D182" s="219" t="s">
        <v>167</v>
      </c>
      <c r="E182" s="238" t="s">
        <v>19</v>
      </c>
      <c r="F182" s="239" t="s">
        <v>1616</v>
      </c>
      <c r="G182" s="237"/>
      <c r="H182" s="240">
        <v>67.350999999999999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167</v>
      </c>
      <c r="AU182" s="246" t="s">
        <v>83</v>
      </c>
      <c r="AV182" s="14" t="s">
        <v>83</v>
      </c>
      <c r="AW182" s="14" t="s">
        <v>34</v>
      </c>
      <c r="AX182" s="14" t="s">
        <v>73</v>
      </c>
      <c r="AY182" s="246" t="s">
        <v>154</v>
      </c>
    </row>
    <row r="183" s="14" customFormat="1">
      <c r="A183" s="14"/>
      <c r="B183" s="236"/>
      <c r="C183" s="237"/>
      <c r="D183" s="219" t="s">
        <v>167</v>
      </c>
      <c r="E183" s="238" t="s">
        <v>19</v>
      </c>
      <c r="F183" s="239" t="s">
        <v>1617</v>
      </c>
      <c r="G183" s="237"/>
      <c r="H183" s="240">
        <v>99.768000000000001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167</v>
      </c>
      <c r="AU183" s="246" t="s">
        <v>83</v>
      </c>
      <c r="AV183" s="14" t="s">
        <v>83</v>
      </c>
      <c r="AW183" s="14" t="s">
        <v>34</v>
      </c>
      <c r="AX183" s="14" t="s">
        <v>73</v>
      </c>
      <c r="AY183" s="246" t="s">
        <v>154</v>
      </c>
    </row>
    <row r="184" s="14" customFormat="1">
      <c r="A184" s="14"/>
      <c r="B184" s="236"/>
      <c r="C184" s="237"/>
      <c r="D184" s="219" t="s">
        <v>167</v>
      </c>
      <c r="E184" s="238" t="s">
        <v>19</v>
      </c>
      <c r="F184" s="239" t="s">
        <v>1618</v>
      </c>
      <c r="G184" s="237"/>
      <c r="H184" s="240">
        <v>99.623999999999995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167</v>
      </c>
      <c r="AU184" s="246" t="s">
        <v>83</v>
      </c>
      <c r="AV184" s="14" t="s">
        <v>83</v>
      </c>
      <c r="AW184" s="14" t="s">
        <v>34</v>
      </c>
      <c r="AX184" s="14" t="s">
        <v>73</v>
      </c>
      <c r="AY184" s="246" t="s">
        <v>154</v>
      </c>
    </row>
    <row r="185" s="14" customFormat="1">
      <c r="A185" s="14"/>
      <c r="B185" s="236"/>
      <c r="C185" s="237"/>
      <c r="D185" s="219" t="s">
        <v>167</v>
      </c>
      <c r="E185" s="238" t="s">
        <v>19</v>
      </c>
      <c r="F185" s="239" t="s">
        <v>1619</v>
      </c>
      <c r="G185" s="237"/>
      <c r="H185" s="240">
        <v>599.17399999999998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167</v>
      </c>
      <c r="AU185" s="246" t="s">
        <v>83</v>
      </c>
      <c r="AV185" s="14" t="s">
        <v>83</v>
      </c>
      <c r="AW185" s="14" t="s">
        <v>34</v>
      </c>
      <c r="AX185" s="14" t="s">
        <v>73</v>
      </c>
      <c r="AY185" s="246" t="s">
        <v>154</v>
      </c>
    </row>
    <row r="186" s="14" customFormat="1">
      <c r="A186" s="14"/>
      <c r="B186" s="236"/>
      <c r="C186" s="237"/>
      <c r="D186" s="219" t="s">
        <v>167</v>
      </c>
      <c r="E186" s="238" t="s">
        <v>19</v>
      </c>
      <c r="F186" s="239" t="s">
        <v>1620</v>
      </c>
      <c r="G186" s="237"/>
      <c r="H186" s="240">
        <v>-277.685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167</v>
      </c>
      <c r="AU186" s="246" t="s">
        <v>83</v>
      </c>
      <c r="AV186" s="14" t="s">
        <v>83</v>
      </c>
      <c r="AW186" s="14" t="s">
        <v>34</v>
      </c>
      <c r="AX186" s="14" t="s">
        <v>73</v>
      </c>
      <c r="AY186" s="246" t="s">
        <v>154</v>
      </c>
    </row>
    <row r="187" s="14" customFormat="1">
      <c r="A187" s="14"/>
      <c r="B187" s="236"/>
      <c r="C187" s="237"/>
      <c r="D187" s="219" t="s">
        <v>167</v>
      </c>
      <c r="E187" s="238" t="s">
        <v>19</v>
      </c>
      <c r="F187" s="239" t="s">
        <v>1621</v>
      </c>
      <c r="G187" s="237"/>
      <c r="H187" s="240">
        <v>37.484999999999999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167</v>
      </c>
      <c r="AU187" s="246" t="s">
        <v>83</v>
      </c>
      <c r="AV187" s="14" t="s">
        <v>83</v>
      </c>
      <c r="AW187" s="14" t="s">
        <v>34</v>
      </c>
      <c r="AX187" s="14" t="s">
        <v>73</v>
      </c>
      <c r="AY187" s="246" t="s">
        <v>154</v>
      </c>
    </row>
    <row r="188" s="13" customFormat="1">
      <c r="A188" s="13"/>
      <c r="B188" s="226"/>
      <c r="C188" s="227"/>
      <c r="D188" s="219" t="s">
        <v>167</v>
      </c>
      <c r="E188" s="228" t="s">
        <v>19</v>
      </c>
      <c r="F188" s="229" t="s">
        <v>1601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167</v>
      </c>
      <c r="AU188" s="235" t="s">
        <v>83</v>
      </c>
      <c r="AV188" s="13" t="s">
        <v>81</v>
      </c>
      <c r="AW188" s="13" t="s">
        <v>34</v>
      </c>
      <c r="AX188" s="13" t="s">
        <v>73</v>
      </c>
      <c r="AY188" s="235" t="s">
        <v>154</v>
      </c>
    </row>
    <row r="189" s="13" customFormat="1">
      <c r="A189" s="13"/>
      <c r="B189" s="226"/>
      <c r="C189" s="227"/>
      <c r="D189" s="219" t="s">
        <v>167</v>
      </c>
      <c r="E189" s="228" t="s">
        <v>19</v>
      </c>
      <c r="F189" s="229" t="s">
        <v>1547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167</v>
      </c>
      <c r="AU189" s="235" t="s">
        <v>83</v>
      </c>
      <c r="AV189" s="13" t="s">
        <v>81</v>
      </c>
      <c r="AW189" s="13" t="s">
        <v>34</v>
      </c>
      <c r="AX189" s="13" t="s">
        <v>73</v>
      </c>
      <c r="AY189" s="235" t="s">
        <v>154</v>
      </c>
    </row>
    <row r="190" s="14" customFormat="1">
      <c r="A190" s="14"/>
      <c r="B190" s="236"/>
      <c r="C190" s="237"/>
      <c r="D190" s="219" t="s">
        <v>167</v>
      </c>
      <c r="E190" s="238" t="s">
        <v>19</v>
      </c>
      <c r="F190" s="239" t="s">
        <v>1622</v>
      </c>
      <c r="G190" s="237"/>
      <c r="H190" s="240">
        <v>-2.25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167</v>
      </c>
      <c r="AU190" s="246" t="s">
        <v>83</v>
      </c>
      <c r="AV190" s="14" t="s">
        <v>83</v>
      </c>
      <c r="AW190" s="14" t="s">
        <v>34</v>
      </c>
      <c r="AX190" s="14" t="s">
        <v>73</v>
      </c>
      <c r="AY190" s="246" t="s">
        <v>154</v>
      </c>
    </row>
    <row r="191" s="14" customFormat="1">
      <c r="A191" s="14"/>
      <c r="B191" s="236"/>
      <c r="C191" s="237"/>
      <c r="D191" s="219" t="s">
        <v>167</v>
      </c>
      <c r="E191" s="238" t="s">
        <v>19</v>
      </c>
      <c r="F191" s="239" t="s">
        <v>1623</v>
      </c>
      <c r="G191" s="237"/>
      <c r="H191" s="240">
        <v>-2.25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167</v>
      </c>
      <c r="AU191" s="246" t="s">
        <v>83</v>
      </c>
      <c r="AV191" s="14" t="s">
        <v>83</v>
      </c>
      <c r="AW191" s="14" t="s">
        <v>34</v>
      </c>
      <c r="AX191" s="14" t="s">
        <v>73</v>
      </c>
      <c r="AY191" s="246" t="s">
        <v>154</v>
      </c>
    </row>
    <row r="192" s="14" customFormat="1">
      <c r="A192" s="14"/>
      <c r="B192" s="236"/>
      <c r="C192" s="237"/>
      <c r="D192" s="219" t="s">
        <v>167</v>
      </c>
      <c r="E192" s="238" t="s">
        <v>19</v>
      </c>
      <c r="F192" s="239" t="s">
        <v>1624</v>
      </c>
      <c r="G192" s="237"/>
      <c r="H192" s="240">
        <v>-2.25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167</v>
      </c>
      <c r="AU192" s="246" t="s">
        <v>83</v>
      </c>
      <c r="AV192" s="14" t="s">
        <v>83</v>
      </c>
      <c r="AW192" s="14" t="s">
        <v>34</v>
      </c>
      <c r="AX192" s="14" t="s">
        <v>73</v>
      </c>
      <c r="AY192" s="246" t="s">
        <v>154</v>
      </c>
    </row>
    <row r="193" s="14" customFormat="1">
      <c r="A193" s="14"/>
      <c r="B193" s="236"/>
      <c r="C193" s="237"/>
      <c r="D193" s="219" t="s">
        <v>167</v>
      </c>
      <c r="E193" s="238" t="s">
        <v>19</v>
      </c>
      <c r="F193" s="239" t="s">
        <v>1625</v>
      </c>
      <c r="G193" s="237"/>
      <c r="H193" s="240">
        <v>-4.125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167</v>
      </c>
      <c r="AU193" s="246" t="s">
        <v>83</v>
      </c>
      <c r="AV193" s="14" t="s">
        <v>83</v>
      </c>
      <c r="AW193" s="14" t="s">
        <v>34</v>
      </c>
      <c r="AX193" s="14" t="s">
        <v>73</v>
      </c>
      <c r="AY193" s="246" t="s">
        <v>154</v>
      </c>
    </row>
    <row r="194" s="14" customFormat="1">
      <c r="A194" s="14"/>
      <c r="B194" s="236"/>
      <c r="C194" s="237"/>
      <c r="D194" s="219" t="s">
        <v>167</v>
      </c>
      <c r="E194" s="238" t="s">
        <v>19</v>
      </c>
      <c r="F194" s="239" t="s">
        <v>1626</v>
      </c>
      <c r="G194" s="237"/>
      <c r="H194" s="240">
        <v>-1.875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167</v>
      </c>
      <c r="AU194" s="246" t="s">
        <v>83</v>
      </c>
      <c r="AV194" s="14" t="s">
        <v>83</v>
      </c>
      <c r="AW194" s="14" t="s">
        <v>34</v>
      </c>
      <c r="AX194" s="14" t="s">
        <v>73</v>
      </c>
      <c r="AY194" s="246" t="s">
        <v>154</v>
      </c>
    </row>
    <row r="195" s="14" customFormat="1">
      <c r="A195" s="14"/>
      <c r="B195" s="236"/>
      <c r="C195" s="237"/>
      <c r="D195" s="219" t="s">
        <v>167</v>
      </c>
      <c r="E195" s="238" t="s">
        <v>19</v>
      </c>
      <c r="F195" s="239" t="s">
        <v>1627</v>
      </c>
      <c r="G195" s="237"/>
      <c r="H195" s="240">
        <v>-1.875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167</v>
      </c>
      <c r="AU195" s="246" t="s">
        <v>83</v>
      </c>
      <c r="AV195" s="14" t="s">
        <v>83</v>
      </c>
      <c r="AW195" s="14" t="s">
        <v>34</v>
      </c>
      <c r="AX195" s="14" t="s">
        <v>73</v>
      </c>
      <c r="AY195" s="246" t="s">
        <v>154</v>
      </c>
    </row>
    <row r="196" s="14" customFormat="1">
      <c r="A196" s="14"/>
      <c r="B196" s="236"/>
      <c r="C196" s="237"/>
      <c r="D196" s="219" t="s">
        <v>167</v>
      </c>
      <c r="E196" s="238" t="s">
        <v>19</v>
      </c>
      <c r="F196" s="239" t="s">
        <v>1628</v>
      </c>
      <c r="G196" s="237"/>
      <c r="H196" s="240">
        <v>-1.875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167</v>
      </c>
      <c r="AU196" s="246" t="s">
        <v>83</v>
      </c>
      <c r="AV196" s="14" t="s">
        <v>83</v>
      </c>
      <c r="AW196" s="14" t="s">
        <v>34</v>
      </c>
      <c r="AX196" s="14" t="s">
        <v>73</v>
      </c>
      <c r="AY196" s="246" t="s">
        <v>154</v>
      </c>
    </row>
    <row r="197" s="14" customFormat="1">
      <c r="A197" s="14"/>
      <c r="B197" s="236"/>
      <c r="C197" s="237"/>
      <c r="D197" s="219" t="s">
        <v>167</v>
      </c>
      <c r="E197" s="238" t="s">
        <v>19</v>
      </c>
      <c r="F197" s="239" t="s">
        <v>1629</v>
      </c>
      <c r="G197" s="237"/>
      <c r="H197" s="240">
        <v>-1.5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167</v>
      </c>
      <c r="AU197" s="246" t="s">
        <v>83</v>
      </c>
      <c r="AV197" s="14" t="s">
        <v>83</v>
      </c>
      <c r="AW197" s="14" t="s">
        <v>34</v>
      </c>
      <c r="AX197" s="14" t="s">
        <v>73</v>
      </c>
      <c r="AY197" s="246" t="s">
        <v>154</v>
      </c>
    </row>
    <row r="198" s="14" customFormat="1">
      <c r="A198" s="14"/>
      <c r="B198" s="236"/>
      <c r="C198" s="237"/>
      <c r="D198" s="219" t="s">
        <v>167</v>
      </c>
      <c r="E198" s="238" t="s">
        <v>19</v>
      </c>
      <c r="F198" s="239" t="s">
        <v>1630</v>
      </c>
      <c r="G198" s="237"/>
      <c r="H198" s="240">
        <v>-1.875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167</v>
      </c>
      <c r="AU198" s="246" t="s">
        <v>83</v>
      </c>
      <c r="AV198" s="14" t="s">
        <v>83</v>
      </c>
      <c r="AW198" s="14" t="s">
        <v>34</v>
      </c>
      <c r="AX198" s="14" t="s">
        <v>73</v>
      </c>
      <c r="AY198" s="246" t="s">
        <v>154</v>
      </c>
    </row>
    <row r="199" s="14" customFormat="1">
      <c r="A199" s="14"/>
      <c r="B199" s="236"/>
      <c r="C199" s="237"/>
      <c r="D199" s="219" t="s">
        <v>167</v>
      </c>
      <c r="E199" s="238" t="s">
        <v>19</v>
      </c>
      <c r="F199" s="239" t="s">
        <v>1631</v>
      </c>
      <c r="G199" s="237"/>
      <c r="H199" s="240">
        <v>-1.5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167</v>
      </c>
      <c r="AU199" s="246" t="s">
        <v>83</v>
      </c>
      <c r="AV199" s="14" t="s">
        <v>83</v>
      </c>
      <c r="AW199" s="14" t="s">
        <v>34</v>
      </c>
      <c r="AX199" s="14" t="s">
        <v>73</v>
      </c>
      <c r="AY199" s="246" t="s">
        <v>154</v>
      </c>
    </row>
    <row r="200" s="14" customFormat="1">
      <c r="A200" s="14"/>
      <c r="B200" s="236"/>
      <c r="C200" s="237"/>
      <c r="D200" s="219" t="s">
        <v>167</v>
      </c>
      <c r="E200" s="238" t="s">
        <v>19</v>
      </c>
      <c r="F200" s="239" t="s">
        <v>1632</v>
      </c>
      <c r="G200" s="237"/>
      <c r="H200" s="240">
        <v>-1.5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167</v>
      </c>
      <c r="AU200" s="246" t="s">
        <v>83</v>
      </c>
      <c r="AV200" s="14" t="s">
        <v>83</v>
      </c>
      <c r="AW200" s="14" t="s">
        <v>34</v>
      </c>
      <c r="AX200" s="14" t="s">
        <v>73</v>
      </c>
      <c r="AY200" s="246" t="s">
        <v>154</v>
      </c>
    </row>
    <row r="201" s="2" customFormat="1" ht="14.4" customHeight="1">
      <c r="A201" s="40"/>
      <c r="B201" s="41"/>
      <c r="C201" s="206" t="s">
        <v>189</v>
      </c>
      <c r="D201" s="206" t="s">
        <v>156</v>
      </c>
      <c r="E201" s="207" t="s">
        <v>770</v>
      </c>
      <c r="F201" s="208" t="s">
        <v>771</v>
      </c>
      <c r="G201" s="209" t="s">
        <v>207</v>
      </c>
      <c r="H201" s="210">
        <v>228.09800000000001</v>
      </c>
      <c r="I201" s="211"/>
      <c r="J201" s="212">
        <f>ROUND(I201*H201,2)</f>
        <v>0</v>
      </c>
      <c r="K201" s="208" t="s">
        <v>160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0.00198</v>
      </c>
      <c r="R201" s="215">
        <f>Q201*H201</f>
        <v>0.45163404000000001</v>
      </c>
      <c r="S201" s="215">
        <v>6.0000000000000002E-05</v>
      </c>
      <c r="T201" s="216">
        <f>S201*H201</f>
        <v>0.013685880000000001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161</v>
      </c>
      <c r="AT201" s="217" t="s">
        <v>156</v>
      </c>
      <c r="AU201" s="217" t="s">
        <v>83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161</v>
      </c>
      <c r="BM201" s="217" t="s">
        <v>1633</v>
      </c>
    </row>
    <row r="202" s="2" customFormat="1">
      <c r="A202" s="40"/>
      <c r="B202" s="41"/>
      <c r="C202" s="42"/>
      <c r="D202" s="219" t="s">
        <v>163</v>
      </c>
      <c r="E202" s="42"/>
      <c r="F202" s="220" t="s">
        <v>773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163</v>
      </c>
      <c r="AU202" s="19" t="s">
        <v>83</v>
      </c>
    </row>
    <row r="203" s="2" customFormat="1">
      <c r="A203" s="40"/>
      <c r="B203" s="41"/>
      <c r="C203" s="42"/>
      <c r="D203" s="224" t="s">
        <v>165</v>
      </c>
      <c r="E203" s="42"/>
      <c r="F203" s="225" t="s">
        <v>774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165</v>
      </c>
      <c r="AU203" s="19" t="s">
        <v>83</v>
      </c>
    </row>
    <row r="204" s="13" customFormat="1">
      <c r="A204" s="13"/>
      <c r="B204" s="226"/>
      <c r="C204" s="227"/>
      <c r="D204" s="219" t="s">
        <v>167</v>
      </c>
      <c r="E204" s="228" t="s">
        <v>19</v>
      </c>
      <c r="F204" s="229" t="s">
        <v>1634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167</v>
      </c>
      <c r="AU204" s="235" t="s">
        <v>83</v>
      </c>
      <c r="AV204" s="13" t="s">
        <v>81</v>
      </c>
      <c r="AW204" s="13" t="s">
        <v>34</v>
      </c>
      <c r="AX204" s="13" t="s">
        <v>73</v>
      </c>
      <c r="AY204" s="235" t="s">
        <v>154</v>
      </c>
    </row>
    <row r="205" s="13" customFormat="1">
      <c r="A205" s="13"/>
      <c r="B205" s="226"/>
      <c r="C205" s="227"/>
      <c r="D205" s="219" t="s">
        <v>167</v>
      </c>
      <c r="E205" s="228" t="s">
        <v>19</v>
      </c>
      <c r="F205" s="229" t="s">
        <v>1544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167</v>
      </c>
      <c r="AU205" s="235" t="s">
        <v>83</v>
      </c>
      <c r="AV205" s="13" t="s">
        <v>81</v>
      </c>
      <c r="AW205" s="13" t="s">
        <v>34</v>
      </c>
      <c r="AX205" s="13" t="s">
        <v>73</v>
      </c>
      <c r="AY205" s="235" t="s">
        <v>154</v>
      </c>
    </row>
    <row r="206" s="14" customFormat="1">
      <c r="A206" s="14"/>
      <c r="B206" s="236"/>
      <c r="C206" s="237"/>
      <c r="D206" s="219" t="s">
        <v>167</v>
      </c>
      <c r="E206" s="238" t="s">
        <v>19</v>
      </c>
      <c r="F206" s="239" t="s">
        <v>1635</v>
      </c>
      <c r="G206" s="237"/>
      <c r="H206" s="240">
        <v>12.005000000000001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167</v>
      </c>
      <c r="AU206" s="246" t="s">
        <v>83</v>
      </c>
      <c r="AV206" s="14" t="s">
        <v>83</v>
      </c>
      <c r="AW206" s="14" t="s">
        <v>34</v>
      </c>
      <c r="AX206" s="14" t="s">
        <v>73</v>
      </c>
      <c r="AY206" s="246" t="s">
        <v>154</v>
      </c>
    </row>
    <row r="207" s="14" customFormat="1">
      <c r="A207" s="14"/>
      <c r="B207" s="236"/>
      <c r="C207" s="237"/>
      <c r="D207" s="219" t="s">
        <v>167</v>
      </c>
      <c r="E207" s="238" t="s">
        <v>19</v>
      </c>
      <c r="F207" s="239" t="s">
        <v>1636</v>
      </c>
      <c r="G207" s="237"/>
      <c r="H207" s="240">
        <v>12.005000000000001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167</v>
      </c>
      <c r="AU207" s="246" t="s">
        <v>83</v>
      </c>
      <c r="AV207" s="14" t="s">
        <v>83</v>
      </c>
      <c r="AW207" s="14" t="s">
        <v>34</v>
      </c>
      <c r="AX207" s="14" t="s">
        <v>73</v>
      </c>
      <c r="AY207" s="246" t="s">
        <v>154</v>
      </c>
    </row>
    <row r="208" s="13" customFormat="1">
      <c r="A208" s="13"/>
      <c r="B208" s="226"/>
      <c r="C208" s="227"/>
      <c r="D208" s="219" t="s">
        <v>167</v>
      </c>
      <c r="E208" s="228" t="s">
        <v>19</v>
      </c>
      <c r="F208" s="229" t="s">
        <v>1547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167</v>
      </c>
      <c r="AU208" s="235" t="s">
        <v>83</v>
      </c>
      <c r="AV208" s="13" t="s">
        <v>81</v>
      </c>
      <c r="AW208" s="13" t="s">
        <v>34</v>
      </c>
      <c r="AX208" s="13" t="s">
        <v>73</v>
      </c>
      <c r="AY208" s="235" t="s">
        <v>154</v>
      </c>
    </row>
    <row r="209" s="14" customFormat="1">
      <c r="A209" s="14"/>
      <c r="B209" s="236"/>
      <c r="C209" s="237"/>
      <c r="D209" s="219" t="s">
        <v>167</v>
      </c>
      <c r="E209" s="238" t="s">
        <v>19</v>
      </c>
      <c r="F209" s="239" t="s">
        <v>1637</v>
      </c>
      <c r="G209" s="237"/>
      <c r="H209" s="240">
        <v>18.007999999999999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167</v>
      </c>
      <c r="AU209" s="246" t="s">
        <v>83</v>
      </c>
      <c r="AV209" s="14" t="s">
        <v>83</v>
      </c>
      <c r="AW209" s="14" t="s">
        <v>34</v>
      </c>
      <c r="AX209" s="14" t="s">
        <v>73</v>
      </c>
      <c r="AY209" s="246" t="s">
        <v>154</v>
      </c>
    </row>
    <row r="210" s="14" customFormat="1">
      <c r="A210" s="14"/>
      <c r="B210" s="236"/>
      <c r="C210" s="237"/>
      <c r="D210" s="219" t="s">
        <v>167</v>
      </c>
      <c r="E210" s="238" t="s">
        <v>19</v>
      </c>
      <c r="F210" s="239" t="s">
        <v>1638</v>
      </c>
      <c r="G210" s="237"/>
      <c r="H210" s="240">
        <v>6.0030000000000001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167</v>
      </c>
      <c r="AU210" s="246" t="s">
        <v>83</v>
      </c>
      <c r="AV210" s="14" t="s">
        <v>83</v>
      </c>
      <c r="AW210" s="14" t="s">
        <v>34</v>
      </c>
      <c r="AX210" s="14" t="s">
        <v>73</v>
      </c>
      <c r="AY210" s="246" t="s">
        <v>154</v>
      </c>
    </row>
    <row r="211" s="14" customFormat="1">
      <c r="A211" s="14"/>
      <c r="B211" s="236"/>
      <c r="C211" s="237"/>
      <c r="D211" s="219" t="s">
        <v>167</v>
      </c>
      <c r="E211" s="238" t="s">
        <v>19</v>
      </c>
      <c r="F211" s="239" t="s">
        <v>1639</v>
      </c>
      <c r="G211" s="237"/>
      <c r="H211" s="240">
        <v>12.005000000000001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167</v>
      </c>
      <c r="AU211" s="246" t="s">
        <v>83</v>
      </c>
      <c r="AV211" s="14" t="s">
        <v>83</v>
      </c>
      <c r="AW211" s="14" t="s">
        <v>34</v>
      </c>
      <c r="AX211" s="14" t="s">
        <v>73</v>
      </c>
      <c r="AY211" s="246" t="s">
        <v>154</v>
      </c>
    </row>
    <row r="212" s="14" customFormat="1">
      <c r="A212" s="14"/>
      <c r="B212" s="236"/>
      <c r="C212" s="237"/>
      <c r="D212" s="219" t="s">
        <v>167</v>
      </c>
      <c r="E212" s="238" t="s">
        <v>19</v>
      </c>
      <c r="F212" s="239" t="s">
        <v>1640</v>
      </c>
      <c r="G212" s="237"/>
      <c r="H212" s="240">
        <v>24.010000000000002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167</v>
      </c>
      <c r="AU212" s="246" t="s">
        <v>83</v>
      </c>
      <c r="AV212" s="14" t="s">
        <v>83</v>
      </c>
      <c r="AW212" s="14" t="s">
        <v>34</v>
      </c>
      <c r="AX212" s="14" t="s">
        <v>73</v>
      </c>
      <c r="AY212" s="246" t="s">
        <v>154</v>
      </c>
    </row>
    <row r="213" s="14" customFormat="1">
      <c r="A213" s="14"/>
      <c r="B213" s="236"/>
      <c r="C213" s="237"/>
      <c r="D213" s="219" t="s">
        <v>167</v>
      </c>
      <c r="E213" s="238" t="s">
        <v>19</v>
      </c>
      <c r="F213" s="239" t="s">
        <v>1641</v>
      </c>
      <c r="G213" s="237"/>
      <c r="H213" s="240">
        <v>24.010000000000002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167</v>
      </c>
      <c r="AU213" s="246" t="s">
        <v>83</v>
      </c>
      <c r="AV213" s="14" t="s">
        <v>83</v>
      </c>
      <c r="AW213" s="14" t="s">
        <v>34</v>
      </c>
      <c r="AX213" s="14" t="s">
        <v>73</v>
      </c>
      <c r="AY213" s="246" t="s">
        <v>154</v>
      </c>
    </row>
    <row r="214" s="14" customFormat="1">
      <c r="A214" s="14"/>
      <c r="B214" s="236"/>
      <c r="C214" s="237"/>
      <c r="D214" s="219" t="s">
        <v>167</v>
      </c>
      <c r="E214" s="238" t="s">
        <v>19</v>
      </c>
      <c r="F214" s="239" t="s">
        <v>1642</v>
      </c>
      <c r="G214" s="237"/>
      <c r="H214" s="240">
        <v>18.007999999999999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167</v>
      </c>
      <c r="AU214" s="246" t="s">
        <v>83</v>
      </c>
      <c r="AV214" s="14" t="s">
        <v>83</v>
      </c>
      <c r="AW214" s="14" t="s">
        <v>34</v>
      </c>
      <c r="AX214" s="14" t="s">
        <v>73</v>
      </c>
      <c r="AY214" s="246" t="s">
        <v>154</v>
      </c>
    </row>
    <row r="215" s="14" customFormat="1">
      <c r="A215" s="14"/>
      <c r="B215" s="236"/>
      <c r="C215" s="237"/>
      <c r="D215" s="219" t="s">
        <v>167</v>
      </c>
      <c r="E215" s="238" t="s">
        <v>19</v>
      </c>
      <c r="F215" s="239" t="s">
        <v>1643</v>
      </c>
      <c r="G215" s="237"/>
      <c r="H215" s="240">
        <v>6.0030000000000001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167</v>
      </c>
      <c r="AU215" s="246" t="s">
        <v>83</v>
      </c>
      <c r="AV215" s="14" t="s">
        <v>83</v>
      </c>
      <c r="AW215" s="14" t="s">
        <v>34</v>
      </c>
      <c r="AX215" s="14" t="s">
        <v>73</v>
      </c>
      <c r="AY215" s="246" t="s">
        <v>154</v>
      </c>
    </row>
    <row r="216" s="14" customFormat="1">
      <c r="A216" s="14"/>
      <c r="B216" s="236"/>
      <c r="C216" s="237"/>
      <c r="D216" s="219" t="s">
        <v>167</v>
      </c>
      <c r="E216" s="238" t="s">
        <v>19</v>
      </c>
      <c r="F216" s="239" t="s">
        <v>1644</v>
      </c>
      <c r="G216" s="237"/>
      <c r="H216" s="240">
        <v>6.0030000000000001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167</v>
      </c>
      <c r="AU216" s="246" t="s">
        <v>83</v>
      </c>
      <c r="AV216" s="14" t="s">
        <v>83</v>
      </c>
      <c r="AW216" s="14" t="s">
        <v>34</v>
      </c>
      <c r="AX216" s="14" t="s">
        <v>73</v>
      </c>
      <c r="AY216" s="246" t="s">
        <v>154</v>
      </c>
    </row>
    <row r="217" s="14" customFormat="1">
      <c r="A217" s="14"/>
      <c r="B217" s="236"/>
      <c r="C217" s="237"/>
      <c r="D217" s="219" t="s">
        <v>167</v>
      </c>
      <c r="E217" s="238" t="s">
        <v>19</v>
      </c>
      <c r="F217" s="239" t="s">
        <v>1645</v>
      </c>
      <c r="G217" s="237"/>
      <c r="H217" s="240">
        <v>6.0030000000000001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167</v>
      </c>
      <c r="AU217" s="246" t="s">
        <v>83</v>
      </c>
      <c r="AV217" s="14" t="s">
        <v>83</v>
      </c>
      <c r="AW217" s="14" t="s">
        <v>34</v>
      </c>
      <c r="AX217" s="14" t="s">
        <v>73</v>
      </c>
      <c r="AY217" s="246" t="s">
        <v>154</v>
      </c>
    </row>
    <row r="218" s="14" customFormat="1">
      <c r="A218" s="14"/>
      <c r="B218" s="236"/>
      <c r="C218" s="237"/>
      <c r="D218" s="219" t="s">
        <v>167</v>
      </c>
      <c r="E218" s="238" t="s">
        <v>19</v>
      </c>
      <c r="F218" s="239" t="s">
        <v>1646</v>
      </c>
      <c r="G218" s="237"/>
      <c r="H218" s="240">
        <v>12.005000000000001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167</v>
      </c>
      <c r="AU218" s="246" t="s">
        <v>83</v>
      </c>
      <c r="AV218" s="14" t="s">
        <v>83</v>
      </c>
      <c r="AW218" s="14" t="s">
        <v>34</v>
      </c>
      <c r="AX218" s="14" t="s">
        <v>73</v>
      </c>
      <c r="AY218" s="246" t="s">
        <v>154</v>
      </c>
    </row>
    <row r="219" s="14" customFormat="1">
      <c r="A219" s="14"/>
      <c r="B219" s="236"/>
      <c r="C219" s="237"/>
      <c r="D219" s="219" t="s">
        <v>167</v>
      </c>
      <c r="E219" s="238" t="s">
        <v>19</v>
      </c>
      <c r="F219" s="239" t="s">
        <v>1647</v>
      </c>
      <c r="G219" s="237"/>
      <c r="H219" s="240">
        <v>12.005000000000001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167</v>
      </c>
      <c r="AU219" s="246" t="s">
        <v>83</v>
      </c>
      <c r="AV219" s="14" t="s">
        <v>83</v>
      </c>
      <c r="AW219" s="14" t="s">
        <v>34</v>
      </c>
      <c r="AX219" s="14" t="s">
        <v>73</v>
      </c>
      <c r="AY219" s="246" t="s">
        <v>154</v>
      </c>
    </row>
    <row r="220" s="14" customFormat="1">
      <c r="A220" s="14"/>
      <c r="B220" s="236"/>
      <c r="C220" s="237"/>
      <c r="D220" s="219" t="s">
        <v>167</v>
      </c>
      <c r="E220" s="238" t="s">
        <v>19</v>
      </c>
      <c r="F220" s="239" t="s">
        <v>1648</v>
      </c>
      <c r="G220" s="237"/>
      <c r="H220" s="240">
        <v>12.005000000000001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167</v>
      </c>
      <c r="AU220" s="246" t="s">
        <v>83</v>
      </c>
      <c r="AV220" s="14" t="s">
        <v>83</v>
      </c>
      <c r="AW220" s="14" t="s">
        <v>34</v>
      </c>
      <c r="AX220" s="14" t="s">
        <v>73</v>
      </c>
      <c r="AY220" s="246" t="s">
        <v>154</v>
      </c>
    </row>
    <row r="221" s="14" customFormat="1">
      <c r="A221" s="14"/>
      <c r="B221" s="236"/>
      <c r="C221" s="237"/>
      <c r="D221" s="219" t="s">
        <v>167</v>
      </c>
      <c r="E221" s="238" t="s">
        <v>19</v>
      </c>
      <c r="F221" s="239" t="s">
        <v>1649</v>
      </c>
      <c r="G221" s="237"/>
      <c r="H221" s="240">
        <v>24.010000000000002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167</v>
      </c>
      <c r="AU221" s="246" t="s">
        <v>83</v>
      </c>
      <c r="AV221" s="14" t="s">
        <v>83</v>
      </c>
      <c r="AW221" s="14" t="s">
        <v>34</v>
      </c>
      <c r="AX221" s="14" t="s">
        <v>73</v>
      </c>
      <c r="AY221" s="246" t="s">
        <v>154</v>
      </c>
    </row>
    <row r="222" s="14" customFormat="1">
      <c r="A222" s="14"/>
      <c r="B222" s="236"/>
      <c r="C222" s="237"/>
      <c r="D222" s="219" t="s">
        <v>167</v>
      </c>
      <c r="E222" s="238" t="s">
        <v>19</v>
      </c>
      <c r="F222" s="239" t="s">
        <v>1650</v>
      </c>
      <c r="G222" s="237"/>
      <c r="H222" s="240">
        <v>24.010000000000002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167</v>
      </c>
      <c r="AU222" s="246" t="s">
        <v>83</v>
      </c>
      <c r="AV222" s="14" t="s">
        <v>83</v>
      </c>
      <c r="AW222" s="14" t="s">
        <v>34</v>
      </c>
      <c r="AX222" s="14" t="s">
        <v>73</v>
      </c>
      <c r="AY222" s="246" t="s">
        <v>154</v>
      </c>
    </row>
    <row r="223" s="2" customFormat="1" ht="22.2" customHeight="1">
      <c r="A223" s="40"/>
      <c r="B223" s="41"/>
      <c r="C223" s="206" t="s">
        <v>197</v>
      </c>
      <c r="D223" s="206" t="s">
        <v>156</v>
      </c>
      <c r="E223" s="207" t="s">
        <v>1651</v>
      </c>
      <c r="F223" s="208" t="s">
        <v>1652</v>
      </c>
      <c r="G223" s="209" t="s">
        <v>434</v>
      </c>
      <c r="H223" s="210">
        <v>25</v>
      </c>
      <c r="I223" s="211"/>
      <c r="J223" s="212">
        <f>ROUND(I223*H223,2)</f>
        <v>0</v>
      </c>
      <c r="K223" s="208" t="s">
        <v>160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0.42153000000000002</v>
      </c>
      <c r="R223" s="215">
        <f>Q223*H223</f>
        <v>10.53825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161</v>
      </c>
      <c r="AT223" s="217" t="s">
        <v>156</v>
      </c>
      <c r="AU223" s="217" t="s">
        <v>83</v>
      </c>
      <c r="AY223" s="19" t="s">
        <v>154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161</v>
      </c>
      <c r="BM223" s="217" t="s">
        <v>1653</v>
      </c>
    </row>
    <row r="224" s="2" customFormat="1">
      <c r="A224" s="40"/>
      <c r="B224" s="41"/>
      <c r="C224" s="42"/>
      <c r="D224" s="219" t="s">
        <v>163</v>
      </c>
      <c r="E224" s="42"/>
      <c r="F224" s="220" t="s">
        <v>1654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163</v>
      </c>
      <c r="AU224" s="19" t="s">
        <v>83</v>
      </c>
    </row>
    <row r="225" s="2" customFormat="1">
      <c r="A225" s="40"/>
      <c r="B225" s="41"/>
      <c r="C225" s="42"/>
      <c r="D225" s="224" t="s">
        <v>165</v>
      </c>
      <c r="E225" s="42"/>
      <c r="F225" s="225" t="s">
        <v>1655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165</v>
      </c>
      <c r="AU225" s="19" t="s">
        <v>83</v>
      </c>
    </row>
    <row r="226" s="13" customFormat="1">
      <c r="A226" s="13"/>
      <c r="B226" s="226"/>
      <c r="C226" s="227"/>
      <c r="D226" s="219" t="s">
        <v>167</v>
      </c>
      <c r="E226" s="228" t="s">
        <v>19</v>
      </c>
      <c r="F226" s="229" t="s">
        <v>1656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167</v>
      </c>
      <c r="AU226" s="235" t="s">
        <v>83</v>
      </c>
      <c r="AV226" s="13" t="s">
        <v>81</v>
      </c>
      <c r="AW226" s="13" t="s">
        <v>34</v>
      </c>
      <c r="AX226" s="13" t="s">
        <v>73</v>
      </c>
      <c r="AY226" s="235" t="s">
        <v>154</v>
      </c>
    </row>
    <row r="227" s="13" customFormat="1">
      <c r="A227" s="13"/>
      <c r="B227" s="226"/>
      <c r="C227" s="227"/>
      <c r="D227" s="219" t="s">
        <v>167</v>
      </c>
      <c r="E227" s="228" t="s">
        <v>19</v>
      </c>
      <c r="F227" s="229" t="s">
        <v>1544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167</v>
      </c>
      <c r="AU227" s="235" t="s">
        <v>83</v>
      </c>
      <c r="AV227" s="13" t="s">
        <v>81</v>
      </c>
      <c r="AW227" s="13" t="s">
        <v>34</v>
      </c>
      <c r="AX227" s="13" t="s">
        <v>73</v>
      </c>
      <c r="AY227" s="235" t="s">
        <v>154</v>
      </c>
    </row>
    <row r="228" s="14" customFormat="1">
      <c r="A228" s="14"/>
      <c r="B228" s="236"/>
      <c r="C228" s="237"/>
      <c r="D228" s="219" t="s">
        <v>167</v>
      </c>
      <c r="E228" s="238" t="s">
        <v>19</v>
      </c>
      <c r="F228" s="239" t="s">
        <v>1657</v>
      </c>
      <c r="G228" s="237"/>
      <c r="H228" s="240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167</v>
      </c>
      <c r="AU228" s="246" t="s">
        <v>83</v>
      </c>
      <c r="AV228" s="14" t="s">
        <v>83</v>
      </c>
      <c r="AW228" s="14" t="s">
        <v>34</v>
      </c>
      <c r="AX228" s="14" t="s">
        <v>73</v>
      </c>
      <c r="AY228" s="246" t="s">
        <v>154</v>
      </c>
    </row>
    <row r="229" s="14" customFormat="1">
      <c r="A229" s="14"/>
      <c r="B229" s="236"/>
      <c r="C229" s="237"/>
      <c r="D229" s="219" t="s">
        <v>167</v>
      </c>
      <c r="E229" s="238" t="s">
        <v>19</v>
      </c>
      <c r="F229" s="239" t="s">
        <v>1658</v>
      </c>
      <c r="G229" s="237"/>
      <c r="H229" s="240">
        <v>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167</v>
      </c>
      <c r="AU229" s="246" t="s">
        <v>83</v>
      </c>
      <c r="AV229" s="14" t="s">
        <v>83</v>
      </c>
      <c r="AW229" s="14" t="s">
        <v>34</v>
      </c>
      <c r="AX229" s="14" t="s">
        <v>73</v>
      </c>
      <c r="AY229" s="246" t="s">
        <v>154</v>
      </c>
    </row>
    <row r="230" s="13" customFormat="1">
      <c r="A230" s="13"/>
      <c r="B230" s="226"/>
      <c r="C230" s="227"/>
      <c r="D230" s="219" t="s">
        <v>167</v>
      </c>
      <c r="E230" s="228" t="s">
        <v>19</v>
      </c>
      <c r="F230" s="229" t="s">
        <v>1547</v>
      </c>
      <c r="G230" s="227"/>
      <c r="H230" s="228" t="s">
        <v>19</v>
      </c>
      <c r="I230" s="230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167</v>
      </c>
      <c r="AU230" s="235" t="s">
        <v>83</v>
      </c>
      <c r="AV230" s="13" t="s">
        <v>81</v>
      </c>
      <c r="AW230" s="13" t="s">
        <v>34</v>
      </c>
      <c r="AX230" s="13" t="s">
        <v>73</v>
      </c>
      <c r="AY230" s="235" t="s">
        <v>154</v>
      </c>
    </row>
    <row r="231" s="14" customFormat="1">
      <c r="A231" s="14"/>
      <c r="B231" s="236"/>
      <c r="C231" s="237"/>
      <c r="D231" s="219" t="s">
        <v>167</v>
      </c>
      <c r="E231" s="238" t="s">
        <v>19</v>
      </c>
      <c r="F231" s="239" t="s">
        <v>1659</v>
      </c>
      <c r="G231" s="237"/>
      <c r="H231" s="240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167</v>
      </c>
      <c r="AU231" s="246" t="s">
        <v>83</v>
      </c>
      <c r="AV231" s="14" t="s">
        <v>83</v>
      </c>
      <c r="AW231" s="14" t="s">
        <v>34</v>
      </c>
      <c r="AX231" s="14" t="s">
        <v>73</v>
      </c>
      <c r="AY231" s="246" t="s">
        <v>154</v>
      </c>
    </row>
    <row r="232" s="14" customFormat="1">
      <c r="A232" s="14"/>
      <c r="B232" s="236"/>
      <c r="C232" s="237"/>
      <c r="D232" s="219" t="s">
        <v>167</v>
      </c>
      <c r="E232" s="238" t="s">
        <v>19</v>
      </c>
      <c r="F232" s="239" t="s">
        <v>1660</v>
      </c>
      <c r="G232" s="237"/>
      <c r="H232" s="240">
        <v>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167</v>
      </c>
      <c r="AU232" s="246" t="s">
        <v>83</v>
      </c>
      <c r="AV232" s="14" t="s">
        <v>83</v>
      </c>
      <c r="AW232" s="14" t="s">
        <v>34</v>
      </c>
      <c r="AX232" s="14" t="s">
        <v>73</v>
      </c>
      <c r="AY232" s="246" t="s">
        <v>154</v>
      </c>
    </row>
    <row r="233" s="13" customFormat="1">
      <c r="A233" s="13"/>
      <c r="B233" s="226"/>
      <c r="C233" s="227"/>
      <c r="D233" s="219" t="s">
        <v>167</v>
      </c>
      <c r="E233" s="228" t="s">
        <v>19</v>
      </c>
      <c r="F233" s="229" t="s">
        <v>1661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167</v>
      </c>
      <c r="AU233" s="235" t="s">
        <v>83</v>
      </c>
      <c r="AV233" s="13" t="s">
        <v>81</v>
      </c>
      <c r="AW233" s="13" t="s">
        <v>34</v>
      </c>
      <c r="AX233" s="13" t="s">
        <v>73</v>
      </c>
      <c r="AY233" s="235" t="s">
        <v>154</v>
      </c>
    </row>
    <row r="234" s="13" customFormat="1">
      <c r="A234" s="13"/>
      <c r="B234" s="226"/>
      <c r="C234" s="227"/>
      <c r="D234" s="219" t="s">
        <v>167</v>
      </c>
      <c r="E234" s="228" t="s">
        <v>19</v>
      </c>
      <c r="F234" s="229" t="s">
        <v>1662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167</v>
      </c>
      <c r="AU234" s="235" t="s">
        <v>83</v>
      </c>
      <c r="AV234" s="13" t="s">
        <v>81</v>
      </c>
      <c r="AW234" s="13" t="s">
        <v>34</v>
      </c>
      <c r="AX234" s="13" t="s">
        <v>73</v>
      </c>
      <c r="AY234" s="235" t="s">
        <v>154</v>
      </c>
    </row>
    <row r="235" s="14" customFormat="1">
      <c r="A235" s="14"/>
      <c r="B235" s="236"/>
      <c r="C235" s="237"/>
      <c r="D235" s="219" t="s">
        <v>167</v>
      </c>
      <c r="E235" s="238" t="s">
        <v>19</v>
      </c>
      <c r="F235" s="239" t="s">
        <v>1663</v>
      </c>
      <c r="G235" s="237"/>
      <c r="H235" s="240">
        <v>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167</v>
      </c>
      <c r="AU235" s="246" t="s">
        <v>83</v>
      </c>
      <c r="AV235" s="14" t="s">
        <v>83</v>
      </c>
      <c r="AW235" s="14" t="s">
        <v>34</v>
      </c>
      <c r="AX235" s="14" t="s">
        <v>73</v>
      </c>
      <c r="AY235" s="246" t="s">
        <v>154</v>
      </c>
    </row>
    <row r="236" s="14" customFormat="1">
      <c r="A236" s="14"/>
      <c r="B236" s="236"/>
      <c r="C236" s="237"/>
      <c r="D236" s="219" t="s">
        <v>167</v>
      </c>
      <c r="E236" s="238" t="s">
        <v>19</v>
      </c>
      <c r="F236" s="239" t="s">
        <v>1664</v>
      </c>
      <c r="G236" s="237"/>
      <c r="H236" s="240">
        <v>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167</v>
      </c>
      <c r="AU236" s="246" t="s">
        <v>83</v>
      </c>
      <c r="AV236" s="14" t="s">
        <v>83</v>
      </c>
      <c r="AW236" s="14" t="s">
        <v>34</v>
      </c>
      <c r="AX236" s="14" t="s">
        <v>73</v>
      </c>
      <c r="AY236" s="246" t="s">
        <v>154</v>
      </c>
    </row>
    <row r="237" s="14" customFormat="1">
      <c r="A237" s="14"/>
      <c r="B237" s="236"/>
      <c r="C237" s="237"/>
      <c r="D237" s="219" t="s">
        <v>167</v>
      </c>
      <c r="E237" s="238" t="s">
        <v>19</v>
      </c>
      <c r="F237" s="239" t="s">
        <v>1665</v>
      </c>
      <c r="G237" s="237"/>
      <c r="H237" s="240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167</v>
      </c>
      <c r="AU237" s="246" t="s">
        <v>83</v>
      </c>
      <c r="AV237" s="14" t="s">
        <v>83</v>
      </c>
      <c r="AW237" s="14" t="s">
        <v>34</v>
      </c>
      <c r="AX237" s="14" t="s">
        <v>73</v>
      </c>
      <c r="AY237" s="246" t="s">
        <v>154</v>
      </c>
    </row>
    <row r="238" s="14" customFormat="1">
      <c r="A238" s="14"/>
      <c r="B238" s="236"/>
      <c r="C238" s="237"/>
      <c r="D238" s="219" t="s">
        <v>167</v>
      </c>
      <c r="E238" s="238" t="s">
        <v>19</v>
      </c>
      <c r="F238" s="239" t="s">
        <v>1666</v>
      </c>
      <c r="G238" s="237"/>
      <c r="H238" s="240">
        <v>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167</v>
      </c>
      <c r="AU238" s="246" t="s">
        <v>83</v>
      </c>
      <c r="AV238" s="14" t="s">
        <v>83</v>
      </c>
      <c r="AW238" s="14" t="s">
        <v>34</v>
      </c>
      <c r="AX238" s="14" t="s">
        <v>73</v>
      </c>
      <c r="AY238" s="246" t="s">
        <v>154</v>
      </c>
    </row>
    <row r="239" s="14" customFormat="1">
      <c r="A239" s="14"/>
      <c r="B239" s="236"/>
      <c r="C239" s="237"/>
      <c r="D239" s="219" t="s">
        <v>167</v>
      </c>
      <c r="E239" s="238" t="s">
        <v>19</v>
      </c>
      <c r="F239" s="239" t="s">
        <v>1667</v>
      </c>
      <c r="G239" s="237"/>
      <c r="H239" s="240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167</v>
      </c>
      <c r="AU239" s="246" t="s">
        <v>83</v>
      </c>
      <c r="AV239" s="14" t="s">
        <v>83</v>
      </c>
      <c r="AW239" s="14" t="s">
        <v>34</v>
      </c>
      <c r="AX239" s="14" t="s">
        <v>73</v>
      </c>
      <c r="AY239" s="246" t="s">
        <v>154</v>
      </c>
    </row>
    <row r="240" s="14" customFormat="1">
      <c r="A240" s="14"/>
      <c r="B240" s="236"/>
      <c r="C240" s="237"/>
      <c r="D240" s="219" t="s">
        <v>167</v>
      </c>
      <c r="E240" s="238" t="s">
        <v>19</v>
      </c>
      <c r="F240" s="239" t="s">
        <v>1668</v>
      </c>
      <c r="G240" s="237"/>
      <c r="H240" s="240">
        <v>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167</v>
      </c>
      <c r="AU240" s="246" t="s">
        <v>83</v>
      </c>
      <c r="AV240" s="14" t="s">
        <v>83</v>
      </c>
      <c r="AW240" s="14" t="s">
        <v>34</v>
      </c>
      <c r="AX240" s="14" t="s">
        <v>73</v>
      </c>
      <c r="AY240" s="246" t="s">
        <v>154</v>
      </c>
    </row>
    <row r="241" s="14" customFormat="1">
      <c r="A241" s="14"/>
      <c r="B241" s="236"/>
      <c r="C241" s="237"/>
      <c r="D241" s="219" t="s">
        <v>167</v>
      </c>
      <c r="E241" s="238" t="s">
        <v>19</v>
      </c>
      <c r="F241" s="239" t="s">
        <v>1669</v>
      </c>
      <c r="G241" s="237"/>
      <c r="H241" s="240">
        <v>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167</v>
      </c>
      <c r="AU241" s="246" t="s">
        <v>83</v>
      </c>
      <c r="AV241" s="14" t="s">
        <v>83</v>
      </c>
      <c r="AW241" s="14" t="s">
        <v>34</v>
      </c>
      <c r="AX241" s="14" t="s">
        <v>73</v>
      </c>
      <c r="AY241" s="246" t="s">
        <v>154</v>
      </c>
    </row>
    <row r="242" s="14" customFormat="1">
      <c r="A242" s="14"/>
      <c r="B242" s="236"/>
      <c r="C242" s="237"/>
      <c r="D242" s="219" t="s">
        <v>167</v>
      </c>
      <c r="E242" s="238" t="s">
        <v>19</v>
      </c>
      <c r="F242" s="239" t="s">
        <v>1670</v>
      </c>
      <c r="G242" s="237"/>
      <c r="H242" s="240">
        <v>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167</v>
      </c>
      <c r="AU242" s="246" t="s">
        <v>83</v>
      </c>
      <c r="AV242" s="14" t="s">
        <v>83</v>
      </c>
      <c r="AW242" s="14" t="s">
        <v>34</v>
      </c>
      <c r="AX242" s="14" t="s">
        <v>73</v>
      </c>
      <c r="AY242" s="246" t="s">
        <v>154</v>
      </c>
    </row>
    <row r="243" s="14" customFormat="1">
      <c r="A243" s="14"/>
      <c r="B243" s="236"/>
      <c r="C243" s="237"/>
      <c r="D243" s="219" t="s">
        <v>167</v>
      </c>
      <c r="E243" s="238" t="s">
        <v>19</v>
      </c>
      <c r="F243" s="239" t="s">
        <v>1671</v>
      </c>
      <c r="G243" s="237"/>
      <c r="H243" s="240">
        <v>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167</v>
      </c>
      <c r="AU243" s="246" t="s">
        <v>83</v>
      </c>
      <c r="AV243" s="14" t="s">
        <v>83</v>
      </c>
      <c r="AW243" s="14" t="s">
        <v>34</v>
      </c>
      <c r="AX243" s="14" t="s">
        <v>73</v>
      </c>
      <c r="AY243" s="246" t="s">
        <v>154</v>
      </c>
    </row>
    <row r="244" s="14" customFormat="1">
      <c r="A244" s="14"/>
      <c r="B244" s="236"/>
      <c r="C244" s="237"/>
      <c r="D244" s="219" t="s">
        <v>167</v>
      </c>
      <c r="E244" s="238" t="s">
        <v>19</v>
      </c>
      <c r="F244" s="239" t="s">
        <v>1672</v>
      </c>
      <c r="G244" s="237"/>
      <c r="H244" s="240">
        <v>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167</v>
      </c>
      <c r="AU244" s="246" t="s">
        <v>83</v>
      </c>
      <c r="AV244" s="14" t="s">
        <v>83</v>
      </c>
      <c r="AW244" s="14" t="s">
        <v>34</v>
      </c>
      <c r="AX244" s="14" t="s">
        <v>73</v>
      </c>
      <c r="AY244" s="246" t="s">
        <v>154</v>
      </c>
    </row>
    <row r="245" s="14" customFormat="1">
      <c r="A245" s="14"/>
      <c r="B245" s="236"/>
      <c r="C245" s="237"/>
      <c r="D245" s="219" t="s">
        <v>167</v>
      </c>
      <c r="E245" s="238" t="s">
        <v>19</v>
      </c>
      <c r="F245" s="239" t="s">
        <v>1673</v>
      </c>
      <c r="G245" s="237"/>
      <c r="H245" s="240">
        <v>2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167</v>
      </c>
      <c r="AU245" s="246" t="s">
        <v>83</v>
      </c>
      <c r="AV245" s="14" t="s">
        <v>83</v>
      </c>
      <c r="AW245" s="14" t="s">
        <v>34</v>
      </c>
      <c r="AX245" s="14" t="s">
        <v>73</v>
      </c>
      <c r="AY245" s="246" t="s">
        <v>154</v>
      </c>
    </row>
    <row r="246" s="14" customFormat="1">
      <c r="A246" s="14"/>
      <c r="B246" s="236"/>
      <c r="C246" s="237"/>
      <c r="D246" s="219" t="s">
        <v>167</v>
      </c>
      <c r="E246" s="238" t="s">
        <v>19</v>
      </c>
      <c r="F246" s="239" t="s">
        <v>1674</v>
      </c>
      <c r="G246" s="237"/>
      <c r="H246" s="240">
        <v>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167</v>
      </c>
      <c r="AU246" s="246" t="s">
        <v>83</v>
      </c>
      <c r="AV246" s="14" t="s">
        <v>83</v>
      </c>
      <c r="AW246" s="14" t="s">
        <v>34</v>
      </c>
      <c r="AX246" s="14" t="s">
        <v>73</v>
      </c>
      <c r="AY246" s="246" t="s">
        <v>154</v>
      </c>
    </row>
    <row r="247" s="14" customFormat="1">
      <c r="A247" s="14"/>
      <c r="B247" s="236"/>
      <c r="C247" s="237"/>
      <c r="D247" s="219" t="s">
        <v>167</v>
      </c>
      <c r="E247" s="238" t="s">
        <v>19</v>
      </c>
      <c r="F247" s="239" t="s">
        <v>1675</v>
      </c>
      <c r="G247" s="237"/>
      <c r="H247" s="240">
        <v>7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167</v>
      </c>
      <c r="AU247" s="246" t="s">
        <v>83</v>
      </c>
      <c r="AV247" s="14" t="s">
        <v>83</v>
      </c>
      <c r="AW247" s="14" t="s">
        <v>34</v>
      </c>
      <c r="AX247" s="14" t="s">
        <v>73</v>
      </c>
      <c r="AY247" s="246" t="s">
        <v>154</v>
      </c>
    </row>
    <row r="248" s="2" customFormat="1" ht="30" customHeight="1">
      <c r="A248" s="40"/>
      <c r="B248" s="41"/>
      <c r="C248" s="248" t="s">
        <v>204</v>
      </c>
      <c r="D248" s="248" t="s">
        <v>264</v>
      </c>
      <c r="E248" s="249" t="s">
        <v>1676</v>
      </c>
      <c r="F248" s="250" t="s">
        <v>1677</v>
      </c>
      <c r="G248" s="251" t="s">
        <v>434</v>
      </c>
      <c r="H248" s="252">
        <v>15</v>
      </c>
      <c r="I248" s="253"/>
      <c r="J248" s="254">
        <f>ROUND(I248*H248,2)</f>
        <v>0</v>
      </c>
      <c r="K248" s="250" t="s">
        <v>160</v>
      </c>
      <c r="L248" s="255"/>
      <c r="M248" s="256" t="s">
        <v>19</v>
      </c>
      <c r="N248" s="257" t="s">
        <v>44</v>
      </c>
      <c r="O248" s="86"/>
      <c r="P248" s="215">
        <f>O248*H248</f>
        <v>0</v>
      </c>
      <c r="Q248" s="215">
        <v>0.01521</v>
      </c>
      <c r="R248" s="215">
        <f>Q248*H248</f>
        <v>0.22814999999999999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212</v>
      </c>
      <c r="AT248" s="217" t="s">
        <v>264</v>
      </c>
      <c r="AU248" s="217" t="s">
        <v>83</v>
      </c>
      <c r="AY248" s="19" t="s">
        <v>154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161</v>
      </c>
      <c r="BM248" s="217" t="s">
        <v>1678</v>
      </c>
    </row>
    <row r="249" s="2" customFormat="1">
      <c r="A249" s="40"/>
      <c r="B249" s="41"/>
      <c r="C249" s="42"/>
      <c r="D249" s="219" t="s">
        <v>163</v>
      </c>
      <c r="E249" s="42"/>
      <c r="F249" s="220" t="s">
        <v>1677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163</v>
      </c>
      <c r="AU249" s="19" t="s">
        <v>83</v>
      </c>
    </row>
    <row r="250" s="13" customFormat="1">
      <c r="A250" s="13"/>
      <c r="B250" s="226"/>
      <c r="C250" s="227"/>
      <c r="D250" s="219" t="s">
        <v>167</v>
      </c>
      <c r="E250" s="228" t="s">
        <v>19</v>
      </c>
      <c r="F250" s="229" t="s">
        <v>1547</v>
      </c>
      <c r="G250" s="227"/>
      <c r="H250" s="228" t="s">
        <v>19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167</v>
      </c>
      <c r="AU250" s="235" t="s">
        <v>83</v>
      </c>
      <c r="AV250" s="13" t="s">
        <v>81</v>
      </c>
      <c r="AW250" s="13" t="s">
        <v>34</v>
      </c>
      <c r="AX250" s="13" t="s">
        <v>73</v>
      </c>
      <c r="AY250" s="235" t="s">
        <v>154</v>
      </c>
    </row>
    <row r="251" s="14" customFormat="1">
      <c r="A251" s="14"/>
      <c r="B251" s="236"/>
      <c r="C251" s="237"/>
      <c r="D251" s="219" t="s">
        <v>167</v>
      </c>
      <c r="E251" s="238" t="s">
        <v>19</v>
      </c>
      <c r="F251" s="239" t="s">
        <v>1659</v>
      </c>
      <c r="G251" s="237"/>
      <c r="H251" s="240">
        <v>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167</v>
      </c>
      <c r="AU251" s="246" t="s">
        <v>83</v>
      </c>
      <c r="AV251" s="14" t="s">
        <v>83</v>
      </c>
      <c r="AW251" s="14" t="s">
        <v>34</v>
      </c>
      <c r="AX251" s="14" t="s">
        <v>73</v>
      </c>
      <c r="AY251" s="246" t="s">
        <v>154</v>
      </c>
    </row>
    <row r="252" s="14" customFormat="1">
      <c r="A252" s="14"/>
      <c r="B252" s="236"/>
      <c r="C252" s="237"/>
      <c r="D252" s="219" t="s">
        <v>167</v>
      </c>
      <c r="E252" s="238" t="s">
        <v>19</v>
      </c>
      <c r="F252" s="239" t="s">
        <v>1667</v>
      </c>
      <c r="G252" s="237"/>
      <c r="H252" s="240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167</v>
      </c>
      <c r="AU252" s="246" t="s">
        <v>83</v>
      </c>
      <c r="AV252" s="14" t="s">
        <v>83</v>
      </c>
      <c r="AW252" s="14" t="s">
        <v>34</v>
      </c>
      <c r="AX252" s="14" t="s">
        <v>73</v>
      </c>
      <c r="AY252" s="246" t="s">
        <v>154</v>
      </c>
    </row>
    <row r="253" s="14" customFormat="1">
      <c r="A253" s="14"/>
      <c r="B253" s="236"/>
      <c r="C253" s="237"/>
      <c r="D253" s="219" t="s">
        <v>167</v>
      </c>
      <c r="E253" s="238" t="s">
        <v>19</v>
      </c>
      <c r="F253" s="239" t="s">
        <v>1668</v>
      </c>
      <c r="G253" s="237"/>
      <c r="H253" s="240">
        <v>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167</v>
      </c>
      <c r="AU253" s="246" t="s">
        <v>83</v>
      </c>
      <c r="AV253" s="14" t="s">
        <v>83</v>
      </c>
      <c r="AW253" s="14" t="s">
        <v>34</v>
      </c>
      <c r="AX253" s="14" t="s">
        <v>73</v>
      </c>
      <c r="AY253" s="246" t="s">
        <v>154</v>
      </c>
    </row>
    <row r="254" s="14" customFormat="1">
      <c r="A254" s="14"/>
      <c r="B254" s="236"/>
      <c r="C254" s="237"/>
      <c r="D254" s="219" t="s">
        <v>167</v>
      </c>
      <c r="E254" s="238" t="s">
        <v>19</v>
      </c>
      <c r="F254" s="239" t="s">
        <v>1669</v>
      </c>
      <c r="G254" s="237"/>
      <c r="H254" s="240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167</v>
      </c>
      <c r="AU254" s="246" t="s">
        <v>83</v>
      </c>
      <c r="AV254" s="14" t="s">
        <v>83</v>
      </c>
      <c r="AW254" s="14" t="s">
        <v>34</v>
      </c>
      <c r="AX254" s="14" t="s">
        <v>73</v>
      </c>
      <c r="AY254" s="246" t="s">
        <v>154</v>
      </c>
    </row>
    <row r="255" s="14" customFormat="1">
      <c r="A255" s="14"/>
      <c r="B255" s="236"/>
      <c r="C255" s="237"/>
      <c r="D255" s="219" t="s">
        <v>167</v>
      </c>
      <c r="E255" s="238" t="s">
        <v>19</v>
      </c>
      <c r="F255" s="239" t="s">
        <v>1673</v>
      </c>
      <c r="G255" s="237"/>
      <c r="H255" s="240">
        <v>2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167</v>
      </c>
      <c r="AU255" s="246" t="s">
        <v>83</v>
      </c>
      <c r="AV255" s="14" t="s">
        <v>83</v>
      </c>
      <c r="AW255" s="14" t="s">
        <v>34</v>
      </c>
      <c r="AX255" s="14" t="s">
        <v>73</v>
      </c>
      <c r="AY255" s="246" t="s">
        <v>154</v>
      </c>
    </row>
    <row r="256" s="14" customFormat="1">
      <c r="A256" s="14"/>
      <c r="B256" s="236"/>
      <c r="C256" s="237"/>
      <c r="D256" s="219" t="s">
        <v>167</v>
      </c>
      <c r="E256" s="238" t="s">
        <v>19</v>
      </c>
      <c r="F256" s="239" t="s">
        <v>1674</v>
      </c>
      <c r="G256" s="237"/>
      <c r="H256" s="240">
        <v>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167</v>
      </c>
      <c r="AU256" s="246" t="s">
        <v>83</v>
      </c>
      <c r="AV256" s="14" t="s">
        <v>83</v>
      </c>
      <c r="AW256" s="14" t="s">
        <v>34</v>
      </c>
      <c r="AX256" s="14" t="s">
        <v>73</v>
      </c>
      <c r="AY256" s="246" t="s">
        <v>154</v>
      </c>
    </row>
    <row r="257" s="14" customFormat="1">
      <c r="A257" s="14"/>
      <c r="B257" s="236"/>
      <c r="C257" s="237"/>
      <c r="D257" s="219" t="s">
        <v>167</v>
      </c>
      <c r="E257" s="238" t="s">
        <v>19</v>
      </c>
      <c r="F257" s="239" t="s">
        <v>1675</v>
      </c>
      <c r="G257" s="237"/>
      <c r="H257" s="240">
        <v>7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167</v>
      </c>
      <c r="AU257" s="246" t="s">
        <v>83</v>
      </c>
      <c r="AV257" s="14" t="s">
        <v>83</v>
      </c>
      <c r="AW257" s="14" t="s">
        <v>34</v>
      </c>
      <c r="AX257" s="14" t="s">
        <v>73</v>
      </c>
      <c r="AY257" s="246" t="s">
        <v>154</v>
      </c>
    </row>
    <row r="258" s="2" customFormat="1" ht="30" customHeight="1">
      <c r="A258" s="40"/>
      <c r="B258" s="41"/>
      <c r="C258" s="248" t="s">
        <v>212</v>
      </c>
      <c r="D258" s="248" t="s">
        <v>264</v>
      </c>
      <c r="E258" s="249" t="s">
        <v>1679</v>
      </c>
      <c r="F258" s="250" t="s">
        <v>1680</v>
      </c>
      <c r="G258" s="251" t="s">
        <v>434</v>
      </c>
      <c r="H258" s="252">
        <v>10</v>
      </c>
      <c r="I258" s="253"/>
      <c r="J258" s="254">
        <f>ROUND(I258*H258,2)</f>
        <v>0</v>
      </c>
      <c r="K258" s="250" t="s">
        <v>160</v>
      </c>
      <c r="L258" s="255"/>
      <c r="M258" s="256" t="s">
        <v>19</v>
      </c>
      <c r="N258" s="257" t="s">
        <v>44</v>
      </c>
      <c r="O258" s="86"/>
      <c r="P258" s="215">
        <f>O258*H258</f>
        <v>0</v>
      </c>
      <c r="Q258" s="215">
        <v>0.01553</v>
      </c>
      <c r="R258" s="215">
        <f>Q258*H258</f>
        <v>0.15529999999999999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212</v>
      </c>
      <c r="AT258" s="217" t="s">
        <v>264</v>
      </c>
      <c r="AU258" s="217" t="s">
        <v>83</v>
      </c>
      <c r="AY258" s="19" t="s">
        <v>154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161</v>
      </c>
      <c r="BM258" s="217" t="s">
        <v>1681</v>
      </c>
    </row>
    <row r="259" s="2" customFormat="1">
      <c r="A259" s="40"/>
      <c r="B259" s="41"/>
      <c r="C259" s="42"/>
      <c r="D259" s="219" t="s">
        <v>163</v>
      </c>
      <c r="E259" s="42"/>
      <c r="F259" s="220" t="s">
        <v>1680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163</v>
      </c>
      <c r="AU259" s="19" t="s">
        <v>83</v>
      </c>
    </row>
    <row r="260" s="13" customFormat="1">
      <c r="A260" s="13"/>
      <c r="B260" s="226"/>
      <c r="C260" s="227"/>
      <c r="D260" s="219" t="s">
        <v>167</v>
      </c>
      <c r="E260" s="228" t="s">
        <v>19</v>
      </c>
      <c r="F260" s="229" t="s">
        <v>1544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167</v>
      </c>
      <c r="AU260" s="235" t="s">
        <v>83</v>
      </c>
      <c r="AV260" s="13" t="s">
        <v>81</v>
      </c>
      <c r="AW260" s="13" t="s">
        <v>34</v>
      </c>
      <c r="AX260" s="13" t="s">
        <v>73</v>
      </c>
      <c r="AY260" s="235" t="s">
        <v>154</v>
      </c>
    </row>
    <row r="261" s="14" customFormat="1">
      <c r="A261" s="14"/>
      <c r="B261" s="236"/>
      <c r="C261" s="237"/>
      <c r="D261" s="219" t="s">
        <v>167</v>
      </c>
      <c r="E261" s="238" t="s">
        <v>19</v>
      </c>
      <c r="F261" s="239" t="s">
        <v>1657</v>
      </c>
      <c r="G261" s="237"/>
      <c r="H261" s="240">
        <v>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167</v>
      </c>
      <c r="AU261" s="246" t="s">
        <v>83</v>
      </c>
      <c r="AV261" s="14" t="s">
        <v>83</v>
      </c>
      <c r="AW261" s="14" t="s">
        <v>34</v>
      </c>
      <c r="AX261" s="14" t="s">
        <v>73</v>
      </c>
      <c r="AY261" s="246" t="s">
        <v>154</v>
      </c>
    </row>
    <row r="262" s="14" customFormat="1">
      <c r="A262" s="14"/>
      <c r="B262" s="236"/>
      <c r="C262" s="237"/>
      <c r="D262" s="219" t="s">
        <v>167</v>
      </c>
      <c r="E262" s="238" t="s">
        <v>19</v>
      </c>
      <c r="F262" s="239" t="s">
        <v>1658</v>
      </c>
      <c r="G262" s="237"/>
      <c r="H262" s="240">
        <v>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167</v>
      </c>
      <c r="AU262" s="246" t="s">
        <v>83</v>
      </c>
      <c r="AV262" s="14" t="s">
        <v>83</v>
      </c>
      <c r="AW262" s="14" t="s">
        <v>34</v>
      </c>
      <c r="AX262" s="14" t="s">
        <v>73</v>
      </c>
      <c r="AY262" s="246" t="s">
        <v>154</v>
      </c>
    </row>
    <row r="263" s="13" customFormat="1">
      <c r="A263" s="13"/>
      <c r="B263" s="226"/>
      <c r="C263" s="227"/>
      <c r="D263" s="219" t="s">
        <v>167</v>
      </c>
      <c r="E263" s="228" t="s">
        <v>19</v>
      </c>
      <c r="F263" s="229" t="s">
        <v>1547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167</v>
      </c>
      <c r="AU263" s="235" t="s">
        <v>83</v>
      </c>
      <c r="AV263" s="13" t="s">
        <v>81</v>
      </c>
      <c r="AW263" s="13" t="s">
        <v>34</v>
      </c>
      <c r="AX263" s="13" t="s">
        <v>73</v>
      </c>
      <c r="AY263" s="235" t="s">
        <v>154</v>
      </c>
    </row>
    <row r="264" s="14" customFormat="1">
      <c r="A264" s="14"/>
      <c r="B264" s="236"/>
      <c r="C264" s="237"/>
      <c r="D264" s="219" t="s">
        <v>167</v>
      </c>
      <c r="E264" s="238" t="s">
        <v>19</v>
      </c>
      <c r="F264" s="239" t="s">
        <v>1660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167</v>
      </c>
      <c r="AU264" s="246" t="s">
        <v>83</v>
      </c>
      <c r="AV264" s="14" t="s">
        <v>83</v>
      </c>
      <c r="AW264" s="14" t="s">
        <v>34</v>
      </c>
      <c r="AX264" s="14" t="s">
        <v>73</v>
      </c>
      <c r="AY264" s="246" t="s">
        <v>154</v>
      </c>
    </row>
    <row r="265" s="14" customFormat="1">
      <c r="A265" s="14"/>
      <c r="B265" s="236"/>
      <c r="C265" s="237"/>
      <c r="D265" s="219" t="s">
        <v>167</v>
      </c>
      <c r="E265" s="238" t="s">
        <v>19</v>
      </c>
      <c r="F265" s="239" t="s">
        <v>1663</v>
      </c>
      <c r="G265" s="237"/>
      <c r="H265" s="240">
        <v>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167</v>
      </c>
      <c r="AU265" s="246" t="s">
        <v>83</v>
      </c>
      <c r="AV265" s="14" t="s">
        <v>83</v>
      </c>
      <c r="AW265" s="14" t="s">
        <v>34</v>
      </c>
      <c r="AX265" s="14" t="s">
        <v>73</v>
      </c>
      <c r="AY265" s="246" t="s">
        <v>154</v>
      </c>
    </row>
    <row r="266" s="14" customFormat="1">
      <c r="A266" s="14"/>
      <c r="B266" s="236"/>
      <c r="C266" s="237"/>
      <c r="D266" s="219" t="s">
        <v>167</v>
      </c>
      <c r="E266" s="238" t="s">
        <v>19</v>
      </c>
      <c r="F266" s="239" t="s">
        <v>1664</v>
      </c>
      <c r="G266" s="237"/>
      <c r="H266" s="240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167</v>
      </c>
      <c r="AU266" s="246" t="s">
        <v>83</v>
      </c>
      <c r="AV266" s="14" t="s">
        <v>83</v>
      </c>
      <c r="AW266" s="14" t="s">
        <v>34</v>
      </c>
      <c r="AX266" s="14" t="s">
        <v>73</v>
      </c>
      <c r="AY266" s="246" t="s">
        <v>154</v>
      </c>
    </row>
    <row r="267" s="14" customFormat="1">
      <c r="A267" s="14"/>
      <c r="B267" s="236"/>
      <c r="C267" s="237"/>
      <c r="D267" s="219" t="s">
        <v>167</v>
      </c>
      <c r="E267" s="238" t="s">
        <v>19</v>
      </c>
      <c r="F267" s="239" t="s">
        <v>1665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167</v>
      </c>
      <c r="AU267" s="246" t="s">
        <v>83</v>
      </c>
      <c r="AV267" s="14" t="s">
        <v>83</v>
      </c>
      <c r="AW267" s="14" t="s">
        <v>34</v>
      </c>
      <c r="AX267" s="14" t="s">
        <v>73</v>
      </c>
      <c r="AY267" s="246" t="s">
        <v>154</v>
      </c>
    </row>
    <row r="268" s="14" customFormat="1">
      <c r="A268" s="14"/>
      <c r="B268" s="236"/>
      <c r="C268" s="237"/>
      <c r="D268" s="219" t="s">
        <v>167</v>
      </c>
      <c r="E268" s="238" t="s">
        <v>19</v>
      </c>
      <c r="F268" s="239" t="s">
        <v>1666</v>
      </c>
      <c r="G268" s="237"/>
      <c r="H268" s="240">
        <v>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167</v>
      </c>
      <c r="AU268" s="246" t="s">
        <v>83</v>
      </c>
      <c r="AV268" s="14" t="s">
        <v>83</v>
      </c>
      <c r="AW268" s="14" t="s">
        <v>34</v>
      </c>
      <c r="AX268" s="14" t="s">
        <v>73</v>
      </c>
      <c r="AY268" s="246" t="s">
        <v>154</v>
      </c>
    </row>
    <row r="269" s="14" customFormat="1">
      <c r="A269" s="14"/>
      <c r="B269" s="236"/>
      <c r="C269" s="237"/>
      <c r="D269" s="219" t="s">
        <v>167</v>
      </c>
      <c r="E269" s="238" t="s">
        <v>19</v>
      </c>
      <c r="F269" s="239" t="s">
        <v>1670</v>
      </c>
      <c r="G269" s="237"/>
      <c r="H269" s="240">
        <v>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167</v>
      </c>
      <c r="AU269" s="246" t="s">
        <v>83</v>
      </c>
      <c r="AV269" s="14" t="s">
        <v>83</v>
      </c>
      <c r="AW269" s="14" t="s">
        <v>34</v>
      </c>
      <c r="AX269" s="14" t="s">
        <v>73</v>
      </c>
      <c r="AY269" s="246" t="s">
        <v>154</v>
      </c>
    </row>
    <row r="270" s="14" customFormat="1">
      <c r="A270" s="14"/>
      <c r="B270" s="236"/>
      <c r="C270" s="237"/>
      <c r="D270" s="219" t="s">
        <v>167</v>
      </c>
      <c r="E270" s="238" t="s">
        <v>19</v>
      </c>
      <c r="F270" s="239" t="s">
        <v>1671</v>
      </c>
      <c r="G270" s="237"/>
      <c r="H270" s="240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167</v>
      </c>
      <c r="AU270" s="246" t="s">
        <v>83</v>
      </c>
      <c r="AV270" s="14" t="s">
        <v>83</v>
      </c>
      <c r="AW270" s="14" t="s">
        <v>34</v>
      </c>
      <c r="AX270" s="14" t="s">
        <v>73</v>
      </c>
      <c r="AY270" s="246" t="s">
        <v>154</v>
      </c>
    </row>
    <row r="271" s="14" customFormat="1">
      <c r="A271" s="14"/>
      <c r="B271" s="236"/>
      <c r="C271" s="237"/>
      <c r="D271" s="219" t="s">
        <v>167</v>
      </c>
      <c r="E271" s="238" t="s">
        <v>19</v>
      </c>
      <c r="F271" s="239" t="s">
        <v>1672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167</v>
      </c>
      <c r="AU271" s="246" t="s">
        <v>83</v>
      </c>
      <c r="AV271" s="14" t="s">
        <v>83</v>
      </c>
      <c r="AW271" s="14" t="s">
        <v>34</v>
      </c>
      <c r="AX271" s="14" t="s">
        <v>73</v>
      </c>
      <c r="AY271" s="246" t="s">
        <v>154</v>
      </c>
    </row>
    <row r="272" s="12" customFormat="1" ht="22.8" customHeight="1">
      <c r="A272" s="12"/>
      <c r="B272" s="190"/>
      <c r="C272" s="191"/>
      <c r="D272" s="192" t="s">
        <v>72</v>
      </c>
      <c r="E272" s="204" t="s">
        <v>218</v>
      </c>
      <c r="F272" s="204" t="s">
        <v>252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SUM(P273:P371)</f>
        <v>0</v>
      </c>
      <c r="Q272" s="198"/>
      <c r="R272" s="199">
        <f>SUM(R273:R371)</f>
        <v>0.18254434</v>
      </c>
      <c r="S272" s="198"/>
      <c r="T272" s="200">
        <f>SUM(T273:T371)</f>
        <v>13.6867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81</v>
      </c>
      <c r="AT272" s="202" t="s">
        <v>72</v>
      </c>
      <c r="AU272" s="202" t="s">
        <v>81</v>
      </c>
      <c r="AY272" s="201" t="s">
        <v>154</v>
      </c>
      <c r="BK272" s="203">
        <f>SUM(BK273:BK371)</f>
        <v>0</v>
      </c>
    </row>
    <row r="273" s="2" customFormat="1" ht="30" customHeight="1">
      <c r="A273" s="40"/>
      <c r="B273" s="41"/>
      <c r="C273" s="206" t="s">
        <v>218</v>
      </c>
      <c r="D273" s="206" t="s">
        <v>156</v>
      </c>
      <c r="E273" s="207" t="s">
        <v>904</v>
      </c>
      <c r="F273" s="208" t="s">
        <v>905</v>
      </c>
      <c r="G273" s="209" t="s">
        <v>207</v>
      </c>
      <c r="H273" s="210">
        <v>843.202</v>
      </c>
      <c r="I273" s="211"/>
      <c r="J273" s="212">
        <f>ROUND(I273*H273,2)</f>
        <v>0</v>
      </c>
      <c r="K273" s="208" t="s">
        <v>160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0.00012999999999999999</v>
      </c>
      <c r="R273" s="215">
        <f>Q273*H273</f>
        <v>0.10961625999999999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161</v>
      </c>
      <c r="AT273" s="217" t="s">
        <v>156</v>
      </c>
      <c r="AU273" s="217" t="s">
        <v>83</v>
      </c>
      <c r="AY273" s="19" t="s">
        <v>154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161</v>
      </c>
      <c r="BM273" s="217" t="s">
        <v>1682</v>
      </c>
    </row>
    <row r="274" s="2" customFormat="1">
      <c r="A274" s="40"/>
      <c r="B274" s="41"/>
      <c r="C274" s="42"/>
      <c r="D274" s="219" t="s">
        <v>163</v>
      </c>
      <c r="E274" s="42"/>
      <c r="F274" s="220" t="s">
        <v>907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163</v>
      </c>
      <c r="AU274" s="19" t="s">
        <v>83</v>
      </c>
    </row>
    <row r="275" s="2" customFormat="1">
      <c r="A275" s="40"/>
      <c r="B275" s="41"/>
      <c r="C275" s="42"/>
      <c r="D275" s="224" t="s">
        <v>165</v>
      </c>
      <c r="E275" s="42"/>
      <c r="F275" s="225" t="s">
        <v>908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165</v>
      </c>
      <c r="AU275" s="19" t="s">
        <v>83</v>
      </c>
    </row>
    <row r="276" s="13" customFormat="1">
      <c r="A276" s="13"/>
      <c r="B276" s="226"/>
      <c r="C276" s="227"/>
      <c r="D276" s="219" t="s">
        <v>167</v>
      </c>
      <c r="E276" s="228" t="s">
        <v>19</v>
      </c>
      <c r="F276" s="229" t="s">
        <v>1544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167</v>
      </c>
      <c r="AU276" s="235" t="s">
        <v>83</v>
      </c>
      <c r="AV276" s="13" t="s">
        <v>81</v>
      </c>
      <c r="AW276" s="13" t="s">
        <v>34</v>
      </c>
      <c r="AX276" s="13" t="s">
        <v>73</v>
      </c>
      <c r="AY276" s="235" t="s">
        <v>154</v>
      </c>
    </row>
    <row r="277" s="14" customFormat="1">
      <c r="A277" s="14"/>
      <c r="B277" s="236"/>
      <c r="C277" s="237"/>
      <c r="D277" s="219" t="s">
        <v>167</v>
      </c>
      <c r="E277" s="238" t="s">
        <v>19</v>
      </c>
      <c r="F277" s="239" t="s">
        <v>1565</v>
      </c>
      <c r="G277" s="237"/>
      <c r="H277" s="240">
        <v>35.450000000000003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167</v>
      </c>
      <c r="AU277" s="246" t="s">
        <v>83</v>
      </c>
      <c r="AV277" s="14" t="s">
        <v>83</v>
      </c>
      <c r="AW277" s="14" t="s">
        <v>34</v>
      </c>
      <c r="AX277" s="14" t="s">
        <v>73</v>
      </c>
      <c r="AY277" s="246" t="s">
        <v>154</v>
      </c>
    </row>
    <row r="278" s="14" customFormat="1">
      <c r="A278" s="14"/>
      <c r="B278" s="236"/>
      <c r="C278" s="237"/>
      <c r="D278" s="219" t="s">
        <v>167</v>
      </c>
      <c r="E278" s="238" t="s">
        <v>19</v>
      </c>
      <c r="F278" s="239" t="s">
        <v>1566</v>
      </c>
      <c r="G278" s="237"/>
      <c r="H278" s="240">
        <v>35.380000000000003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167</v>
      </c>
      <c r="AU278" s="246" t="s">
        <v>83</v>
      </c>
      <c r="AV278" s="14" t="s">
        <v>83</v>
      </c>
      <c r="AW278" s="14" t="s">
        <v>34</v>
      </c>
      <c r="AX278" s="14" t="s">
        <v>73</v>
      </c>
      <c r="AY278" s="246" t="s">
        <v>154</v>
      </c>
    </row>
    <row r="279" s="13" customFormat="1">
      <c r="A279" s="13"/>
      <c r="B279" s="226"/>
      <c r="C279" s="227"/>
      <c r="D279" s="219" t="s">
        <v>167</v>
      </c>
      <c r="E279" s="228" t="s">
        <v>19</v>
      </c>
      <c r="F279" s="229" t="s">
        <v>1547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167</v>
      </c>
      <c r="AU279" s="235" t="s">
        <v>83</v>
      </c>
      <c r="AV279" s="13" t="s">
        <v>81</v>
      </c>
      <c r="AW279" s="13" t="s">
        <v>34</v>
      </c>
      <c r="AX279" s="13" t="s">
        <v>73</v>
      </c>
      <c r="AY279" s="235" t="s">
        <v>154</v>
      </c>
    </row>
    <row r="280" s="14" customFormat="1">
      <c r="A280" s="14"/>
      <c r="B280" s="236"/>
      <c r="C280" s="237"/>
      <c r="D280" s="219" t="s">
        <v>167</v>
      </c>
      <c r="E280" s="238" t="s">
        <v>19</v>
      </c>
      <c r="F280" s="239" t="s">
        <v>1683</v>
      </c>
      <c r="G280" s="237"/>
      <c r="H280" s="240">
        <v>53.597999999999999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167</v>
      </c>
      <c r="AU280" s="246" t="s">
        <v>83</v>
      </c>
      <c r="AV280" s="14" t="s">
        <v>83</v>
      </c>
      <c r="AW280" s="14" t="s">
        <v>34</v>
      </c>
      <c r="AX280" s="14" t="s">
        <v>73</v>
      </c>
      <c r="AY280" s="246" t="s">
        <v>154</v>
      </c>
    </row>
    <row r="281" s="14" customFormat="1">
      <c r="A281" s="14"/>
      <c r="B281" s="236"/>
      <c r="C281" s="237"/>
      <c r="D281" s="219" t="s">
        <v>167</v>
      </c>
      <c r="E281" s="238" t="s">
        <v>19</v>
      </c>
      <c r="F281" s="239" t="s">
        <v>1568</v>
      </c>
      <c r="G281" s="237"/>
      <c r="H281" s="240">
        <v>5.7919999999999998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167</v>
      </c>
      <c r="AU281" s="246" t="s">
        <v>83</v>
      </c>
      <c r="AV281" s="14" t="s">
        <v>83</v>
      </c>
      <c r="AW281" s="14" t="s">
        <v>34</v>
      </c>
      <c r="AX281" s="14" t="s">
        <v>73</v>
      </c>
      <c r="AY281" s="246" t="s">
        <v>154</v>
      </c>
    </row>
    <row r="282" s="14" customFormat="1">
      <c r="A282" s="14"/>
      <c r="B282" s="236"/>
      <c r="C282" s="237"/>
      <c r="D282" s="219" t="s">
        <v>167</v>
      </c>
      <c r="E282" s="238" t="s">
        <v>19</v>
      </c>
      <c r="F282" s="239" t="s">
        <v>1684</v>
      </c>
      <c r="G282" s="237"/>
      <c r="H282" s="240">
        <v>11.365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167</v>
      </c>
      <c r="AU282" s="246" t="s">
        <v>83</v>
      </c>
      <c r="AV282" s="14" t="s">
        <v>83</v>
      </c>
      <c r="AW282" s="14" t="s">
        <v>34</v>
      </c>
      <c r="AX282" s="14" t="s">
        <v>73</v>
      </c>
      <c r="AY282" s="246" t="s">
        <v>154</v>
      </c>
    </row>
    <row r="283" s="14" customFormat="1">
      <c r="A283" s="14"/>
      <c r="B283" s="236"/>
      <c r="C283" s="237"/>
      <c r="D283" s="219" t="s">
        <v>167</v>
      </c>
      <c r="E283" s="238" t="s">
        <v>19</v>
      </c>
      <c r="F283" s="239" t="s">
        <v>1570</v>
      </c>
      <c r="G283" s="237"/>
      <c r="H283" s="240">
        <v>35.450000000000003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167</v>
      </c>
      <c r="AU283" s="246" t="s">
        <v>83</v>
      </c>
      <c r="AV283" s="14" t="s">
        <v>83</v>
      </c>
      <c r="AW283" s="14" t="s">
        <v>34</v>
      </c>
      <c r="AX283" s="14" t="s">
        <v>73</v>
      </c>
      <c r="AY283" s="246" t="s">
        <v>154</v>
      </c>
    </row>
    <row r="284" s="14" customFormat="1">
      <c r="A284" s="14"/>
      <c r="B284" s="236"/>
      <c r="C284" s="237"/>
      <c r="D284" s="219" t="s">
        <v>167</v>
      </c>
      <c r="E284" s="238" t="s">
        <v>19</v>
      </c>
      <c r="F284" s="239" t="s">
        <v>1685</v>
      </c>
      <c r="G284" s="237"/>
      <c r="H284" s="240">
        <v>71.525000000000006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167</v>
      </c>
      <c r="AU284" s="246" t="s">
        <v>83</v>
      </c>
      <c r="AV284" s="14" t="s">
        <v>83</v>
      </c>
      <c r="AW284" s="14" t="s">
        <v>34</v>
      </c>
      <c r="AX284" s="14" t="s">
        <v>73</v>
      </c>
      <c r="AY284" s="246" t="s">
        <v>154</v>
      </c>
    </row>
    <row r="285" s="14" customFormat="1">
      <c r="A285" s="14"/>
      <c r="B285" s="236"/>
      <c r="C285" s="237"/>
      <c r="D285" s="219" t="s">
        <v>167</v>
      </c>
      <c r="E285" s="238" t="s">
        <v>19</v>
      </c>
      <c r="F285" s="239" t="s">
        <v>1609</v>
      </c>
      <c r="G285" s="237"/>
      <c r="H285" s="240">
        <v>68.971999999999994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167</v>
      </c>
      <c r="AU285" s="246" t="s">
        <v>83</v>
      </c>
      <c r="AV285" s="14" t="s">
        <v>83</v>
      </c>
      <c r="AW285" s="14" t="s">
        <v>34</v>
      </c>
      <c r="AX285" s="14" t="s">
        <v>73</v>
      </c>
      <c r="AY285" s="246" t="s">
        <v>154</v>
      </c>
    </row>
    <row r="286" s="14" customFormat="1">
      <c r="A286" s="14"/>
      <c r="B286" s="236"/>
      <c r="C286" s="237"/>
      <c r="D286" s="219" t="s">
        <v>167</v>
      </c>
      <c r="E286" s="238" t="s">
        <v>19</v>
      </c>
      <c r="F286" s="239" t="s">
        <v>1686</v>
      </c>
      <c r="G286" s="237"/>
      <c r="H286" s="240">
        <v>52.741999999999997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167</v>
      </c>
      <c r="AU286" s="246" t="s">
        <v>83</v>
      </c>
      <c r="AV286" s="14" t="s">
        <v>83</v>
      </c>
      <c r="AW286" s="14" t="s">
        <v>34</v>
      </c>
      <c r="AX286" s="14" t="s">
        <v>73</v>
      </c>
      <c r="AY286" s="246" t="s">
        <v>154</v>
      </c>
    </row>
    <row r="287" s="14" customFormat="1">
      <c r="A287" s="14"/>
      <c r="B287" s="236"/>
      <c r="C287" s="237"/>
      <c r="D287" s="219" t="s">
        <v>167</v>
      </c>
      <c r="E287" s="238" t="s">
        <v>19</v>
      </c>
      <c r="F287" s="239" t="s">
        <v>1687</v>
      </c>
      <c r="G287" s="237"/>
      <c r="H287" s="240">
        <v>16.789999999999999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167</v>
      </c>
      <c r="AU287" s="246" t="s">
        <v>83</v>
      </c>
      <c r="AV287" s="14" t="s">
        <v>83</v>
      </c>
      <c r="AW287" s="14" t="s">
        <v>34</v>
      </c>
      <c r="AX287" s="14" t="s">
        <v>73</v>
      </c>
      <c r="AY287" s="246" t="s">
        <v>154</v>
      </c>
    </row>
    <row r="288" s="14" customFormat="1">
      <c r="A288" s="14"/>
      <c r="B288" s="236"/>
      <c r="C288" s="237"/>
      <c r="D288" s="219" t="s">
        <v>167</v>
      </c>
      <c r="E288" s="238" t="s">
        <v>19</v>
      </c>
      <c r="F288" s="239" t="s">
        <v>1688</v>
      </c>
      <c r="G288" s="237"/>
      <c r="H288" s="240">
        <v>16.614000000000001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167</v>
      </c>
      <c r="AU288" s="246" t="s">
        <v>83</v>
      </c>
      <c r="AV288" s="14" t="s">
        <v>83</v>
      </c>
      <c r="AW288" s="14" t="s">
        <v>34</v>
      </c>
      <c r="AX288" s="14" t="s">
        <v>73</v>
      </c>
      <c r="AY288" s="246" t="s">
        <v>154</v>
      </c>
    </row>
    <row r="289" s="14" customFormat="1">
      <c r="A289" s="14"/>
      <c r="B289" s="236"/>
      <c r="C289" s="237"/>
      <c r="D289" s="219" t="s">
        <v>167</v>
      </c>
      <c r="E289" s="238" t="s">
        <v>19</v>
      </c>
      <c r="F289" s="239" t="s">
        <v>1689</v>
      </c>
      <c r="G289" s="237"/>
      <c r="H289" s="240">
        <v>16.088000000000001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167</v>
      </c>
      <c r="AU289" s="246" t="s">
        <v>83</v>
      </c>
      <c r="AV289" s="14" t="s">
        <v>83</v>
      </c>
      <c r="AW289" s="14" t="s">
        <v>34</v>
      </c>
      <c r="AX289" s="14" t="s">
        <v>73</v>
      </c>
      <c r="AY289" s="246" t="s">
        <v>154</v>
      </c>
    </row>
    <row r="290" s="14" customFormat="1">
      <c r="A290" s="14"/>
      <c r="B290" s="236"/>
      <c r="C290" s="237"/>
      <c r="D290" s="219" t="s">
        <v>167</v>
      </c>
      <c r="E290" s="238" t="s">
        <v>19</v>
      </c>
      <c r="F290" s="239" t="s">
        <v>1690</v>
      </c>
      <c r="G290" s="237"/>
      <c r="H290" s="240">
        <v>34.298000000000002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167</v>
      </c>
      <c r="AU290" s="246" t="s">
        <v>83</v>
      </c>
      <c r="AV290" s="14" t="s">
        <v>83</v>
      </c>
      <c r="AW290" s="14" t="s">
        <v>34</v>
      </c>
      <c r="AX290" s="14" t="s">
        <v>73</v>
      </c>
      <c r="AY290" s="246" t="s">
        <v>154</v>
      </c>
    </row>
    <row r="291" s="14" customFormat="1">
      <c r="A291" s="14"/>
      <c r="B291" s="236"/>
      <c r="C291" s="237"/>
      <c r="D291" s="219" t="s">
        <v>167</v>
      </c>
      <c r="E291" s="238" t="s">
        <v>19</v>
      </c>
      <c r="F291" s="239" t="s">
        <v>1691</v>
      </c>
      <c r="G291" s="237"/>
      <c r="H291" s="240">
        <v>34.590000000000003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167</v>
      </c>
      <c r="AU291" s="246" t="s">
        <v>83</v>
      </c>
      <c r="AV291" s="14" t="s">
        <v>83</v>
      </c>
      <c r="AW291" s="14" t="s">
        <v>34</v>
      </c>
      <c r="AX291" s="14" t="s">
        <v>73</v>
      </c>
      <c r="AY291" s="246" t="s">
        <v>154</v>
      </c>
    </row>
    <row r="292" s="14" customFormat="1">
      <c r="A292" s="14"/>
      <c r="B292" s="236"/>
      <c r="C292" s="237"/>
      <c r="D292" s="219" t="s">
        <v>167</v>
      </c>
      <c r="E292" s="238" t="s">
        <v>19</v>
      </c>
      <c r="F292" s="239" t="s">
        <v>1692</v>
      </c>
      <c r="G292" s="237"/>
      <c r="H292" s="240">
        <v>35.174999999999997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167</v>
      </c>
      <c r="AU292" s="246" t="s">
        <v>83</v>
      </c>
      <c r="AV292" s="14" t="s">
        <v>83</v>
      </c>
      <c r="AW292" s="14" t="s">
        <v>34</v>
      </c>
      <c r="AX292" s="14" t="s">
        <v>73</v>
      </c>
      <c r="AY292" s="246" t="s">
        <v>154</v>
      </c>
    </row>
    <row r="293" s="14" customFormat="1">
      <c r="A293" s="14"/>
      <c r="B293" s="236"/>
      <c r="C293" s="237"/>
      <c r="D293" s="219" t="s">
        <v>167</v>
      </c>
      <c r="E293" s="238" t="s">
        <v>19</v>
      </c>
      <c r="F293" s="239" t="s">
        <v>1693</v>
      </c>
      <c r="G293" s="237"/>
      <c r="H293" s="240">
        <v>42.975000000000001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167</v>
      </c>
      <c r="AU293" s="246" t="s">
        <v>83</v>
      </c>
      <c r="AV293" s="14" t="s">
        <v>83</v>
      </c>
      <c r="AW293" s="14" t="s">
        <v>34</v>
      </c>
      <c r="AX293" s="14" t="s">
        <v>73</v>
      </c>
      <c r="AY293" s="246" t="s">
        <v>154</v>
      </c>
    </row>
    <row r="294" s="14" customFormat="1">
      <c r="A294" s="14"/>
      <c r="B294" s="236"/>
      <c r="C294" s="237"/>
      <c r="D294" s="219" t="s">
        <v>167</v>
      </c>
      <c r="E294" s="238" t="s">
        <v>19</v>
      </c>
      <c r="F294" s="239" t="s">
        <v>1694</v>
      </c>
      <c r="G294" s="237"/>
      <c r="H294" s="240">
        <v>42.893999999999998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167</v>
      </c>
      <c r="AU294" s="246" t="s">
        <v>83</v>
      </c>
      <c r="AV294" s="14" t="s">
        <v>83</v>
      </c>
      <c r="AW294" s="14" t="s">
        <v>34</v>
      </c>
      <c r="AX294" s="14" t="s">
        <v>73</v>
      </c>
      <c r="AY294" s="246" t="s">
        <v>154</v>
      </c>
    </row>
    <row r="295" s="14" customFormat="1">
      <c r="A295" s="14"/>
      <c r="B295" s="236"/>
      <c r="C295" s="237"/>
      <c r="D295" s="219" t="s">
        <v>167</v>
      </c>
      <c r="E295" s="238" t="s">
        <v>19</v>
      </c>
      <c r="F295" s="239" t="s">
        <v>1695</v>
      </c>
      <c r="G295" s="237"/>
      <c r="H295" s="240">
        <v>233.50399999999999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167</v>
      </c>
      <c r="AU295" s="246" t="s">
        <v>83</v>
      </c>
      <c r="AV295" s="14" t="s">
        <v>83</v>
      </c>
      <c r="AW295" s="14" t="s">
        <v>34</v>
      </c>
      <c r="AX295" s="14" t="s">
        <v>73</v>
      </c>
      <c r="AY295" s="246" t="s">
        <v>154</v>
      </c>
    </row>
    <row r="296" s="2" customFormat="1" ht="22.2" customHeight="1">
      <c r="A296" s="40"/>
      <c r="B296" s="41"/>
      <c r="C296" s="206" t="s">
        <v>227</v>
      </c>
      <c r="D296" s="206" t="s">
        <v>156</v>
      </c>
      <c r="E296" s="207" t="s">
        <v>286</v>
      </c>
      <c r="F296" s="208" t="s">
        <v>287</v>
      </c>
      <c r="G296" s="209" t="s">
        <v>207</v>
      </c>
      <c r="H296" s="210">
        <v>843.202</v>
      </c>
      <c r="I296" s="211"/>
      <c r="J296" s="212">
        <f>ROUND(I296*H296,2)</f>
        <v>0</v>
      </c>
      <c r="K296" s="208" t="s">
        <v>160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4.0000000000000003E-05</v>
      </c>
      <c r="R296" s="215">
        <f>Q296*H296</f>
        <v>0.033728080000000001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161</v>
      </c>
      <c r="AT296" s="217" t="s">
        <v>156</v>
      </c>
      <c r="AU296" s="217" t="s">
        <v>83</v>
      </c>
      <c r="AY296" s="19" t="s">
        <v>154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ROUND(I296*H296,2)</f>
        <v>0</v>
      </c>
      <c r="BL296" s="19" t="s">
        <v>161</v>
      </c>
      <c r="BM296" s="217" t="s">
        <v>1696</v>
      </c>
    </row>
    <row r="297" s="2" customFormat="1">
      <c r="A297" s="40"/>
      <c r="B297" s="41"/>
      <c r="C297" s="42"/>
      <c r="D297" s="219" t="s">
        <v>163</v>
      </c>
      <c r="E297" s="42"/>
      <c r="F297" s="220" t="s">
        <v>289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163</v>
      </c>
      <c r="AU297" s="19" t="s">
        <v>83</v>
      </c>
    </row>
    <row r="298" s="2" customFormat="1">
      <c r="A298" s="40"/>
      <c r="B298" s="41"/>
      <c r="C298" s="42"/>
      <c r="D298" s="224" t="s">
        <v>165</v>
      </c>
      <c r="E298" s="42"/>
      <c r="F298" s="225" t="s">
        <v>290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165</v>
      </c>
      <c r="AU298" s="19" t="s">
        <v>83</v>
      </c>
    </row>
    <row r="299" s="13" customFormat="1">
      <c r="A299" s="13"/>
      <c r="B299" s="226"/>
      <c r="C299" s="227"/>
      <c r="D299" s="219" t="s">
        <v>167</v>
      </c>
      <c r="E299" s="228" t="s">
        <v>19</v>
      </c>
      <c r="F299" s="229" t="s">
        <v>1544</v>
      </c>
      <c r="G299" s="227"/>
      <c r="H299" s="228" t="s">
        <v>19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167</v>
      </c>
      <c r="AU299" s="235" t="s">
        <v>83</v>
      </c>
      <c r="AV299" s="13" t="s">
        <v>81</v>
      </c>
      <c r="AW299" s="13" t="s">
        <v>34</v>
      </c>
      <c r="AX299" s="13" t="s">
        <v>73</v>
      </c>
      <c r="AY299" s="235" t="s">
        <v>154</v>
      </c>
    </row>
    <row r="300" s="14" customFormat="1">
      <c r="A300" s="14"/>
      <c r="B300" s="236"/>
      <c r="C300" s="237"/>
      <c r="D300" s="219" t="s">
        <v>167</v>
      </c>
      <c r="E300" s="238" t="s">
        <v>19</v>
      </c>
      <c r="F300" s="239" t="s">
        <v>1565</v>
      </c>
      <c r="G300" s="237"/>
      <c r="H300" s="240">
        <v>35.450000000000003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167</v>
      </c>
      <c r="AU300" s="246" t="s">
        <v>83</v>
      </c>
      <c r="AV300" s="14" t="s">
        <v>83</v>
      </c>
      <c r="AW300" s="14" t="s">
        <v>34</v>
      </c>
      <c r="AX300" s="14" t="s">
        <v>73</v>
      </c>
      <c r="AY300" s="246" t="s">
        <v>154</v>
      </c>
    </row>
    <row r="301" s="14" customFormat="1">
      <c r="A301" s="14"/>
      <c r="B301" s="236"/>
      <c r="C301" s="237"/>
      <c r="D301" s="219" t="s">
        <v>167</v>
      </c>
      <c r="E301" s="238" t="s">
        <v>19</v>
      </c>
      <c r="F301" s="239" t="s">
        <v>1566</v>
      </c>
      <c r="G301" s="237"/>
      <c r="H301" s="240">
        <v>35.380000000000003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167</v>
      </c>
      <c r="AU301" s="246" t="s">
        <v>83</v>
      </c>
      <c r="AV301" s="14" t="s">
        <v>83</v>
      </c>
      <c r="AW301" s="14" t="s">
        <v>34</v>
      </c>
      <c r="AX301" s="14" t="s">
        <v>73</v>
      </c>
      <c r="AY301" s="246" t="s">
        <v>154</v>
      </c>
    </row>
    <row r="302" s="13" customFormat="1">
      <c r="A302" s="13"/>
      <c r="B302" s="226"/>
      <c r="C302" s="227"/>
      <c r="D302" s="219" t="s">
        <v>167</v>
      </c>
      <c r="E302" s="228" t="s">
        <v>19</v>
      </c>
      <c r="F302" s="229" t="s">
        <v>1547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167</v>
      </c>
      <c r="AU302" s="235" t="s">
        <v>83</v>
      </c>
      <c r="AV302" s="13" t="s">
        <v>81</v>
      </c>
      <c r="AW302" s="13" t="s">
        <v>34</v>
      </c>
      <c r="AX302" s="13" t="s">
        <v>73</v>
      </c>
      <c r="AY302" s="235" t="s">
        <v>154</v>
      </c>
    </row>
    <row r="303" s="14" customFormat="1">
      <c r="A303" s="14"/>
      <c r="B303" s="236"/>
      <c r="C303" s="237"/>
      <c r="D303" s="219" t="s">
        <v>167</v>
      </c>
      <c r="E303" s="238" t="s">
        <v>19</v>
      </c>
      <c r="F303" s="239" t="s">
        <v>1683</v>
      </c>
      <c r="G303" s="237"/>
      <c r="H303" s="240">
        <v>53.597999999999999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167</v>
      </c>
      <c r="AU303" s="246" t="s">
        <v>83</v>
      </c>
      <c r="AV303" s="14" t="s">
        <v>83</v>
      </c>
      <c r="AW303" s="14" t="s">
        <v>34</v>
      </c>
      <c r="AX303" s="14" t="s">
        <v>73</v>
      </c>
      <c r="AY303" s="246" t="s">
        <v>154</v>
      </c>
    </row>
    <row r="304" s="14" customFormat="1">
      <c r="A304" s="14"/>
      <c r="B304" s="236"/>
      <c r="C304" s="237"/>
      <c r="D304" s="219" t="s">
        <v>167</v>
      </c>
      <c r="E304" s="238" t="s">
        <v>19</v>
      </c>
      <c r="F304" s="239" t="s">
        <v>1568</v>
      </c>
      <c r="G304" s="237"/>
      <c r="H304" s="240">
        <v>5.7919999999999998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167</v>
      </c>
      <c r="AU304" s="246" t="s">
        <v>83</v>
      </c>
      <c r="AV304" s="14" t="s">
        <v>83</v>
      </c>
      <c r="AW304" s="14" t="s">
        <v>34</v>
      </c>
      <c r="AX304" s="14" t="s">
        <v>73</v>
      </c>
      <c r="AY304" s="246" t="s">
        <v>154</v>
      </c>
    </row>
    <row r="305" s="14" customFormat="1">
      <c r="A305" s="14"/>
      <c r="B305" s="236"/>
      <c r="C305" s="237"/>
      <c r="D305" s="219" t="s">
        <v>167</v>
      </c>
      <c r="E305" s="238" t="s">
        <v>19</v>
      </c>
      <c r="F305" s="239" t="s">
        <v>1684</v>
      </c>
      <c r="G305" s="237"/>
      <c r="H305" s="240">
        <v>11.365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167</v>
      </c>
      <c r="AU305" s="246" t="s">
        <v>83</v>
      </c>
      <c r="AV305" s="14" t="s">
        <v>83</v>
      </c>
      <c r="AW305" s="14" t="s">
        <v>34</v>
      </c>
      <c r="AX305" s="14" t="s">
        <v>73</v>
      </c>
      <c r="AY305" s="246" t="s">
        <v>154</v>
      </c>
    </row>
    <row r="306" s="14" customFormat="1">
      <c r="A306" s="14"/>
      <c r="B306" s="236"/>
      <c r="C306" s="237"/>
      <c r="D306" s="219" t="s">
        <v>167</v>
      </c>
      <c r="E306" s="238" t="s">
        <v>19</v>
      </c>
      <c r="F306" s="239" t="s">
        <v>1570</v>
      </c>
      <c r="G306" s="237"/>
      <c r="H306" s="240">
        <v>35.450000000000003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167</v>
      </c>
      <c r="AU306" s="246" t="s">
        <v>83</v>
      </c>
      <c r="AV306" s="14" t="s">
        <v>83</v>
      </c>
      <c r="AW306" s="14" t="s">
        <v>34</v>
      </c>
      <c r="AX306" s="14" t="s">
        <v>73</v>
      </c>
      <c r="AY306" s="246" t="s">
        <v>154</v>
      </c>
    </row>
    <row r="307" s="14" customFormat="1">
      <c r="A307" s="14"/>
      <c r="B307" s="236"/>
      <c r="C307" s="237"/>
      <c r="D307" s="219" t="s">
        <v>167</v>
      </c>
      <c r="E307" s="238" t="s">
        <v>19</v>
      </c>
      <c r="F307" s="239" t="s">
        <v>1685</v>
      </c>
      <c r="G307" s="237"/>
      <c r="H307" s="240">
        <v>71.525000000000006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167</v>
      </c>
      <c r="AU307" s="246" t="s">
        <v>83</v>
      </c>
      <c r="AV307" s="14" t="s">
        <v>83</v>
      </c>
      <c r="AW307" s="14" t="s">
        <v>34</v>
      </c>
      <c r="AX307" s="14" t="s">
        <v>73</v>
      </c>
      <c r="AY307" s="246" t="s">
        <v>154</v>
      </c>
    </row>
    <row r="308" s="14" customFormat="1">
      <c r="A308" s="14"/>
      <c r="B308" s="236"/>
      <c r="C308" s="237"/>
      <c r="D308" s="219" t="s">
        <v>167</v>
      </c>
      <c r="E308" s="238" t="s">
        <v>19</v>
      </c>
      <c r="F308" s="239" t="s">
        <v>1609</v>
      </c>
      <c r="G308" s="237"/>
      <c r="H308" s="240">
        <v>68.971999999999994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167</v>
      </c>
      <c r="AU308" s="246" t="s">
        <v>83</v>
      </c>
      <c r="AV308" s="14" t="s">
        <v>83</v>
      </c>
      <c r="AW308" s="14" t="s">
        <v>34</v>
      </c>
      <c r="AX308" s="14" t="s">
        <v>73</v>
      </c>
      <c r="AY308" s="246" t="s">
        <v>154</v>
      </c>
    </row>
    <row r="309" s="14" customFormat="1">
      <c r="A309" s="14"/>
      <c r="B309" s="236"/>
      <c r="C309" s="237"/>
      <c r="D309" s="219" t="s">
        <v>167</v>
      </c>
      <c r="E309" s="238" t="s">
        <v>19</v>
      </c>
      <c r="F309" s="239" t="s">
        <v>1686</v>
      </c>
      <c r="G309" s="237"/>
      <c r="H309" s="240">
        <v>52.741999999999997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167</v>
      </c>
      <c r="AU309" s="246" t="s">
        <v>83</v>
      </c>
      <c r="AV309" s="14" t="s">
        <v>83</v>
      </c>
      <c r="AW309" s="14" t="s">
        <v>34</v>
      </c>
      <c r="AX309" s="14" t="s">
        <v>73</v>
      </c>
      <c r="AY309" s="246" t="s">
        <v>154</v>
      </c>
    </row>
    <row r="310" s="14" customFormat="1">
      <c r="A310" s="14"/>
      <c r="B310" s="236"/>
      <c r="C310" s="237"/>
      <c r="D310" s="219" t="s">
        <v>167</v>
      </c>
      <c r="E310" s="238" t="s">
        <v>19</v>
      </c>
      <c r="F310" s="239" t="s">
        <v>1687</v>
      </c>
      <c r="G310" s="237"/>
      <c r="H310" s="240">
        <v>16.789999999999999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167</v>
      </c>
      <c r="AU310" s="246" t="s">
        <v>83</v>
      </c>
      <c r="AV310" s="14" t="s">
        <v>83</v>
      </c>
      <c r="AW310" s="14" t="s">
        <v>34</v>
      </c>
      <c r="AX310" s="14" t="s">
        <v>73</v>
      </c>
      <c r="AY310" s="246" t="s">
        <v>154</v>
      </c>
    </row>
    <row r="311" s="14" customFormat="1">
      <c r="A311" s="14"/>
      <c r="B311" s="236"/>
      <c r="C311" s="237"/>
      <c r="D311" s="219" t="s">
        <v>167</v>
      </c>
      <c r="E311" s="238" t="s">
        <v>19</v>
      </c>
      <c r="F311" s="239" t="s">
        <v>1688</v>
      </c>
      <c r="G311" s="237"/>
      <c r="H311" s="240">
        <v>16.614000000000001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167</v>
      </c>
      <c r="AU311" s="246" t="s">
        <v>83</v>
      </c>
      <c r="AV311" s="14" t="s">
        <v>83</v>
      </c>
      <c r="AW311" s="14" t="s">
        <v>34</v>
      </c>
      <c r="AX311" s="14" t="s">
        <v>73</v>
      </c>
      <c r="AY311" s="246" t="s">
        <v>154</v>
      </c>
    </row>
    <row r="312" s="14" customFormat="1">
      <c r="A312" s="14"/>
      <c r="B312" s="236"/>
      <c r="C312" s="237"/>
      <c r="D312" s="219" t="s">
        <v>167</v>
      </c>
      <c r="E312" s="238" t="s">
        <v>19</v>
      </c>
      <c r="F312" s="239" t="s">
        <v>1689</v>
      </c>
      <c r="G312" s="237"/>
      <c r="H312" s="240">
        <v>16.088000000000001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167</v>
      </c>
      <c r="AU312" s="246" t="s">
        <v>83</v>
      </c>
      <c r="AV312" s="14" t="s">
        <v>83</v>
      </c>
      <c r="AW312" s="14" t="s">
        <v>34</v>
      </c>
      <c r="AX312" s="14" t="s">
        <v>73</v>
      </c>
      <c r="AY312" s="246" t="s">
        <v>154</v>
      </c>
    </row>
    <row r="313" s="14" customFormat="1">
      <c r="A313" s="14"/>
      <c r="B313" s="236"/>
      <c r="C313" s="237"/>
      <c r="D313" s="219" t="s">
        <v>167</v>
      </c>
      <c r="E313" s="238" t="s">
        <v>19</v>
      </c>
      <c r="F313" s="239" t="s">
        <v>1690</v>
      </c>
      <c r="G313" s="237"/>
      <c r="H313" s="240">
        <v>34.298000000000002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167</v>
      </c>
      <c r="AU313" s="246" t="s">
        <v>83</v>
      </c>
      <c r="AV313" s="14" t="s">
        <v>83</v>
      </c>
      <c r="AW313" s="14" t="s">
        <v>34</v>
      </c>
      <c r="AX313" s="14" t="s">
        <v>73</v>
      </c>
      <c r="AY313" s="246" t="s">
        <v>154</v>
      </c>
    </row>
    <row r="314" s="14" customFormat="1">
      <c r="A314" s="14"/>
      <c r="B314" s="236"/>
      <c r="C314" s="237"/>
      <c r="D314" s="219" t="s">
        <v>167</v>
      </c>
      <c r="E314" s="238" t="s">
        <v>19</v>
      </c>
      <c r="F314" s="239" t="s">
        <v>1691</v>
      </c>
      <c r="G314" s="237"/>
      <c r="H314" s="240">
        <v>34.590000000000003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167</v>
      </c>
      <c r="AU314" s="246" t="s">
        <v>83</v>
      </c>
      <c r="AV314" s="14" t="s">
        <v>83</v>
      </c>
      <c r="AW314" s="14" t="s">
        <v>34</v>
      </c>
      <c r="AX314" s="14" t="s">
        <v>73</v>
      </c>
      <c r="AY314" s="246" t="s">
        <v>154</v>
      </c>
    </row>
    <row r="315" s="14" customFormat="1">
      <c r="A315" s="14"/>
      <c r="B315" s="236"/>
      <c r="C315" s="237"/>
      <c r="D315" s="219" t="s">
        <v>167</v>
      </c>
      <c r="E315" s="238" t="s">
        <v>19</v>
      </c>
      <c r="F315" s="239" t="s">
        <v>1692</v>
      </c>
      <c r="G315" s="237"/>
      <c r="H315" s="240">
        <v>35.174999999999997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167</v>
      </c>
      <c r="AU315" s="246" t="s">
        <v>83</v>
      </c>
      <c r="AV315" s="14" t="s">
        <v>83</v>
      </c>
      <c r="AW315" s="14" t="s">
        <v>34</v>
      </c>
      <c r="AX315" s="14" t="s">
        <v>73</v>
      </c>
      <c r="AY315" s="246" t="s">
        <v>154</v>
      </c>
    </row>
    <row r="316" s="14" customFormat="1">
      <c r="A316" s="14"/>
      <c r="B316" s="236"/>
      <c r="C316" s="237"/>
      <c r="D316" s="219" t="s">
        <v>167</v>
      </c>
      <c r="E316" s="238" t="s">
        <v>19</v>
      </c>
      <c r="F316" s="239" t="s">
        <v>1693</v>
      </c>
      <c r="G316" s="237"/>
      <c r="H316" s="240">
        <v>42.975000000000001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167</v>
      </c>
      <c r="AU316" s="246" t="s">
        <v>83</v>
      </c>
      <c r="AV316" s="14" t="s">
        <v>83</v>
      </c>
      <c r="AW316" s="14" t="s">
        <v>34</v>
      </c>
      <c r="AX316" s="14" t="s">
        <v>73</v>
      </c>
      <c r="AY316" s="246" t="s">
        <v>154</v>
      </c>
    </row>
    <row r="317" s="14" customFormat="1">
      <c r="A317" s="14"/>
      <c r="B317" s="236"/>
      <c r="C317" s="237"/>
      <c r="D317" s="219" t="s">
        <v>167</v>
      </c>
      <c r="E317" s="238" t="s">
        <v>19</v>
      </c>
      <c r="F317" s="239" t="s">
        <v>1694</v>
      </c>
      <c r="G317" s="237"/>
      <c r="H317" s="240">
        <v>42.893999999999998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167</v>
      </c>
      <c r="AU317" s="246" t="s">
        <v>83</v>
      </c>
      <c r="AV317" s="14" t="s">
        <v>83</v>
      </c>
      <c r="AW317" s="14" t="s">
        <v>34</v>
      </c>
      <c r="AX317" s="14" t="s">
        <v>73</v>
      </c>
      <c r="AY317" s="246" t="s">
        <v>154</v>
      </c>
    </row>
    <row r="318" s="14" customFormat="1">
      <c r="A318" s="14"/>
      <c r="B318" s="236"/>
      <c r="C318" s="237"/>
      <c r="D318" s="219" t="s">
        <v>167</v>
      </c>
      <c r="E318" s="238" t="s">
        <v>19</v>
      </c>
      <c r="F318" s="239" t="s">
        <v>1695</v>
      </c>
      <c r="G318" s="237"/>
      <c r="H318" s="240">
        <v>233.50399999999999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167</v>
      </c>
      <c r="AU318" s="246" t="s">
        <v>83</v>
      </c>
      <c r="AV318" s="14" t="s">
        <v>83</v>
      </c>
      <c r="AW318" s="14" t="s">
        <v>34</v>
      </c>
      <c r="AX318" s="14" t="s">
        <v>73</v>
      </c>
      <c r="AY318" s="246" t="s">
        <v>154</v>
      </c>
    </row>
    <row r="319" s="2" customFormat="1" ht="22.2" customHeight="1">
      <c r="A319" s="40"/>
      <c r="B319" s="41"/>
      <c r="C319" s="206" t="s">
        <v>237</v>
      </c>
      <c r="D319" s="206" t="s">
        <v>156</v>
      </c>
      <c r="E319" s="207" t="s">
        <v>1697</v>
      </c>
      <c r="F319" s="208" t="s">
        <v>1698</v>
      </c>
      <c r="G319" s="209" t="s">
        <v>207</v>
      </c>
      <c r="H319" s="210">
        <v>17.148</v>
      </c>
      <c r="I319" s="211"/>
      <c r="J319" s="212">
        <f>ROUND(I319*H319,2)</f>
        <v>0</v>
      </c>
      <c r="K319" s="208" t="s">
        <v>160</v>
      </c>
      <c r="L319" s="46"/>
      <c r="M319" s="213" t="s">
        <v>19</v>
      </c>
      <c r="N319" s="214" t="s">
        <v>44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0.26100000000000001</v>
      </c>
      <c r="T319" s="216">
        <f>S319*H319</f>
        <v>4.4756280000000004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161</v>
      </c>
      <c r="AT319" s="217" t="s">
        <v>156</v>
      </c>
      <c r="AU319" s="217" t="s">
        <v>83</v>
      </c>
      <c r="AY319" s="19" t="s">
        <v>154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81</v>
      </c>
      <c r="BK319" s="218">
        <f>ROUND(I319*H319,2)</f>
        <v>0</v>
      </c>
      <c r="BL319" s="19" t="s">
        <v>161</v>
      </c>
      <c r="BM319" s="217" t="s">
        <v>1699</v>
      </c>
    </row>
    <row r="320" s="2" customFormat="1">
      <c r="A320" s="40"/>
      <c r="B320" s="41"/>
      <c r="C320" s="42"/>
      <c r="D320" s="219" t="s">
        <v>163</v>
      </c>
      <c r="E320" s="42"/>
      <c r="F320" s="220" t="s">
        <v>1700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163</v>
      </c>
      <c r="AU320" s="19" t="s">
        <v>83</v>
      </c>
    </row>
    <row r="321" s="2" customFormat="1">
      <c r="A321" s="40"/>
      <c r="B321" s="41"/>
      <c r="C321" s="42"/>
      <c r="D321" s="224" t="s">
        <v>165</v>
      </c>
      <c r="E321" s="42"/>
      <c r="F321" s="225" t="s">
        <v>1701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165</v>
      </c>
      <c r="AU321" s="19" t="s">
        <v>83</v>
      </c>
    </row>
    <row r="322" s="13" customFormat="1">
      <c r="A322" s="13"/>
      <c r="B322" s="226"/>
      <c r="C322" s="227"/>
      <c r="D322" s="219" t="s">
        <v>167</v>
      </c>
      <c r="E322" s="228" t="s">
        <v>19</v>
      </c>
      <c r="F322" s="229" t="s">
        <v>1547</v>
      </c>
      <c r="G322" s="227"/>
      <c r="H322" s="228" t="s">
        <v>19</v>
      </c>
      <c r="I322" s="230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167</v>
      </c>
      <c r="AU322" s="235" t="s">
        <v>83</v>
      </c>
      <c r="AV322" s="13" t="s">
        <v>81</v>
      </c>
      <c r="AW322" s="13" t="s">
        <v>34</v>
      </c>
      <c r="AX322" s="13" t="s">
        <v>73</v>
      </c>
      <c r="AY322" s="235" t="s">
        <v>154</v>
      </c>
    </row>
    <row r="323" s="14" customFormat="1">
      <c r="A323" s="14"/>
      <c r="B323" s="236"/>
      <c r="C323" s="237"/>
      <c r="D323" s="219" t="s">
        <v>167</v>
      </c>
      <c r="E323" s="238" t="s">
        <v>19</v>
      </c>
      <c r="F323" s="239" t="s">
        <v>1702</v>
      </c>
      <c r="G323" s="237"/>
      <c r="H323" s="240">
        <v>8.5739999999999998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167</v>
      </c>
      <c r="AU323" s="246" t="s">
        <v>83</v>
      </c>
      <c r="AV323" s="14" t="s">
        <v>83</v>
      </c>
      <c r="AW323" s="14" t="s">
        <v>34</v>
      </c>
      <c r="AX323" s="14" t="s">
        <v>73</v>
      </c>
      <c r="AY323" s="246" t="s">
        <v>154</v>
      </c>
    </row>
    <row r="324" s="14" customFormat="1">
      <c r="A324" s="14"/>
      <c r="B324" s="236"/>
      <c r="C324" s="237"/>
      <c r="D324" s="219" t="s">
        <v>167</v>
      </c>
      <c r="E324" s="238" t="s">
        <v>19</v>
      </c>
      <c r="F324" s="239" t="s">
        <v>1703</v>
      </c>
      <c r="G324" s="237"/>
      <c r="H324" s="240">
        <v>8.5739999999999998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167</v>
      </c>
      <c r="AU324" s="246" t="s">
        <v>83</v>
      </c>
      <c r="AV324" s="14" t="s">
        <v>83</v>
      </c>
      <c r="AW324" s="14" t="s">
        <v>34</v>
      </c>
      <c r="AX324" s="14" t="s">
        <v>73</v>
      </c>
      <c r="AY324" s="246" t="s">
        <v>154</v>
      </c>
    </row>
    <row r="325" s="2" customFormat="1" ht="14.4" customHeight="1">
      <c r="A325" s="40"/>
      <c r="B325" s="41"/>
      <c r="C325" s="206" t="s">
        <v>8</v>
      </c>
      <c r="D325" s="206" t="s">
        <v>156</v>
      </c>
      <c r="E325" s="207" t="s">
        <v>1704</v>
      </c>
      <c r="F325" s="208" t="s">
        <v>1705</v>
      </c>
      <c r="G325" s="209" t="s">
        <v>207</v>
      </c>
      <c r="H325" s="210">
        <v>44.521999999999998</v>
      </c>
      <c r="I325" s="211"/>
      <c r="J325" s="212">
        <f>ROUND(I325*H325,2)</f>
        <v>0</v>
      </c>
      <c r="K325" s="208" t="s">
        <v>160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0.075999999999999998</v>
      </c>
      <c r="T325" s="216">
        <f>S325*H325</f>
        <v>3.3836719999999998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161</v>
      </c>
      <c r="AT325" s="217" t="s">
        <v>156</v>
      </c>
      <c r="AU325" s="217" t="s">
        <v>83</v>
      </c>
      <c r="AY325" s="19" t="s">
        <v>154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161</v>
      </c>
      <c r="BM325" s="217" t="s">
        <v>1706</v>
      </c>
    </row>
    <row r="326" s="2" customFormat="1">
      <c r="A326" s="40"/>
      <c r="B326" s="41"/>
      <c r="C326" s="42"/>
      <c r="D326" s="219" t="s">
        <v>163</v>
      </c>
      <c r="E326" s="42"/>
      <c r="F326" s="220" t="s">
        <v>1707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163</v>
      </c>
      <c r="AU326" s="19" t="s">
        <v>83</v>
      </c>
    </row>
    <row r="327" s="2" customFormat="1">
      <c r="A327" s="40"/>
      <c r="B327" s="41"/>
      <c r="C327" s="42"/>
      <c r="D327" s="224" t="s">
        <v>165</v>
      </c>
      <c r="E327" s="42"/>
      <c r="F327" s="225" t="s">
        <v>1708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165</v>
      </c>
      <c r="AU327" s="19" t="s">
        <v>83</v>
      </c>
    </row>
    <row r="328" s="13" customFormat="1">
      <c r="A328" s="13"/>
      <c r="B328" s="226"/>
      <c r="C328" s="227"/>
      <c r="D328" s="219" t="s">
        <v>167</v>
      </c>
      <c r="E328" s="228" t="s">
        <v>19</v>
      </c>
      <c r="F328" s="229" t="s">
        <v>1709</v>
      </c>
      <c r="G328" s="227"/>
      <c r="H328" s="228" t="s">
        <v>19</v>
      </c>
      <c r="I328" s="230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167</v>
      </c>
      <c r="AU328" s="235" t="s">
        <v>83</v>
      </c>
      <c r="AV328" s="13" t="s">
        <v>81</v>
      </c>
      <c r="AW328" s="13" t="s">
        <v>34</v>
      </c>
      <c r="AX328" s="13" t="s">
        <v>73</v>
      </c>
      <c r="AY328" s="235" t="s">
        <v>154</v>
      </c>
    </row>
    <row r="329" s="13" customFormat="1">
      <c r="A329" s="13"/>
      <c r="B329" s="226"/>
      <c r="C329" s="227"/>
      <c r="D329" s="219" t="s">
        <v>167</v>
      </c>
      <c r="E329" s="228" t="s">
        <v>19</v>
      </c>
      <c r="F329" s="229" t="s">
        <v>1544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167</v>
      </c>
      <c r="AU329" s="235" t="s">
        <v>83</v>
      </c>
      <c r="AV329" s="13" t="s">
        <v>81</v>
      </c>
      <c r="AW329" s="13" t="s">
        <v>34</v>
      </c>
      <c r="AX329" s="13" t="s">
        <v>73</v>
      </c>
      <c r="AY329" s="235" t="s">
        <v>154</v>
      </c>
    </row>
    <row r="330" s="14" customFormat="1">
      <c r="A330" s="14"/>
      <c r="B330" s="236"/>
      <c r="C330" s="237"/>
      <c r="D330" s="219" t="s">
        <v>167</v>
      </c>
      <c r="E330" s="238" t="s">
        <v>19</v>
      </c>
      <c r="F330" s="239" t="s">
        <v>1710</v>
      </c>
      <c r="G330" s="237"/>
      <c r="H330" s="240">
        <v>1.7729999999999999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167</v>
      </c>
      <c r="AU330" s="246" t="s">
        <v>83</v>
      </c>
      <c r="AV330" s="14" t="s">
        <v>83</v>
      </c>
      <c r="AW330" s="14" t="s">
        <v>34</v>
      </c>
      <c r="AX330" s="14" t="s">
        <v>73</v>
      </c>
      <c r="AY330" s="246" t="s">
        <v>154</v>
      </c>
    </row>
    <row r="331" s="14" customFormat="1">
      <c r="A331" s="14"/>
      <c r="B331" s="236"/>
      <c r="C331" s="237"/>
      <c r="D331" s="219" t="s">
        <v>167</v>
      </c>
      <c r="E331" s="238" t="s">
        <v>19</v>
      </c>
      <c r="F331" s="239" t="s">
        <v>1711</v>
      </c>
      <c r="G331" s="237"/>
      <c r="H331" s="240">
        <v>1.7729999999999999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167</v>
      </c>
      <c r="AU331" s="246" t="s">
        <v>83</v>
      </c>
      <c r="AV331" s="14" t="s">
        <v>83</v>
      </c>
      <c r="AW331" s="14" t="s">
        <v>34</v>
      </c>
      <c r="AX331" s="14" t="s">
        <v>73</v>
      </c>
      <c r="AY331" s="246" t="s">
        <v>154</v>
      </c>
    </row>
    <row r="332" s="13" customFormat="1">
      <c r="A332" s="13"/>
      <c r="B332" s="226"/>
      <c r="C332" s="227"/>
      <c r="D332" s="219" t="s">
        <v>167</v>
      </c>
      <c r="E332" s="228" t="s">
        <v>19</v>
      </c>
      <c r="F332" s="229" t="s">
        <v>1547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167</v>
      </c>
      <c r="AU332" s="235" t="s">
        <v>83</v>
      </c>
      <c r="AV332" s="13" t="s">
        <v>81</v>
      </c>
      <c r="AW332" s="13" t="s">
        <v>34</v>
      </c>
      <c r="AX332" s="13" t="s">
        <v>73</v>
      </c>
      <c r="AY332" s="235" t="s">
        <v>154</v>
      </c>
    </row>
    <row r="333" s="14" customFormat="1">
      <c r="A333" s="14"/>
      <c r="B333" s="236"/>
      <c r="C333" s="237"/>
      <c r="D333" s="219" t="s">
        <v>167</v>
      </c>
      <c r="E333" s="238" t="s">
        <v>19</v>
      </c>
      <c r="F333" s="239" t="s">
        <v>1712</v>
      </c>
      <c r="G333" s="237"/>
      <c r="H333" s="240">
        <v>3.3490000000000002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167</v>
      </c>
      <c r="AU333" s="246" t="s">
        <v>83</v>
      </c>
      <c r="AV333" s="14" t="s">
        <v>83</v>
      </c>
      <c r="AW333" s="14" t="s">
        <v>34</v>
      </c>
      <c r="AX333" s="14" t="s">
        <v>73</v>
      </c>
      <c r="AY333" s="246" t="s">
        <v>154</v>
      </c>
    </row>
    <row r="334" s="14" customFormat="1">
      <c r="A334" s="14"/>
      <c r="B334" s="236"/>
      <c r="C334" s="237"/>
      <c r="D334" s="219" t="s">
        <v>167</v>
      </c>
      <c r="E334" s="238" t="s">
        <v>19</v>
      </c>
      <c r="F334" s="239" t="s">
        <v>1713</v>
      </c>
      <c r="G334" s="237"/>
      <c r="H334" s="240">
        <v>1.7729999999999999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167</v>
      </c>
      <c r="AU334" s="246" t="s">
        <v>83</v>
      </c>
      <c r="AV334" s="14" t="s">
        <v>83</v>
      </c>
      <c r="AW334" s="14" t="s">
        <v>34</v>
      </c>
      <c r="AX334" s="14" t="s">
        <v>73</v>
      </c>
      <c r="AY334" s="246" t="s">
        <v>154</v>
      </c>
    </row>
    <row r="335" s="14" customFormat="1">
      <c r="A335" s="14"/>
      <c r="B335" s="236"/>
      <c r="C335" s="237"/>
      <c r="D335" s="219" t="s">
        <v>167</v>
      </c>
      <c r="E335" s="238" t="s">
        <v>19</v>
      </c>
      <c r="F335" s="239" t="s">
        <v>1714</v>
      </c>
      <c r="G335" s="237"/>
      <c r="H335" s="240">
        <v>1.7729999999999999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167</v>
      </c>
      <c r="AU335" s="246" t="s">
        <v>83</v>
      </c>
      <c r="AV335" s="14" t="s">
        <v>83</v>
      </c>
      <c r="AW335" s="14" t="s">
        <v>34</v>
      </c>
      <c r="AX335" s="14" t="s">
        <v>73</v>
      </c>
      <c r="AY335" s="246" t="s">
        <v>154</v>
      </c>
    </row>
    <row r="336" s="14" customFormat="1">
      <c r="A336" s="14"/>
      <c r="B336" s="236"/>
      <c r="C336" s="237"/>
      <c r="D336" s="219" t="s">
        <v>167</v>
      </c>
      <c r="E336" s="238" t="s">
        <v>19</v>
      </c>
      <c r="F336" s="239" t="s">
        <v>1715</v>
      </c>
      <c r="G336" s="237"/>
      <c r="H336" s="240">
        <v>1.7729999999999999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167</v>
      </c>
      <c r="AU336" s="246" t="s">
        <v>83</v>
      </c>
      <c r="AV336" s="14" t="s">
        <v>83</v>
      </c>
      <c r="AW336" s="14" t="s">
        <v>34</v>
      </c>
      <c r="AX336" s="14" t="s">
        <v>73</v>
      </c>
      <c r="AY336" s="246" t="s">
        <v>154</v>
      </c>
    </row>
    <row r="337" s="14" customFormat="1">
      <c r="A337" s="14"/>
      <c r="B337" s="236"/>
      <c r="C337" s="237"/>
      <c r="D337" s="219" t="s">
        <v>167</v>
      </c>
      <c r="E337" s="238" t="s">
        <v>19</v>
      </c>
      <c r="F337" s="239" t="s">
        <v>1716</v>
      </c>
      <c r="G337" s="237"/>
      <c r="H337" s="240">
        <v>1.7729999999999999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167</v>
      </c>
      <c r="AU337" s="246" t="s">
        <v>83</v>
      </c>
      <c r="AV337" s="14" t="s">
        <v>83</v>
      </c>
      <c r="AW337" s="14" t="s">
        <v>34</v>
      </c>
      <c r="AX337" s="14" t="s">
        <v>73</v>
      </c>
      <c r="AY337" s="246" t="s">
        <v>154</v>
      </c>
    </row>
    <row r="338" s="14" customFormat="1">
      <c r="A338" s="14"/>
      <c r="B338" s="236"/>
      <c r="C338" s="237"/>
      <c r="D338" s="219" t="s">
        <v>167</v>
      </c>
      <c r="E338" s="238" t="s">
        <v>19</v>
      </c>
      <c r="F338" s="239" t="s">
        <v>1717</v>
      </c>
      <c r="G338" s="237"/>
      <c r="H338" s="240">
        <v>1.5760000000000001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167</v>
      </c>
      <c r="AU338" s="246" t="s">
        <v>83</v>
      </c>
      <c r="AV338" s="14" t="s">
        <v>83</v>
      </c>
      <c r="AW338" s="14" t="s">
        <v>34</v>
      </c>
      <c r="AX338" s="14" t="s">
        <v>73</v>
      </c>
      <c r="AY338" s="246" t="s">
        <v>154</v>
      </c>
    </row>
    <row r="339" s="14" customFormat="1">
      <c r="A339" s="14"/>
      <c r="B339" s="236"/>
      <c r="C339" s="237"/>
      <c r="D339" s="219" t="s">
        <v>167</v>
      </c>
      <c r="E339" s="238" t="s">
        <v>19</v>
      </c>
      <c r="F339" s="239" t="s">
        <v>1718</v>
      </c>
      <c r="G339" s="237"/>
      <c r="H339" s="240">
        <v>1.5760000000000001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167</v>
      </c>
      <c r="AU339" s="246" t="s">
        <v>83</v>
      </c>
      <c r="AV339" s="14" t="s">
        <v>83</v>
      </c>
      <c r="AW339" s="14" t="s">
        <v>34</v>
      </c>
      <c r="AX339" s="14" t="s">
        <v>73</v>
      </c>
      <c r="AY339" s="246" t="s">
        <v>154</v>
      </c>
    </row>
    <row r="340" s="14" customFormat="1">
      <c r="A340" s="14"/>
      <c r="B340" s="236"/>
      <c r="C340" s="237"/>
      <c r="D340" s="219" t="s">
        <v>167</v>
      </c>
      <c r="E340" s="238" t="s">
        <v>19</v>
      </c>
      <c r="F340" s="239" t="s">
        <v>1719</v>
      </c>
      <c r="G340" s="237"/>
      <c r="H340" s="240">
        <v>1.5760000000000001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167</v>
      </c>
      <c r="AU340" s="246" t="s">
        <v>83</v>
      </c>
      <c r="AV340" s="14" t="s">
        <v>83</v>
      </c>
      <c r="AW340" s="14" t="s">
        <v>34</v>
      </c>
      <c r="AX340" s="14" t="s">
        <v>73</v>
      </c>
      <c r="AY340" s="246" t="s">
        <v>154</v>
      </c>
    </row>
    <row r="341" s="14" customFormat="1">
      <c r="A341" s="14"/>
      <c r="B341" s="236"/>
      <c r="C341" s="237"/>
      <c r="D341" s="219" t="s">
        <v>167</v>
      </c>
      <c r="E341" s="238" t="s">
        <v>19</v>
      </c>
      <c r="F341" s="239" t="s">
        <v>1720</v>
      </c>
      <c r="G341" s="237"/>
      <c r="H341" s="240">
        <v>1.7729999999999999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167</v>
      </c>
      <c r="AU341" s="246" t="s">
        <v>83</v>
      </c>
      <c r="AV341" s="14" t="s">
        <v>83</v>
      </c>
      <c r="AW341" s="14" t="s">
        <v>34</v>
      </c>
      <c r="AX341" s="14" t="s">
        <v>73</v>
      </c>
      <c r="AY341" s="246" t="s">
        <v>154</v>
      </c>
    </row>
    <row r="342" s="14" customFormat="1">
      <c r="A342" s="14"/>
      <c r="B342" s="236"/>
      <c r="C342" s="237"/>
      <c r="D342" s="219" t="s">
        <v>167</v>
      </c>
      <c r="E342" s="238" t="s">
        <v>19</v>
      </c>
      <c r="F342" s="239" t="s">
        <v>1721</v>
      </c>
      <c r="G342" s="237"/>
      <c r="H342" s="240">
        <v>1.7729999999999999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167</v>
      </c>
      <c r="AU342" s="246" t="s">
        <v>83</v>
      </c>
      <c r="AV342" s="14" t="s">
        <v>83</v>
      </c>
      <c r="AW342" s="14" t="s">
        <v>34</v>
      </c>
      <c r="AX342" s="14" t="s">
        <v>73</v>
      </c>
      <c r="AY342" s="246" t="s">
        <v>154</v>
      </c>
    </row>
    <row r="343" s="14" customFormat="1">
      <c r="A343" s="14"/>
      <c r="B343" s="236"/>
      <c r="C343" s="237"/>
      <c r="D343" s="219" t="s">
        <v>167</v>
      </c>
      <c r="E343" s="238" t="s">
        <v>19</v>
      </c>
      <c r="F343" s="239" t="s">
        <v>1722</v>
      </c>
      <c r="G343" s="237"/>
      <c r="H343" s="240">
        <v>1.7729999999999999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167</v>
      </c>
      <c r="AU343" s="246" t="s">
        <v>83</v>
      </c>
      <c r="AV343" s="14" t="s">
        <v>83</v>
      </c>
      <c r="AW343" s="14" t="s">
        <v>34</v>
      </c>
      <c r="AX343" s="14" t="s">
        <v>73</v>
      </c>
      <c r="AY343" s="246" t="s">
        <v>154</v>
      </c>
    </row>
    <row r="344" s="14" customFormat="1">
      <c r="A344" s="14"/>
      <c r="B344" s="236"/>
      <c r="C344" s="237"/>
      <c r="D344" s="219" t="s">
        <v>167</v>
      </c>
      <c r="E344" s="238" t="s">
        <v>19</v>
      </c>
      <c r="F344" s="239" t="s">
        <v>1723</v>
      </c>
      <c r="G344" s="237"/>
      <c r="H344" s="240">
        <v>4.7279999999999998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167</v>
      </c>
      <c r="AU344" s="246" t="s">
        <v>83</v>
      </c>
      <c r="AV344" s="14" t="s">
        <v>83</v>
      </c>
      <c r="AW344" s="14" t="s">
        <v>34</v>
      </c>
      <c r="AX344" s="14" t="s">
        <v>73</v>
      </c>
      <c r="AY344" s="246" t="s">
        <v>154</v>
      </c>
    </row>
    <row r="345" s="14" customFormat="1">
      <c r="A345" s="14"/>
      <c r="B345" s="236"/>
      <c r="C345" s="237"/>
      <c r="D345" s="219" t="s">
        <v>167</v>
      </c>
      <c r="E345" s="238" t="s">
        <v>19</v>
      </c>
      <c r="F345" s="239" t="s">
        <v>1724</v>
      </c>
      <c r="G345" s="237"/>
      <c r="H345" s="240">
        <v>4.7279999999999998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167</v>
      </c>
      <c r="AU345" s="246" t="s">
        <v>83</v>
      </c>
      <c r="AV345" s="14" t="s">
        <v>83</v>
      </c>
      <c r="AW345" s="14" t="s">
        <v>34</v>
      </c>
      <c r="AX345" s="14" t="s">
        <v>73</v>
      </c>
      <c r="AY345" s="246" t="s">
        <v>154</v>
      </c>
    </row>
    <row r="346" s="14" customFormat="1">
      <c r="A346" s="14"/>
      <c r="B346" s="236"/>
      <c r="C346" s="237"/>
      <c r="D346" s="219" t="s">
        <v>167</v>
      </c>
      <c r="E346" s="238" t="s">
        <v>19</v>
      </c>
      <c r="F346" s="239" t="s">
        <v>1725</v>
      </c>
      <c r="G346" s="237"/>
      <c r="H346" s="240">
        <v>11.032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167</v>
      </c>
      <c r="AU346" s="246" t="s">
        <v>83</v>
      </c>
      <c r="AV346" s="14" t="s">
        <v>83</v>
      </c>
      <c r="AW346" s="14" t="s">
        <v>34</v>
      </c>
      <c r="AX346" s="14" t="s">
        <v>73</v>
      </c>
      <c r="AY346" s="246" t="s">
        <v>154</v>
      </c>
    </row>
    <row r="347" s="2" customFormat="1" ht="22.2" customHeight="1">
      <c r="A347" s="40"/>
      <c r="B347" s="41"/>
      <c r="C347" s="206" t="s">
        <v>255</v>
      </c>
      <c r="D347" s="206" t="s">
        <v>156</v>
      </c>
      <c r="E347" s="207" t="s">
        <v>1726</v>
      </c>
      <c r="F347" s="208" t="s">
        <v>1727</v>
      </c>
      <c r="G347" s="209" t="s">
        <v>230</v>
      </c>
      <c r="H347" s="210">
        <v>980</v>
      </c>
      <c r="I347" s="211"/>
      <c r="J347" s="212">
        <f>ROUND(I347*H347,2)</f>
        <v>0</v>
      </c>
      <c r="K347" s="208" t="s">
        <v>160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4.0000000000000003E-05</v>
      </c>
      <c r="R347" s="215">
        <f>Q347*H347</f>
        <v>0.039200000000000006</v>
      </c>
      <c r="S347" s="215">
        <v>0.0040000000000000001</v>
      </c>
      <c r="T347" s="216">
        <f>S347*H347</f>
        <v>3.9199999999999999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161</v>
      </c>
      <c r="AT347" s="217" t="s">
        <v>156</v>
      </c>
      <c r="AU347" s="217" t="s">
        <v>83</v>
      </c>
      <c r="AY347" s="19" t="s">
        <v>154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81</v>
      </c>
      <c r="BK347" s="218">
        <f>ROUND(I347*H347,2)</f>
        <v>0</v>
      </c>
      <c r="BL347" s="19" t="s">
        <v>161</v>
      </c>
      <c r="BM347" s="217" t="s">
        <v>1728</v>
      </c>
    </row>
    <row r="348" s="2" customFormat="1">
      <c r="A348" s="40"/>
      <c r="B348" s="41"/>
      <c r="C348" s="42"/>
      <c r="D348" s="219" t="s">
        <v>163</v>
      </c>
      <c r="E348" s="42"/>
      <c r="F348" s="220" t="s">
        <v>1729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163</v>
      </c>
      <c r="AU348" s="19" t="s">
        <v>83</v>
      </c>
    </row>
    <row r="349" s="2" customFormat="1">
      <c r="A349" s="40"/>
      <c r="B349" s="41"/>
      <c r="C349" s="42"/>
      <c r="D349" s="224" t="s">
        <v>165</v>
      </c>
      <c r="E349" s="42"/>
      <c r="F349" s="225" t="s">
        <v>1730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165</v>
      </c>
      <c r="AU349" s="19" t="s">
        <v>83</v>
      </c>
    </row>
    <row r="350" s="13" customFormat="1">
      <c r="A350" s="13"/>
      <c r="B350" s="226"/>
      <c r="C350" s="227"/>
      <c r="D350" s="219" t="s">
        <v>167</v>
      </c>
      <c r="E350" s="228" t="s">
        <v>19</v>
      </c>
      <c r="F350" s="229" t="s">
        <v>1731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167</v>
      </c>
      <c r="AU350" s="235" t="s">
        <v>83</v>
      </c>
      <c r="AV350" s="13" t="s">
        <v>81</v>
      </c>
      <c r="AW350" s="13" t="s">
        <v>34</v>
      </c>
      <c r="AX350" s="13" t="s">
        <v>73</v>
      </c>
      <c r="AY350" s="235" t="s">
        <v>154</v>
      </c>
    </row>
    <row r="351" s="14" customFormat="1">
      <c r="A351" s="14"/>
      <c r="B351" s="236"/>
      <c r="C351" s="237"/>
      <c r="D351" s="219" t="s">
        <v>167</v>
      </c>
      <c r="E351" s="238" t="s">
        <v>19</v>
      </c>
      <c r="F351" s="239" t="s">
        <v>1732</v>
      </c>
      <c r="G351" s="237"/>
      <c r="H351" s="240">
        <v>80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167</v>
      </c>
      <c r="AU351" s="246" t="s">
        <v>83</v>
      </c>
      <c r="AV351" s="14" t="s">
        <v>83</v>
      </c>
      <c r="AW351" s="14" t="s">
        <v>34</v>
      </c>
      <c r="AX351" s="14" t="s">
        <v>73</v>
      </c>
      <c r="AY351" s="246" t="s">
        <v>154</v>
      </c>
    </row>
    <row r="352" s="14" customFormat="1">
      <c r="A352" s="14"/>
      <c r="B352" s="236"/>
      <c r="C352" s="237"/>
      <c r="D352" s="219" t="s">
        <v>167</v>
      </c>
      <c r="E352" s="238" t="s">
        <v>19</v>
      </c>
      <c r="F352" s="239" t="s">
        <v>1733</v>
      </c>
      <c r="G352" s="237"/>
      <c r="H352" s="240">
        <v>600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167</v>
      </c>
      <c r="AU352" s="246" t="s">
        <v>83</v>
      </c>
      <c r="AV352" s="14" t="s">
        <v>83</v>
      </c>
      <c r="AW352" s="14" t="s">
        <v>34</v>
      </c>
      <c r="AX352" s="14" t="s">
        <v>73</v>
      </c>
      <c r="AY352" s="246" t="s">
        <v>154</v>
      </c>
    </row>
    <row r="353" s="14" customFormat="1">
      <c r="A353" s="14"/>
      <c r="B353" s="236"/>
      <c r="C353" s="237"/>
      <c r="D353" s="219" t="s">
        <v>167</v>
      </c>
      <c r="E353" s="238" t="s">
        <v>19</v>
      </c>
      <c r="F353" s="239" t="s">
        <v>1734</v>
      </c>
      <c r="G353" s="237"/>
      <c r="H353" s="240">
        <v>300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167</v>
      </c>
      <c r="AU353" s="246" t="s">
        <v>83</v>
      </c>
      <c r="AV353" s="14" t="s">
        <v>83</v>
      </c>
      <c r="AW353" s="14" t="s">
        <v>34</v>
      </c>
      <c r="AX353" s="14" t="s">
        <v>73</v>
      </c>
      <c r="AY353" s="246" t="s">
        <v>154</v>
      </c>
    </row>
    <row r="354" s="2" customFormat="1" ht="22.2" customHeight="1">
      <c r="A354" s="40"/>
      <c r="B354" s="41"/>
      <c r="C354" s="206" t="s">
        <v>263</v>
      </c>
      <c r="D354" s="206" t="s">
        <v>156</v>
      </c>
      <c r="E354" s="207" t="s">
        <v>1735</v>
      </c>
      <c r="F354" s="208" t="s">
        <v>1736</v>
      </c>
      <c r="G354" s="209" t="s">
        <v>207</v>
      </c>
      <c r="H354" s="210">
        <v>28.050000000000001</v>
      </c>
      <c r="I354" s="211"/>
      <c r="J354" s="212">
        <f>ROUND(I354*H354,2)</f>
        <v>0</v>
      </c>
      <c r="K354" s="208" t="s">
        <v>160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0.068000000000000005</v>
      </c>
      <c r="T354" s="216">
        <f>S354*H354</f>
        <v>1.9074000000000002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161</v>
      </c>
      <c r="AT354" s="217" t="s">
        <v>156</v>
      </c>
      <c r="AU354" s="217" t="s">
        <v>83</v>
      </c>
      <c r="AY354" s="19" t="s">
        <v>154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81</v>
      </c>
      <c r="BK354" s="218">
        <f>ROUND(I354*H354,2)</f>
        <v>0</v>
      </c>
      <c r="BL354" s="19" t="s">
        <v>161</v>
      </c>
      <c r="BM354" s="217" t="s">
        <v>1737</v>
      </c>
    </row>
    <row r="355" s="2" customFormat="1">
      <c r="A355" s="40"/>
      <c r="B355" s="41"/>
      <c r="C355" s="42"/>
      <c r="D355" s="219" t="s">
        <v>163</v>
      </c>
      <c r="E355" s="42"/>
      <c r="F355" s="220" t="s">
        <v>1738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163</v>
      </c>
      <c r="AU355" s="19" t="s">
        <v>83</v>
      </c>
    </row>
    <row r="356" s="2" customFormat="1">
      <c r="A356" s="40"/>
      <c r="B356" s="41"/>
      <c r="C356" s="42"/>
      <c r="D356" s="224" t="s">
        <v>165</v>
      </c>
      <c r="E356" s="42"/>
      <c r="F356" s="225" t="s">
        <v>1739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165</v>
      </c>
      <c r="AU356" s="19" t="s">
        <v>83</v>
      </c>
    </row>
    <row r="357" s="13" customFormat="1">
      <c r="A357" s="13"/>
      <c r="B357" s="226"/>
      <c r="C357" s="227"/>
      <c r="D357" s="219" t="s">
        <v>167</v>
      </c>
      <c r="E357" s="228" t="s">
        <v>19</v>
      </c>
      <c r="F357" s="229" t="s">
        <v>1544</v>
      </c>
      <c r="G357" s="227"/>
      <c r="H357" s="228" t="s">
        <v>19</v>
      </c>
      <c r="I357" s="230"/>
      <c r="J357" s="227"/>
      <c r="K357" s="227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167</v>
      </c>
      <c r="AU357" s="235" t="s">
        <v>83</v>
      </c>
      <c r="AV357" s="13" t="s">
        <v>81</v>
      </c>
      <c r="AW357" s="13" t="s">
        <v>34</v>
      </c>
      <c r="AX357" s="13" t="s">
        <v>73</v>
      </c>
      <c r="AY357" s="235" t="s">
        <v>154</v>
      </c>
    </row>
    <row r="358" s="14" customFormat="1">
      <c r="A358" s="14"/>
      <c r="B358" s="236"/>
      <c r="C358" s="237"/>
      <c r="D358" s="219" t="s">
        <v>167</v>
      </c>
      <c r="E358" s="238" t="s">
        <v>19</v>
      </c>
      <c r="F358" s="239" t="s">
        <v>1545</v>
      </c>
      <c r="G358" s="237"/>
      <c r="H358" s="240">
        <v>1.8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167</v>
      </c>
      <c r="AU358" s="246" t="s">
        <v>83</v>
      </c>
      <c r="AV358" s="14" t="s">
        <v>83</v>
      </c>
      <c r="AW358" s="14" t="s">
        <v>34</v>
      </c>
      <c r="AX358" s="14" t="s">
        <v>73</v>
      </c>
      <c r="AY358" s="246" t="s">
        <v>154</v>
      </c>
    </row>
    <row r="359" s="14" customFormat="1">
      <c r="A359" s="14"/>
      <c r="B359" s="236"/>
      <c r="C359" s="237"/>
      <c r="D359" s="219" t="s">
        <v>167</v>
      </c>
      <c r="E359" s="238" t="s">
        <v>19</v>
      </c>
      <c r="F359" s="239" t="s">
        <v>1546</v>
      </c>
      <c r="G359" s="237"/>
      <c r="H359" s="240">
        <v>1.875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167</v>
      </c>
      <c r="AU359" s="246" t="s">
        <v>83</v>
      </c>
      <c r="AV359" s="14" t="s">
        <v>83</v>
      </c>
      <c r="AW359" s="14" t="s">
        <v>34</v>
      </c>
      <c r="AX359" s="14" t="s">
        <v>73</v>
      </c>
      <c r="AY359" s="246" t="s">
        <v>154</v>
      </c>
    </row>
    <row r="360" s="13" customFormat="1">
      <c r="A360" s="13"/>
      <c r="B360" s="226"/>
      <c r="C360" s="227"/>
      <c r="D360" s="219" t="s">
        <v>167</v>
      </c>
      <c r="E360" s="228" t="s">
        <v>19</v>
      </c>
      <c r="F360" s="229" t="s">
        <v>1547</v>
      </c>
      <c r="G360" s="227"/>
      <c r="H360" s="228" t="s">
        <v>19</v>
      </c>
      <c r="I360" s="230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167</v>
      </c>
      <c r="AU360" s="235" t="s">
        <v>83</v>
      </c>
      <c r="AV360" s="13" t="s">
        <v>81</v>
      </c>
      <c r="AW360" s="13" t="s">
        <v>34</v>
      </c>
      <c r="AX360" s="13" t="s">
        <v>73</v>
      </c>
      <c r="AY360" s="235" t="s">
        <v>154</v>
      </c>
    </row>
    <row r="361" s="14" customFormat="1">
      <c r="A361" s="14"/>
      <c r="B361" s="236"/>
      <c r="C361" s="237"/>
      <c r="D361" s="219" t="s">
        <v>167</v>
      </c>
      <c r="E361" s="238" t="s">
        <v>19</v>
      </c>
      <c r="F361" s="239" t="s">
        <v>1548</v>
      </c>
      <c r="G361" s="237"/>
      <c r="H361" s="240">
        <v>2.25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167</v>
      </c>
      <c r="AU361" s="246" t="s">
        <v>83</v>
      </c>
      <c r="AV361" s="14" t="s">
        <v>83</v>
      </c>
      <c r="AW361" s="14" t="s">
        <v>34</v>
      </c>
      <c r="AX361" s="14" t="s">
        <v>73</v>
      </c>
      <c r="AY361" s="246" t="s">
        <v>154</v>
      </c>
    </row>
    <row r="362" s="14" customFormat="1">
      <c r="A362" s="14"/>
      <c r="B362" s="236"/>
      <c r="C362" s="237"/>
      <c r="D362" s="219" t="s">
        <v>167</v>
      </c>
      <c r="E362" s="238" t="s">
        <v>19</v>
      </c>
      <c r="F362" s="239" t="s">
        <v>1549</v>
      </c>
      <c r="G362" s="237"/>
      <c r="H362" s="240">
        <v>2.25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167</v>
      </c>
      <c r="AU362" s="246" t="s">
        <v>83</v>
      </c>
      <c r="AV362" s="14" t="s">
        <v>83</v>
      </c>
      <c r="AW362" s="14" t="s">
        <v>34</v>
      </c>
      <c r="AX362" s="14" t="s">
        <v>73</v>
      </c>
      <c r="AY362" s="246" t="s">
        <v>154</v>
      </c>
    </row>
    <row r="363" s="14" customFormat="1">
      <c r="A363" s="14"/>
      <c r="B363" s="236"/>
      <c r="C363" s="237"/>
      <c r="D363" s="219" t="s">
        <v>167</v>
      </c>
      <c r="E363" s="238" t="s">
        <v>19</v>
      </c>
      <c r="F363" s="239" t="s">
        <v>1550</v>
      </c>
      <c r="G363" s="237"/>
      <c r="H363" s="240">
        <v>2.25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167</v>
      </c>
      <c r="AU363" s="246" t="s">
        <v>83</v>
      </c>
      <c r="AV363" s="14" t="s">
        <v>83</v>
      </c>
      <c r="AW363" s="14" t="s">
        <v>34</v>
      </c>
      <c r="AX363" s="14" t="s">
        <v>73</v>
      </c>
      <c r="AY363" s="246" t="s">
        <v>154</v>
      </c>
    </row>
    <row r="364" s="14" customFormat="1">
      <c r="A364" s="14"/>
      <c r="B364" s="236"/>
      <c r="C364" s="237"/>
      <c r="D364" s="219" t="s">
        <v>167</v>
      </c>
      <c r="E364" s="238" t="s">
        <v>19</v>
      </c>
      <c r="F364" s="239" t="s">
        <v>1551</v>
      </c>
      <c r="G364" s="237"/>
      <c r="H364" s="240">
        <v>4.125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167</v>
      </c>
      <c r="AU364" s="246" t="s">
        <v>83</v>
      </c>
      <c r="AV364" s="14" t="s">
        <v>83</v>
      </c>
      <c r="AW364" s="14" t="s">
        <v>34</v>
      </c>
      <c r="AX364" s="14" t="s">
        <v>73</v>
      </c>
      <c r="AY364" s="246" t="s">
        <v>154</v>
      </c>
    </row>
    <row r="365" s="14" customFormat="1">
      <c r="A365" s="14"/>
      <c r="B365" s="236"/>
      <c r="C365" s="237"/>
      <c r="D365" s="219" t="s">
        <v>167</v>
      </c>
      <c r="E365" s="238" t="s">
        <v>19</v>
      </c>
      <c r="F365" s="239" t="s">
        <v>1552</v>
      </c>
      <c r="G365" s="237"/>
      <c r="H365" s="240">
        <v>1.875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167</v>
      </c>
      <c r="AU365" s="246" t="s">
        <v>83</v>
      </c>
      <c r="AV365" s="14" t="s">
        <v>83</v>
      </c>
      <c r="AW365" s="14" t="s">
        <v>34</v>
      </c>
      <c r="AX365" s="14" t="s">
        <v>73</v>
      </c>
      <c r="AY365" s="246" t="s">
        <v>154</v>
      </c>
    </row>
    <row r="366" s="14" customFormat="1">
      <c r="A366" s="14"/>
      <c r="B366" s="236"/>
      <c r="C366" s="237"/>
      <c r="D366" s="219" t="s">
        <v>167</v>
      </c>
      <c r="E366" s="238" t="s">
        <v>19</v>
      </c>
      <c r="F366" s="239" t="s">
        <v>1553</v>
      </c>
      <c r="G366" s="237"/>
      <c r="H366" s="240">
        <v>1.875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167</v>
      </c>
      <c r="AU366" s="246" t="s">
        <v>83</v>
      </c>
      <c r="AV366" s="14" t="s">
        <v>83</v>
      </c>
      <c r="AW366" s="14" t="s">
        <v>34</v>
      </c>
      <c r="AX366" s="14" t="s">
        <v>73</v>
      </c>
      <c r="AY366" s="246" t="s">
        <v>154</v>
      </c>
    </row>
    <row r="367" s="14" customFormat="1">
      <c r="A367" s="14"/>
      <c r="B367" s="236"/>
      <c r="C367" s="237"/>
      <c r="D367" s="219" t="s">
        <v>167</v>
      </c>
      <c r="E367" s="238" t="s">
        <v>19</v>
      </c>
      <c r="F367" s="239" t="s">
        <v>1554</v>
      </c>
      <c r="G367" s="237"/>
      <c r="H367" s="240">
        <v>1.875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167</v>
      </c>
      <c r="AU367" s="246" t="s">
        <v>83</v>
      </c>
      <c r="AV367" s="14" t="s">
        <v>83</v>
      </c>
      <c r="AW367" s="14" t="s">
        <v>34</v>
      </c>
      <c r="AX367" s="14" t="s">
        <v>73</v>
      </c>
      <c r="AY367" s="246" t="s">
        <v>154</v>
      </c>
    </row>
    <row r="368" s="14" customFormat="1">
      <c r="A368" s="14"/>
      <c r="B368" s="236"/>
      <c r="C368" s="237"/>
      <c r="D368" s="219" t="s">
        <v>167</v>
      </c>
      <c r="E368" s="238" t="s">
        <v>19</v>
      </c>
      <c r="F368" s="239" t="s">
        <v>1555</v>
      </c>
      <c r="G368" s="237"/>
      <c r="H368" s="240">
        <v>1.5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167</v>
      </c>
      <c r="AU368" s="246" t="s">
        <v>83</v>
      </c>
      <c r="AV368" s="14" t="s">
        <v>83</v>
      </c>
      <c r="AW368" s="14" t="s">
        <v>34</v>
      </c>
      <c r="AX368" s="14" t="s">
        <v>73</v>
      </c>
      <c r="AY368" s="246" t="s">
        <v>154</v>
      </c>
    </row>
    <row r="369" s="14" customFormat="1">
      <c r="A369" s="14"/>
      <c r="B369" s="236"/>
      <c r="C369" s="237"/>
      <c r="D369" s="219" t="s">
        <v>167</v>
      </c>
      <c r="E369" s="238" t="s">
        <v>19</v>
      </c>
      <c r="F369" s="239" t="s">
        <v>1556</v>
      </c>
      <c r="G369" s="237"/>
      <c r="H369" s="240">
        <v>1.875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167</v>
      </c>
      <c r="AU369" s="246" t="s">
        <v>83</v>
      </c>
      <c r="AV369" s="14" t="s">
        <v>83</v>
      </c>
      <c r="AW369" s="14" t="s">
        <v>34</v>
      </c>
      <c r="AX369" s="14" t="s">
        <v>73</v>
      </c>
      <c r="AY369" s="246" t="s">
        <v>154</v>
      </c>
    </row>
    <row r="370" s="14" customFormat="1">
      <c r="A370" s="14"/>
      <c r="B370" s="236"/>
      <c r="C370" s="237"/>
      <c r="D370" s="219" t="s">
        <v>167</v>
      </c>
      <c r="E370" s="238" t="s">
        <v>19</v>
      </c>
      <c r="F370" s="239" t="s">
        <v>1557</v>
      </c>
      <c r="G370" s="237"/>
      <c r="H370" s="240">
        <v>3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167</v>
      </c>
      <c r="AU370" s="246" t="s">
        <v>83</v>
      </c>
      <c r="AV370" s="14" t="s">
        <v>83</v>
      </c>
      <c r="AW370" s="14" t="s">
        <v>34</v>
      </c>
      <c r="AX370" s="14" t="s">
        <v>73</v>
      </c>
      <c r="AY370" s="246" t="s">
        <v>154</v>
      </c>
    </row>
    <row r="371" s="14" customFormat="1">
      <c r="A371" s="14"/>
      <c r="B371" s="236"/>
      <c r="C371" s="237"/>
      <c r="D371" s="219" t="s">
        <v>167</v>
      </c>
      <c r="E371" s="238" t="s">
        <v>19</v>
      </c>
      <c r="F371" s="239" t="s">
        <v>1558</v>
      </c>
      <c r="G371" s="237"/>
      <c r="H371" s="240">
        <v>1.5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167</v>
      </c>
      <c r="AU371" s="246" t="s">
        <v>83</v>
      </c>
      <c r="AV371" s="14" t="s">
        <v>83</v>
      </c>
      <c r="AW371" s="14" t="s">
        <v>34</v>
      </c>
      <c r="AX371" s="14" t="s">
        <v>73</v>
      </c>
      <c r="AY371" s="246" t="s">
        <v>154</v>
      </c>
    </row>
    <row r="372" s="12" customFormat="1" ht="22.8" customHeight="1">
      <c r="A372" s="12"/>
      <c r="B372" s="190"/>
      <c r="C372" s="191"/>
      <c r="D372" s="192" t="s">
        <v>72</v>
      </c>
      <c r="E372" s="204" t="s">
        <v>372</v>
      </c>
      <c r="F372" s="204" t="s">
        <v>373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SUM(P373:P404)</f>
        <v>0</v>
      </c>
      <c r="Q372" s="198"/>
      <c r="R372" s="199">
        <f>SUM(R373:R404)</f>
        <v>0</v>
      </c>
      <c r="S372" s="198"/>
      <c r="T372" s="200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81</v>
      </c>
      <c r="AT372" s="202" t="s">
        <v>72</v>
      </c>
      <c r="AU372" s="202" t="s">
        <v>81</v>
      </c>
      <c r="AY372" s="201" t="s">
        <v>154</v>
      </c>
      <c r="BK372" s="203">
        <f>SUM(BK373:BK404)</f>
        <v>0</v>
      </c>
    </row>
    <row r="373" s="2" customFormat="1" ht="22.2" customHeight="1">
      <c r="A373" s="40"/>
      <c r="B373" s="41"/>
      <c r="C373" s="206" t="s">
        <v>270</v>
      </c>
      <c r="D373" s="206" t="s">
        <v>156</v>
      </c>
      <c r="E373" s="207" t="s">
        <v>1022</v>
      </c>
      <c r="F373" s="208" t="s">
        <v>1023</v>
      </c>
      <c r="G373" s="209" t="s">
        <v>178</v>
      </c>
      <c r="H373" s="210">
        <v>17.896000000000001</v>
      </c>
      <c r="I373" s="211"/>
      <c r="J373" s="212">
        <f>ROUND(I373*H373,2)</f>
        <v>0</v>
      </c>
      <c r="K373" s="208" t="s">
        <v>160</v>
      </c>
      <c r="L373" s="46"/>
      <c r="M373" s="213" t="s">
        <v>19</v>
      </c>
      <c r="N373" s="214" t="s">
        <v>44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161</v>
      </c>
      <c r="AT373" s="217" t="s">
        <v>156</v>
      </c>
      <c r="AU373" s="217" t="s">
        <v>83</v>
      </c>
      <c r="AY373" s="19" t="s">
        <v>154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81</v>
      </c>
      <c r="BK373" s="218">
        <f>ROUND(I373*H373,2)</f>
        <v>0</v>
      </c>
      <c r="BL373" s="19" t="s">
        <v>161</v>
      </c>
      <c r="BM373" s="217" t="s">
        <v>1740</v>
      </c>
    </row>
    <row r="374" s="2" customFormat="1">
      <c r="A374" s="40"/>
      <c r="B374" s="41"/>
      <c r="C374" s="42"/>
      <c r="D374" s="219" t="s">
        <v>163</v>
      </c>
      <c r="E374" s="42"/>
      <c r="F374" s="220" t="s">
        <v>1025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163</v>
      </c>
      <c r="AU374" s="19" t="s">
        <v>83</v>
      </c>
    </row>
    <row r="375" s="2" customFormat="1">
      <c r="A375" s="40"/>
      <c r="B375" s="41"/>
      <c r="C375" s="42"/>
      <c r="D375" s="224" t="s">
        <v>165</v>
      </c>
      <c r="E375" s="42"/>
      <c r="F375" s="225" t="s">
        <v>1026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165</v>
      </c>
      <c r="AU375" s="19" t="s">
        <v>83</v>
      </c>
    </row>
    <row r="376" s="2" customFormat="1" ht="22.2" customHeight="1">
      <c r="A376" s="40"/>
      <c r="B376" s="41"/>
      <c r="C376" s="206" t="s">
        <v>277</v>
      </c>
      <c r="D376" s="206" t="s">
        <v>156</v>
      </c>
      <c r="E376" s="207" t="s">
        <v>381</v>
      </c>
      <c r="F376" s="208" t="s">
        <v>382</v>
      </c>
      <c r="G376" s="209" t="s">
        <v>178</v>
      </c>
      <c r="H376" s="210">
        <v>17.896000000000001</v>
      </c>
      <c r="I376" s="211"/>
      <c r="J376" s="212">
        <f>ROUND(I376*H376,2)</f>
        <v>0</v>
      </c>
      <c r="K376" s="208" t="s">
        <v>160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161</v>
      </c>
      <c r="AT376" s="217" t="s">
        <v>156</v>
      </c>
      <c r="AU376" s="217" t="s">
        <v>83</v>
      </c>
      <c r="AY376" s="19" t="s">
        <v>154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81</v>
      </c>
      <c r="BK376" s="218">
        <f>ROUND(I376*H376,2)</f>
        <v>0</v>
      </c>
      <c r="BL376" s="19" t="s">
        <v>161</v>
      </c>
      <c r="BM376" s="217" t="s">
        <v>1741</v>
      </c>
    </row>
    <row r="377" s="2" customFormat="1">
      <c r="A377" s="40"/>
      <c r="B377" s="41"/>
      <c r="C377" s="42"/>
      <c r="D377" s="219" t="s">
        <v>163</v>
      </c>
      <c r="E377" s="42"/>
      <c r="F377" s="220" t="s">
        <v>384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163</v>
      </c>
      <c r="AU377" s="19" t="s">
        <v>83</v>
      </c>
    </row>
    <row r="378" s="2" customFormat="1">
      <c r="A378" s="40"/>
      <c r="B378" s="41"/>
      <c r="C378" s="42"/>
      <c r="D378" s="224" t="s">
        <v>165</v>
      </c>
      <c r="E378" s="42"/>
      <c r="F378" s="225" t="s">
        <v>385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165</v>
      </c>
      <c r="AU378" s="19" t="s">
        <v>83</v>
      </c>
    </row>
    <row r="379" s="2" customFormat="1" ht="22.2" customHeight="1">
      <c r="A379" s="40"/>
      <c r="B379" s="41"/>
      <c r="C379" s="206" t="s">
        <v>285</v>
      </c>
      <c r="D379" s="206" t="s">
        <v>156</v>
      </c>
      <c r="E379" s="207" t="s">
        <v>391</v>
      </c>
      <c r="F379" s="208" t="s">
        <v>392</v>
      </c>
      <c r="G379" s="209" t="s">
        <v>178</v>
      </c>
      <c r="H379" s="210">
        <v>529.77599999999995</v>
      </c>
      <c r="I379" s="211"/>
      <c r="J379" s="212">
        <f>ROUND(I379*H379,2)</f>
        <v>0</v>
      </c>
      <c r="K379" s="208" t="s">
        <v>160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161</v>
      </c>
      <c r="AT379" s="217" t="s">
        <v>156</v>
      </c>
      <c r="AU379" s="217" t="s">
        <v>83</v>
      </c>
      <c r="AY379" s="19" t="s">
        <v>154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ROUND(I379*H379,2)</f>
        <v>0</v>
      </c>
      <c r="BL379" s="19" t="s">
        <v>161</v>
      </c>
      <c r="BM379" s="217" t="s">
        <v>1742</v>
      </c>
    </row>
    <row r="380" s="2" customFormat="1">
      <c r="A380" s="40"/>
      <c r="B380" s="41"/>
      <c r="C380" s="42"/>
      <c r="D380" s="219" t="s">
        <v>163</v>
      </c>
      <c r="E380" s="42"/>
      <c r="F380" s="220" t="s">
        <v>394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163</v>
      </c>
      <c r="AU380" s="19" t="s">
        <v>83</v>
      </c>
    </row>
    <row r="381" s="2" customFormat="1">
      <c r="A381" s="40"/>
      <c r="B381" s="41"/>
      <c r="C381" s="42"/>
      <c r="D381" s="224" t="s">
        <v>165</v>
      </c>
      <c r="E381" s="42"/>
      <c r="F381" s="225" t="s">
        <v>395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165</v>
      </c>
      <c r="AU381" s="19" t="s">
        <v>83</v>
      </c>
    </row>
    <row r="382" s="14" customFormat="1">
      <c r="A382" s="14"/>
      <c r="B382" s="236"/>
      <c r="C382" s="237"/>
      <c r="D382" s="219" t="s">
        <v>167</v>
      </c>
      <c r="E382" s="238" t="s">
        <v>19</v>
      </c>
      <c r="F382" s="239" t="s">
        <v>1743</v>
      </c>
      <c r="G382" s="237"/>
      <c r="H382" s="240">
        <v>107.37600000000001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167</v>
      </c>
      <c r="AU382" s="246" t="s">
        <v>83</v>
      </c>
      <c r="AV382" s="14" t="s">
        <v>83</v>
      </c>
      <c r="AW382" s="14" t="s">
        <v>34</v>
      </c>
      <c r="AX382" s="14" t="s">
        <v>73</v>
      </c>
      <c r="AY382" s="246" t="s">
        <v>154</v>
      </c>
    </row>
    <row r="383" s="13" customFormat="1">
      <c r="A383" s="13"/>
      <c r="B383" s="226"/>
      <c r="C383" s="227"/>
      <c r="D383" s="219" t="s">
        <v>167</v>
      </c>
      <c r="E383" s="228" t="s">
        <v>19</v>
      </c>
      <c r="F383" s="229" t="s">
        <v>1744</v>
      </c>
      <c r="G383" s="227"/>
      <c r="H383" s="228" t="s">
        <v>19</v>
      </c>
      <c r="I383" s="230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167</v>
      </c>
      <c r="AU383" s="235" t="s">
        <v>83</v>
      </c>
      <c r="AV383" s="13" t="s">
        <v>81</v>
      </c>
      <c r="AW383" s="13" t="s">
        <v>34</v>
      </c>
      <c r="AX383" s="13" t="s">
        <v>73</v>
      </c>
      <c r="AY383" s="235" t="s">
        <v>154</v>
      </c>
    </row>
    <row r="384" s="14" customFormat="1">
      <c r="A384" s="14"/>
      <c r="B384" s="236"/>
      <c r="C384" s="237"/>
      <c r="D384" s="219" t="s">
        <v>167</v>
      </c>
      <c r="E384" s="238" t="s">
        <v>19</v>
      </c>
      <c r="F384" s="239" t="s">
        <v>1745</v>
      </c>
      <c r="G384" s="237"/>
      <c r="H384" s="240">
        <v>384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167</v>
      </c>
      <c r="AU384" s="246" t="s">
        <v>83</v>
      </c>
      <c r="AV384" s="14" t="s">
        <v>83</v>
      </c>
      <c r="AW384" s="14" t="s">
        <v>34</v>
      </c>
      <c r="AX384" s="14" t="s">
        <v>73</v>
      </c>
      <c r="AY384" s="246" t="s">
        <v>154</v>
      </c>
    </row>
    <row r="385" s="13" customFormat="1">
      <c r="A385" s="13"/>
      <c r="B385" s="226"/>
      <c r="C385" s="227"/>
      <c r="D385" s="219" t="s">
        <v>167</v>
      </c>
      <c r="E385" s="228" t="s">
        <v>19</v>
      </c>
      <c r="F385" s="229" t="s">
        <v>1746</v>
      </c>
      <c r="G385" s="227"/>
      <c r="H385" s="228" t="s">
        <v>19</v>
      </c>
      <c r="I385" s="230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167</v>
      </c>
      <c r="AU385" s="235" t="s">
        <v>83</v>
      </c>
      <c r="AV385" s="13" t="s">
        <v>81</v>
      </c>
      <c r="AW385" s="13" t="s">
        <v>34</v>
      </c>
      <c r="AX385" s="13" t="s">
        <v>73</v>
      </c>
      <c r="AY385" s="235" t="s">
        <v>154</v>
      </c>
    </row>
    <row r="386" s="14" customFormat="1">
      <c r="A386" s="14"/>
      <c r="B386" s="236"/>
      <c r="C386" s="237"/>
      <c r="D386" s="219" t="s">
        <v>167</v>
      </c>
      <c r="E386" s="238" t="s">
        <v>19</v>
      </c>
      <c r="F386" s="239" t="s">
        <v>1747</v>
      </c>
      <c r="G386" s="237"/>
      <c r="H386" s="240">
        <v>38.399999999999999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167</v>
      </c>
      <c r="AU386" s="246" t="s">
        <v>83</v>
      </c>
      <c r="AV386" s="14" t="s">
        <v>83</v>
      </c>
      <c r="AW386" s="14" t="s">
        <v>34</v>
      </c>
      <c r="AX386" s="14" t="s">
        <v>73</v>
      </c>
      <c r="AY386" s="246" t="s">
        <v>154</v>
      </c>
    </row>
    <row r="387" s="2" customFormat="1" ht="40.2" customHeight="1">
      <c r="A387" s="40"/>
      <c r="B387" s="41"/>
      <c r="C387" s="206" t="s">
        <v>296</v>
      </c>
      <c r="D387" s="206" t="s">
        <v>156</v>
      </c>
      <c r="E387" s="207" t="s">
        <v>1748</v>
      </c>
      <c r="F387" s="208" t="s">
        <v>1749</v>
      </c>
      <c r="G387" s="209" t="s">
        <v>178</v>
      </c>
      <c r="H387" s="210">
        <v>10.303000000000001</v>
      </c>
      <c r="I387" s="211"/>
      <c r="J387" s="212">
        <f>ROUND(I387*H387,2)</f>
        <v>0</v>
      </c>
      <c r="K387" s="208" t="s">
        <v>160</v>
      </c>
      <c r="L387" s="46"/>
      <c r="M387" s="213" t="s">
        <v>19</v>
      </c>
      <c r="N387" s="214" t="s">
        <v>44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161</v>
      </c>
      <c r="AT387" s="217" t="s">
        <v>156</v>
      </c>
      <c r="AU387" s="217" t="s">
        <v>83</v>
      </c>
      <c r="AY387" s="19" t="s">
        <v>154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81</v>
      </c>
      <c r="BK387" s="218">
        <f>ROUND(I387*H387,2)</f>
        <v>0</v>
      </c>
      <c r="BL387" s="19" t="s">
        <v>161</v>
      </c>
      <c r="BM387" s="217" t="s">
        <v>1750</v>
      </c>
    </row>
    <row r="388" s="2" customFormat="1">
      <c r="A388" s="40"/>
      <c r="B388" s="41"/>
      <c r="C388" s="42"/>
      <c r="D388" s="219" t="s">
        <v>163</v>
      </c>
      <c r="E388" s="42"/>
      <c r="F388" s="220" t="s">
        <v>1751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163</v>
      </c>
      <c r="AU388" s="19" t="s">
        <v>83</v>
      </c>
    </row>
    <row r="389" s="2" customFormat="1">
      <c r="A389" s="40"/>
      <c r="B389" s="41"/>
      <c r="C389" s="42"/>
      <c r="D389" s="224" t="s">
        <v>165</v>
      </c>
      <c r="E389" s="42"/>
      <c r="F389" s="225" t="s">
        <v>1752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165</v>
      </c>
      <c r="AU389" s="19" t="s">
        <v>83</v>
      </c>
    </row>
    <row r="390" s="14" customFormat="1">
      <c r="A390" s="14"/>
      <c r="B390" s="236"/>
      <c r="C390" s="237"/>
      <c r="D390" s="219" t="s">
        <v>167</v>
      </c>
      <c r="E390" s="238" t="s">
        <v>19</v>
      </c>
      <c r="F390" s="239" t="s">
        <v>1753</v>
      </c>
      <c r="G390" s="237"/>
      <c r="H390" s="240">
        <v>10.303000000000001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167</v>
      </c>
      <c r="AU390" s="246" t="s">
        <v>83</v>
      </c>
      <c r="AV390" s="14" t="s">
        <v>83</v>
      </c>
      <c r="AW390" s="14" t="s">
        <v>34</v>
      </c>
      <c r="AX390" s="14" t="s">
        <v>73</v>
      </c>
      <c r="AY390" s="246" t="s">
        <v>154</v>
      </c>
    </row>
    <row r="391" s="2" customFormat="1" ht="34.8" customHeight="1">
      <c r="A391" s="40"/>
      <c r="B391" s="41"/>
      <c r="C391" s="206" t="s">
        <v>303</v>
      </c>
      <c r="D391" s="206" t="s">
        <v>156</v>
      </c>
      <c r="E391" s="207" t="s">
        <v>1036</v>
      </c>
      <c r="F391" s="208" t="s">
        <v>1037</v>
      </c>
      <c r="G391" s="209" t="s">
        <v>178</v>
      </c>
      <c r="H391" s="210">
        <v>7.0730000000000004</v>
      </c>
      <c r="I391" s="211"/>
      <c r="J391" s="212">
        <f>ROUND(I391*H391,2)</f>
        <v>0</v>
      </c>
      <c r="K391" s="208" t="s">
        <v>160</v>
      </c>
      <c r="L391" s="46"/>
      <c r="M391" s="213" t="s">
        <v>19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161</v>
      </c>
      <c r="AT391" s="217" t="s">
        <v>156</v>
      </c>
      <c r="AU391" s="217" t="s">
        <v>83</v>
      </c>
      <c r="AY391" s="19" t="s">
        <v>154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81</v>
      </c>
      <c r="BK391" s="218">
        <f>ROUND(I391*H391,2)</f>
        <v>0</v>
      </c>
      <c r="BL391" s="19" t="s">
        <v>161</v>
      </c>
      <c r="BM391" s="217" t="s">
        <v>1754</v>
      </c>
    </row>
    <row r="392" s="2" customFormat="1">
      <c r="A392" s="40"/>
      <c r="B392" s="41"/>
      <c r="C392" s="42"/>
      <c r="D392" s="219" t="s">
        <v>163</v>
      </c>
      <c r="E392" s="42"/>
      <c r="F392" s="220" t="s">
        <v>1039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163</v>
      </c>
      <c r="AU392" s="19" t="s">
        <v>83</v>
      </c>
    </row>
    <row r="393" s="2" customFormat="1">
      <c r="A393" s="40"/>
      <c r="B393" s="41"/>
      <c r="C393" s="42"/>
      <c r="D393" s="224" t="s">
        <v>165</v>
      </c>
      <c r="E393" s="42"/>
      <c r="F393" s="225" t="s">
        <v>1040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165</v>
      </c>
      <c r="AU393" s="19" t="s">
        <v>83</v>
      </c>
    </row>
    <row r="394" s="14" customFormat="1">
      <c r="A394" s="14"/>
      <c r="B394" s="236"/>
      <c r="C394" s="237"/>
      <c r="D394" s="219" t="s">
        <v>167</v>
      </c>
      <c r="E394" s="238" t="s">
        <v>19</v>
      </c>
      <c r="F394" s="239" t="s">
        <v>1755</v>
      </c>
      <c r="G394" s="237"/>
      <c r="H394" s="240">
        <v>17.376000000000001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167</v>
      </c>
      <c r="AU394" s="246" t="s">
        <v>83</v>
      </c>
      <c r="AV394" s="14" t="s">
        <v>83</v>
      </c>
      <c r="AW394" s="14" t="s">
        <v>34</v>
      </c>
      <c r="AX394" s="14" t="s">
        <v>73</v>
      </c>
      <c r="AY394" s="246" t="s">
        <v>154</v>
      </c>
    </row>
    <row r="395" s="14" customFormat="1">
      <c r="A395" s="14"/>
      <c r="B395" s="236"/>
      <c r="C395" s="237"/>
      <c r="D395" s="219" t="s">
        <v>167</v>
      </c>
      <c r="E395" s="238" t="s">
        <v>19</v>
      </c>
      <c r="F395" s="239" t="s">
        <v>1756</v>
      </c>
      <c r="G395" s="237"/>
      <c r="H395" s="240">
        <v>-10.303000000000001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167</v>
      </c>
      <c r="AU395" s="246" t="s">
        <v>83</v>
      </c>
      <c r="AV395" s="14" t="s">
        <v>83</v>
      </c>
      <c r="AW395" s="14" t="s">
        <v>34</v>
      </c>
      <c r="AX395" s="14" t="s">
        <v>73</v>
      </c>
      <c r="AY395" s="246" t="s">
        <v>154</v>
      </c>
    </row>
    <row r="396" s="2" customFormat="1" ht="30" customHeight="1">
      <c r="A396" s="40"/>
      <c r="B396" s="41"/>
      <c r="C396" s="206" t="s">
        <v>311</v>
      </c>
      <c r="D396" s="206" t="s">
        <v>156</v>
      </c>
      <c r="E396" s="207" t="s">
        <v>1757</v>
      </c>
      <c r="F396" s="208" t="s">
        <v>1758</v>
      </c>
      <c r="G396" s="209" t="s">
        <v>178</v>
      </c>
      <c r="H396" s="210">
        <v>24</v>
      </c>
      <c r="I396" s="211"/>
      <c r="J396" s="212">
        <f>ROUND(I396*H396,2)</f>
        <v>0</v>
      </c>
      <c r="K396" s="208" t="s">
        <v>160</v>
      </c>
      <c r="L396" s="46"/>
      <c r="M396" s="213" t="s">
        <v>19</v>
      </c>
      <c r="N396" s="214" t="s">
        <v>44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161</v>
      </c>
      <c r="AT396" s="217" t="s">
        <v>156</v>
      </c>
      <c r="AU396" s="217" t="s">
        <v>83</v>
      </c>
      <c r="AY396" s="19" t="s">
        <v>154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81</v>
      </c>
      <c r="BK396" s="218">
        <f>ROUND(I396*H396,2)</f>
        <v>0</v>
      </c>
      <c r="BL396" s="19" t="s">
        <v>161</v>
      </c>
      <c r="BM396" s="217" t="s">
        <v>1759</v>
      </c>
    </row>
    <row r="397" s="2" customFormat="1">
      <c r="A397" s="40"/>
      <c r="B397" s="41"/>
      <c r="C397" s="42"/>
      <c r="D397" s="219" t="s">
        <v>163</v>
      </c>
      <c r="E397" s="42"/>
      <c r="F397" s="220" t="s">
        <v>1758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163</v>
      </c>
      <c r="AU397" s="19" t="s">
        <v>83</v>
      </c>
    </row>
    <row r="398" s="2" customFormat="1">
      <c r="A398" s="40"/>
      <c r="B398" s="41"/>
      <c r="C398" s="42"/>
      <c r="D398" s="224" t="s">
        <v>165</v>
      </c>
      <c r="E398" s="42"/>
      <c r="F398" s="225" t="s">
        <v>1760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165</v>
      </c>
      <c r="AU398" s="19" t="s">
        <v>83</v>
      </c>
    </row>
    <row r="399" s="13" customFormat="1">
      <c r="A399" s="13"/>
      <c r="B399" s="226"/>
      <c r="C399" s="227"/>
      <c r="D399" s="219" t="s">
        <v>167</v>
      </c>
      <c r="E399" s="228" t="s">
        <v>19</v>
      </c>
      <c r="F399" s="229" t="s">
        <v>1761</v>
      </c>
      <c r="G399" s="227"/>
      <c r="H399" s="228" t="s">
        <v>19</v>
      </c>
      <c r="I399" s="230"/>
      <c r="J399" s="227"/>
      <c r="K399" s="227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167</v>
      </c>
      <c r="AU399" s="235" t="s">
        <v>83</v>
      </c>
      <c r="AV399" s="13" t="s">
        <v>81</v>
      </c>
      <c r="AW399" s="13" t="s">
        <v>34</v>
      </c>
      <c r="AX399" s="13" t="s">
        <v>73</v>
      </c>
      <c r="AY399" s="235" t="s">
        <v>154</v>
      </c>
    </row>
    <row r="400" s="14" customFormat="1">
      <c r="A400" s="14"/>
      <c r="B400" s="236"/>
      <c r="C400" s="237"/>
      <c r="D400" s="219" t="s">
        <v>167</v>
      </c>
      <c r="E400" s="238" t="s">
        <v>19</v>
      </c>
      <c r="F400" s="239" t="s">
        <v>1762</v>
      </c>
      <c r="G400" s="237"/>
      <c r="H400" s="240">
        <v>24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167</v>
      </c>
      <c r="AU400" s="246" t="s">
        <v>83</v>
      </c>
      <c r="AV400" s="14" t="s">
        <v>83</v>
      </c>
      <c r="AW400" s="14" t="s">
        <v>34</v>
      </c>
      <c r="AX400" s="14" t="s">
        <v>73</v>
      </c>
      <c r="AY400" s="246" t="s">
        <v>154</v>
      </c>
    </row>
    <row r="401" s="2" customFormat="1" ht="14.4" customHeight="1">
      <c r="A401" s="40"/>
      <c r="B401" s="41"/>
      <c r="C401" s="206" t="s">
        <v>7</v>
      </c>
      <c r="D401" s="206" t="s">
        <v>156</v>
      </c>
      <c r="E401" s="207" t="s">
        <v>1763</v>
      </c>
      <c r="F401" s="208" t="s">
        <v>19</v>
      </c>
      <c r="G401" s="209" t="s">
        <v>178</v>
      </c>
      <c r="H401" s="210">
        <v>12.800000000000001</v>
      </c>
      <c r="I401" s="211"/>
      <c r="J401" s="212">
        <f>ROUND(I401*H401,2)</f>
        <v>0</v>
      </c>
      <c r="K401" s="208" t="s">
        <v>19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161</v>
      </c>
      <c r="AT401" s="217" t="s">
        <v>156</v>
      </c>
      <c r="AU401" s="217" t="s">
        <v>83</v>
      </c>
      <c r="AY401" s="19" t="s">
        <v>154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81</v>
      </c>
      <c r="BK401" s="218">
        <f>ROUND(I401*H401,2)</f>
        <v>0</v>
      </c>
      <c r="BL401" s="19" t="s">
        <v>161</v>
      </c>
      <c r="BM401" s="217" t="s">
        <v>1764</v>
      </c>
    </row>
    <row r="402" s="2" customFormat="1">
      <c r="A402" s="40"/>
      <c r="B402" s="41"/>
      <c r="C402" s="42"/>
      <c r="D402" s="219" t="s">
        <v>163</v>
      </c>
      <c r="E402" s="42"/>
      <c r="F402" s="220" t="s">
        <v>1765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163</v>
      </c>
      <c r="AU402" s="19" t="s">
        <v>83</v>
      </c>
    </row>
    <row r="403" s="13" customFormat="1">
      <c r="A403" s="13"/>
      <c r="B403" s="226"/>
      <c r="C403" s="227"/>
      <c r="D403" s="219" t="s">
        <v>167</v>
      </c>
      <c r="E403" s="228" t="s">
        <v>19</v>
      </c>
      <c r="F403" s="229" t="s">
        <v>1766</v>
      </c>
      <c r="G403" s="227"/>
      <c r="H403" s="228" t="s">
        <v>19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167</v>
      </c>
      <c r="AU403" s="235" t="s">
        <v>83</v>
      </c>
      <c r="AV403" s="13" t="s">
        <v>81</v>
      </c>
      <c r="AW403" s="13" t="s">
        <v>34</v>
      </c>
      <c r="AX403" s="13" t="s">
        <v>73</v>
      </c>
      <c r="AY403" s="235" t="s">
        <v>154</v>
      </c>
    </row>
    <row r="404" s="14" customFormat="1">
      <c r="A404" s="14"/>
      <c r="B404" s="236"/>
      <c r="C404" s="237"/>
      <c r="D404" s="219" t="s">
        <v>167</v>
      </c>
      <c r="E404" s="238" t="s">
        <v>19</v>
      </c>
      <c r="F404" s="239" t="s">
        <v>1767</v>
      </c>
      <c r="G404" s="237"/>
      <c r="H404" s="240">
        <v>12.800000000000001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167</v>
      </c>
      <c r="AU404" s="246" t="s">
        <v>83</v>
      </c>
      <c r="AV404" s="14" t="s">
        <v>83</v>
      </c>
      <c r="AW404" s="14" t="s">
        <v>34</v>
      </c>
      <c r="AX404" s="14" t="s">
        <v>73</v>
      </c>
      <c r="AY404" s="246" t="s">
        <v>154</v>
      </c>
    </row>
    <row r="405" s="12" customFormat="1" ht="22.8" customHeight="1">
      <c r="A405" s="12"/>
      <c r="B405" s="190"/>
      <c r="C405" s="191"/>
      <c r="D405" s="192" t="s">
        <v>72</v>
      </c>
      <c r="E405" s="204" t="s">
        <v>419</v>
      </c>
      <c r="F405" s="204" t="s">
        <v>420</v>
      </c>
      <c r="G405" s="191"/>
      <c r="H405" s="191"/>
      <c r="I405" s="194"/>
      <c r="J405" s="205">
        <f>BK405</f>
        <v>0</v>
      </c>
      <c r="K405" s="191"/>
      <c r="L405" s="196"/>
      <c r="M405" s="197"/>
      <c r="N405" s="198"/>
      <c r="O405" s="198"/>
      <c r="P405" s="199">
        <f>SUM(P406:P408)</f>
        <v>0</v>
      </c>
      <c r="Q405" s="198"/>
      <c r="R405" s="199">
        <f>SUM(R406:R408)</f>
        <v>0</v>
      </c>
      <c r="S405" s="198"/>
      <c r="T405" s="200">
        <f>SUM(T406:T408)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1" t="s">
        <v>81</v>
      </c>
      <c r="AT405" s="202" t="s">
        <v>72</v>
      </c>
      <c r="AU405" s="202" t="s">
        <v>81</v>
      </c>
      <c r="AY405" s="201" t="s">
        <v>154</v>
      </c>
      <c r="BK405" s="203">
        <f>SUM(BK406:BK408)</f>
        <v>0</v>
      </c>
    </row>
    <row r="406" s="2" customFormat="1" ht="22.2" customHeight="1">
      <c r="A406" s="40"/>
      <c r="B406" s="41"/>
      <c r="C406" s="206" t="s">
        <v>326</v>
      </c>
      <c r="D406" s="206" t="s">
        <v>156</v>
      </c>
      <c r="E406" s="207" t="s">
        <v>1051</v>
      </c>
      <c r="F406" s="208" t="s">
        <v>1052</v>
      </c>
      <c r="G406" s="209" t="s">
        <v>178</v>
      </c>
      <c r="H406" s="210">
        <v>23.632999999999999</v>
      </c>
      <c r="I406" s="211"/>
      <c r="J406" s="212">
        <f>ROUND(I406*H406,2)</f>
        <v>0</v>
      </c>
      <c r="K406" s="208" t="s">
        <v>160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161</v>
      </c>
      <c r="AT406" s="217" t="s">
        <v>156</v>
      </c>
      <c r="AU406" s="217" t="s">
        <v>83</v>
      </c>
      <c r="AY406" s="19" t="s">
        <v>154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161</v>
      </c>
      <c r="BM406" s="217" t="s">
        <v>1768</v>
      </c>
    </row>
    <row r="407" s="2" customFormat="1">
      <c r="A407" s="40"/>
      <c r="B407" s="41"/>
      <c r="C407" s="42"/>
      <c r="D407" s="219" t="s">
        <v>163</v>
      </c>
      <c r="E407" s="42"/>
      <c r="F407" s="220" t="s">
        <v>1054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163</v>
      </c>
      <c r="AU407" s="19" t="s">
        <v>83</v>
      </c>
    </row>
    <row r="408" s="2" customFormat="1">
      <c r="A408" s="40"/>
      <c r="B408" s="41"/>
      <c r="C408" s="42"/>
      <c r="D408" s="224" t="s">
        <v>165</v>
      </c>
      <c r="E408" s="42"/>
      <c r="F408" s="225" t="s">
        <v>1055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165</v>
      </c>
      <c r="AU408" s="19" t="s">
        <v>83</v>
      </c>
    </row>
    <row r="409" s="12" customFormat="1" ht="25.92" customHeight="1">
      <c r="A409" s="12"/>
      <c r="B409" s="190"/>
      <c r="C409" s="191"/>
      <c r="D409" s="192" t="s">
        <v>72</v>
      </c>
      <c r="E409" s="193" t="s">
        <v>427</v>
      </c>
      <c r="F409" s="193" t="s">
        <v>428</v>
      </c>
      <c r="G409" s="191"/>
      <c r="H409" s="191"/>
      <c r="I409" s="194"/>
      <c r="J409" s="195">
        <f>BK409</f>
        <v>0</v>
      </c>
      <c r="K409" s="191"/>
      <c r="L409" s="196"/>
      <c r="M409" s="197"/>
      <c r="N409" s="198"/>
      <c r="O409" s="198"/>
      <c r="P409" s="199">
        <f>P410+P426+P508+P646+P669+P833+P947+P997+P1119</f>
        <v>0</v>
      </c>
      <c r="Q409" s="198"/>
      <c r="R409" s="199">
        <f>R410+R426+R508+R646+R669+R833+R947+R997+R1119</f>
        <v>13.253653459999999</v>
      </c>
      <c r="S409" s="198"/>
      <c r="T409" s="200">
        <f>T410+T426+T508+T646+T669+T833+T947+T997+T1119</f>
        <v>4.1959933099999995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1" t="s">
        <v>83</v>
      </c>
      <c r="AT409" s="202" t="s">
        <v>72</v>
      </c>
      <c r="AU409" s="202" t="s">
        <v>73</v>
      </c>
      <c r="AY409" s="201" t="s">
        <v>154</v>
      </c>
      <c r="BK409" s="203">
        <f>BK410+BK426+BK508+BK646+BK669+BK833+BK947+BK997+BK1119</f>
        <v>0</v>
      </c>
    </row>
    <row r="410" s="12" customFormat="1" ht="22.8" customHeight="1">
      <c r="A410" s="12"/>
      <c r="B410" s="190"/>
      <c r="C410" s="191"/>
      <c r="D410" s="192" t="s">
        <v>72</v>
      </c>
      <c r="E410" s="204" t="s">
        <v>1769</v>
      </c>
      <c r="F410" s="204" t="s">
        <v>1770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SUM(P411:P425)</f>
        <v>0</v>
      </c>
      <c r="Q410" s="198"/>
      <c r="R410" s="199">
        <f>SUM(R411:R425)</f>
        <v>0.0141</v>
      </c>
      <c r="S410" s="198"/>
      <c r="T410" s="200">
        <f>SUM(T411:T425)</f>
        <v>0.0071999999999999998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83</v>
      </c>
      <c r="AT410" s="202" t="s">
        <v>72</v>
      </c>
      <c r="AU410" s="202" t="s">
        <v>81</v>
      </c>
      <c r="AY410" s="201" t="s">
        <v>154</v>
      </c>
      <c r="BK410" s="203">
        <f>SUM(BK411:BK425)</f>
        <v>0</v>
      </c>
    </row>
    <row r="411" s="2" customFormat="1" ht="19.8" customHeight="1">
      <c r="A411" s="40"/>
      <c r="B411" s="41"/>
      <c r="C411" s="206" t="s">
        <v>335</v>
      </c>
      <c r="D411" s="206" t="s">
        <v>156</v>
      </c>
      <c r="E411" s="207" t="s">
        <v>1771</v>
      </c>
      <c r="F411" s="208" t="s">
        <v>1772</v>
      </c>
      <c r="G411" s="209" t="s">
        <v>434</v>
      </c>
      <c r="H411" s="210">
        <v>30</v>
      </c>
      <c r="I411" s="211"/>
      <c r="J411" s="212">
        <f>ROUND(I411*H411,2)</f>
        <v>0</v>
      </c>
      <c r="K411" s="208" t="s">
        <v>160</v>
      </c>
      <c r="L411" s="46"/>
      <c r="M411" s="213" t="s">
        <v>19</v>
      </c>
      <c r="N411" s="214" t="s">
        <v>44</v>
      </c>
      <c r="O411" s="86"/>
      <c r="P411" s="215">
        <f>O411*H411</f>
        <v>0</v>
      </c>
      <c r="Q411" s="215">
        <v>0.00025000000000000001</v>
      </c>
      <c r="R411" s="215">
        <f>Q411*H411</f>
        <v>0.0074999999999999997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277</v>
      </c>
      <c r="AT411" s="217" t="s">
        <v>156</v>
      </c>
      <c r="AU411" s="217" t="s">
        <v>83</v>
      </c>
      <c r="AY411" s="19" t="s">
        <v>154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81</v>
      </c>
      <c r="BK411" s="218">
        <f>ROUND(I411*H411,2)</f>
        <v>0</v>
      </c>
      <c r="BL411" s="19" t="s">
        <v>277</v>
      </c>
      <c r="BM411" s="217" t="s">
        <v>1773</v>
      </c>
    </row>
    <row r="412" s="2" customFormat="1">
      <c r="A412" s="40"/>
      <c r="B412" s="41"/>
      <c r="C412" s="42"/>
      <c r="D412" s="219" t="s">
        <v>163</v>
      </c>
      <c r="E412" s="42"/>
      <c r="F412" s="220" t="s">
        <v>1774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163</v>
      </c>
      <c r="AU412" s="19" t="s">
        <v>83</v>
      </c>
    </row>
    <row r="413" s="2" customFormat="1">
      <c r="A413" s="40"/>
      <c r="B413" s="41"/>
      <c r="C413" s="42"/>
      <c r="D413" s="224" t="s">
        <v>165</v>
      </c>
      <c r="E413" s="42"/>
      <c r="F413" s="225" t="s">
        <v>1775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165</v>
      </c>
      <c r="AU413" s="19" t="s">
        <v>83</v>
      </c>
    </row>
    <row r="414" s="2" customFormat="1" ht="14.4" customHeight="1">
      <c r="A414" s="40"/>
      <c r="B414" s="41"/>
      <c r="C414" s="206" t="s">
        <v>346</v>
      </c>
      <c r="D414" s="206" t="s">
        <v>156</v>
      </c>
      <c r="E414" s="207" t="s">
        <v>1776</v>
      </c>
      <c r="F414" s="208" t="s">
        <v>1777</v>
      </c>
      <c r="G414" s="209" t="s">
        <v>434</v>
      </c>
      <c r="H414" s="210">
        <v>30</v>
      </c>
      <c r="I414" s="211"/>
      <c r="J414" s="212">
        <f>ROUND(I414*H414,2)</f>
        <v>0</v>
      </c>
      <c r="K414" s="208" t="s">
        <v>160</v>
      </c>
      <c r="L414" s="46"/>
      <c r="M414" s="213" t="s">
        <v>19</v>
      </c>
      <c r="N414" s="214" t="s">
        <v>44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277</v>
      </c>
      <c r="AT414" s="217" t="s">
        <v>156</v>
      </c>
      <c r="AU414" s="217" t="s">
        <v>83</v>
      </c>
      <c r="AY414" s="19" t="s">
        <v>154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81</v>
      </c>
      <c r="BK414" s="218">
        <f>ROUND(I414*H414,2)</f>
        <v>0</v>
      </c>
      <c r="BL414" s="19" t="s">
        <v>277</v>
      </c>
      <c r="BM414" s="217" t="s">
        <v>1778</v>
      </c>
    </row>
    <row r="415" s="2" customFormat="1">
      <c r="A415" s="40"/>
      <c r="B415" s="41"/>
      <c r="C415" s="42"/>
      <c r="D415" s="219" t="s">
        <v>163</v>
      </c>
      <c r="E415" s="42"/>
      <c r="F415" s="220" t="s">
        <v>1779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163</v>
      </c>
      <c r="AU415" s="19" t="s">
        <v>83</v>
      </c>
    </row>
    <row r="416" s="2" customFormat="1">
      <c r="A416" s="40"/>
      <c r="B416" s="41"/>
      <c r="C416" s="42"/>
      <c r="D416" s="224" t="s">
        <v>165</v>
      </c>
      <c r="E416" s="42"/>
      <c r="F416" s="225" t="s">
        <v>1780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165</v>
      </c>
      <c r="AU416" s="19" t="s">
        <v>83</v>
      </c>
    </row>
    <row r="417" s="2" customFormat="1" ht="19.8" customHeight="1">
      <c r="A417" s="40"/>
      <c r="B417" s="41"/>
      <c r="C417" s="206" t="s">
        <v>357</v>
      </c>
      <c r="D417" s="206" t="s">
        <v>156</v>
      </c>
      <c r="E417" s="207" t="s">
        <v>1781</v>
      </c>
      <c r="F417" s="208" t="s">
        <v>1782</v>
      </c>
      <c r="G417" s="209" t="s">
        <v>434</v>
      </c>
      <c r="H417" s="210">
        <v>30</v>
      </c>
      <c r="I417" s="211"/>
      <c r="J417" s="212">
        <f>ROUND(I417*H417,2)</f>
        <v>0</v>
      </c>
      <c r="K417" s="208" t="s">
        <v>160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2.0000000000000002E-05</v>
      </c>
      <c r="R417" s="215">
        <f>Q417*H417</f>
        <v>0.00060000000000000006</v>
      </c>
      <c r="S417" s="215">
        <v>0.00024000000000000001</v>
      </c>
      <c r="T417" s="216">
        <f>S417*H417</f>
        <v>0.0071999999999999998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277</v>
      </c>
      <c r="AT417" s="217" t="s">
        <v>156</v>
      </c>
      <c r="AU417" s="217" t="s">
        <v>83</v>
      </c>
      <c r="AY417" s="19" t="s">
        <v>154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81</v>
      </c>
      <c r="BK417" s="218">
        <f>ROUND(I417*H417,2)</f>
        <v>0</v>
      </c>
      <c r="BL417" s="19" t="s">
        <v>277</v>
      </c>
      <c r="BM417" s="217" t="s">
        <v>1783</v>
      </c>
    </row>
    <row r="418" s="2" customFormat="1">
      <c r="A418" s="40"/>
      <c r="B418" s="41"/>
      <c r="C418" s="42"/>
      <c r="D418" s="219" t="s">
        <v>163</v>
      </c>
      <c r="E418" s="42"/>
      <c r="F418" s="220" t="s">
        <v>1784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163</v>
      </c>
      <c r="AU418" s="19" t="s">
        <v>83</v>
      </c>
    </row>
    <row r="419" s="2" customFormat="1">
      <c r="A419" s="40"/>
      <c r="B419" s="41"/>
      <c r="C419" s="42"/>
      <c r="D419" s="224" t="s">
        <v>165</v>
      </c>
      <c r="E419" s="42"/>
      <c r="F419" s="225" t="s">
        <v>1785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165</v>
      </c>
      <c r="AU419" s="19" t="s">
        <v>83</v>
      </c>
    </row>
    <row r="420" s="2" customFormat="1" ht="19.8" customHeight="1">
      <c r="A420" s="40"/>
      <c r="B420" s="41"/>
      <c r="C420" s="248" t="s">
        <v>366</v>
      </c>
      <c r="D420" s="248" t="s">
        <v>264</v>
      </c>
      <c r="E420" s="249" t="s">
        <v>1786</v>
      </c>
      <c r="F420" s="250" t="s">
        <v>1787</v>
      </c>
      <c r="G420" s="251" t="s">
        <v>230</v>
      </c>
      <c r="H420" s="252">
        <v>30</v>
      </c>
      <c r="I420" s="253"/>
      <c r="J420" s="254">
        <f>ROUND(I420*H420,2)</f>
        <v>0</v>
      </c>
      <c r="K420" s="250" t="s">
        <v>160</v>
      </c>
      <c r="L420" s="255"/>
      <c r="M420" s="256" t="s">
        <v>19</v>
      </c>
      <c r="N420" s="257" t="s">
        <v>44</v>
      </c>
      <c r="O420" s="86"/>
      <c r="P420" s="215">
        <f>O420*H420</f>
        <v>0</v>
      </c>
      <c r="Q420" s="215">
        <v>0.00020000000000000001</v>
      </c>
      <c r="R420" s="215">
        <f>Q420*H420</f>
        <v>0.0060000000000000001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414</v>
      </c>
      <c r="AT420" s="217" t="s">
        <v>264</v>
      </c>
      <c r="AU420" s="217" t="s">
        <v>83</v>
      </c>
      <c r="AY420" s="19" t="s">
        <v>154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81</v>
      </c>
      <c r="BK420" s="218">
        <f>ROUND(I420*H420,2)</f>
        <v>0</v>
      </c>
      <c r="BL420" s="19" t="s">
        <v>277</v>
      </c>
      <c r="BM420" s="217" t="s">
        <v>1788</v>
      </c>
    </row>
    <row r="421" s="2" customFormat="1">
      <c r="A421" s="40"/>
      <c r="B421" s="41"/>
      <c r="C421" s="42"/>
      <c r="D421" s="219" t="s">
        <v>163</v>
      </c>
      <c r="E421" s="42"/>
      <c r="F421" s="220" t="s">
        <v>1787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163</v>
      </c>
      <c r="AU421" s="19" t="s">
        <v>83</v>
      </c>
    </row>
    <row r="422" s="14" customFormat="1">
      <c r="A422" s="14"/>
      <c r="B422" s="236"/>
      <c r="C422" s="237"/>
      <c r="D422" s="219" t="s">
        <v>167</v>
      </c>
      <c r="E422" s="237"/>
      <c r="F422" s="239" t="s">
        <v>1789</v>
      </c>
      <c r="G422" s="237"/>
      <c r="H422" s="240">
        <v>30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167</v>
      </c>
      <c r="AU422" s="246" t="s">
        <v>83</v>
      </c>
      <c r="AV422" s="14" t="s">
        <v>83</v>
      </c>
      <c r="AW422" s="14" t="s">
        <v>4</v>
      </c>
      <c r="AX422" s="14" t="s">
        <v>81</v>
      </c>
      <c r="AY422" s="246" t="s">
        <v>154</v>
      </c>
    </row>
    <row r="423" s="2" customFormat="1" ht="22.2" customHeight="1">
      <c r="A423" s="40"/>
      <c r="B423" s="41"/>
      <c r="C423" s="206" t="s">
        <v>374</v>
      </c>
      <c r="D423" s="206" t="s">
        <v>156</v>
      </c>
      <c r="E423" s="207" t="s">
        <v>1790</v>
      </c>
      <c r="F423" s="208" t="s">
        <v>1791</v>
      </c>
      <c r="G423" s="209" t="s">
        <v>178</v>
      </c>
      <c r="H423" s="210">
        <v>0.014</v>
      </c>
      <c r="I423" s="211"/>
      <c r="J423" s="212">
        <f>ROUND(I423*H423,2)</f>
        <v>0</v>
      </c>
      <c r="K423" s="208" t="s">
        <v>160</v>
      </c>
      <c r="L423" s="46"/>
      <c r="M423" s="213" t="s">
        <v>19</v>
      </c>
      <c r="N423" s="214" t="s">
        <v>44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277</v>
      </c>
      <c r="AT423" s="217" t="s">
        <v>156</v>
      </c>
      <c r="AU423" s="217" t="s">
        <v>83</v>
      </c>
      <c r="AY423" s="19" t="s">
        <v>154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81</v>
      </c>
      <c r="BK423" s="218">
        <f>ROUND(I423*H423,2)</f>
        <v>0</v>
      </c>
      <c r="BL423" s="19" t="s">
        <v>277</v>
      </c>
      <c r="BM423" s="217" t="s">
        <v>1792</v>
      </c>
    </row>
    <row r="424" s="2" customFormat="1">
      <c r="A424" s="40"/>
      <c r="B424" s="41"/>
      <c r="C424" s="42"/>
      <c r="D424" s="219" t="s">
        <v>163</v>
      </c>
      <c r="E424" s="42"/>
      <c r="F424" s="220" t="s">
        <v>1793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163</v>
      </c>
      <c r="AU424" s="19" t="s">
        <v>83</v>
      </c>
    </row>
    <row r="425" s="2" customFormat="1">
      <c r="A425" s="40"/>
      <c r="B425" s="41"/>
      <c r="C425" s="42"/>
      <c r="D425" s="224" t="s">
        <v>165</v>
      </c>
      <c r="E425" s="42"/>
      <c r="F425" s="225" t="s">
        <v>1794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165</v>
      </c>
      <c r="AU425" s="19" t="s">
        <v>83</v>
      </c>
    </row>
    <row r="426" s="12" customFormat="1" ht="22.8" customHeight="1">
      <c r="A426" s="12"/>
      <c r="B426" s="190"/>
      <c r="C426" s="191"/>
      <c r="D426" s="192" t="s">
        <v>72</v>
      </c>
      <c r="E426" s="204" t="s">
        <v>1795</v>
      </c>
      <c r="F426" s="204" t="s">
        <v>1796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SUM(P427:P507)</f>
        <v>0</v>
      </c>
      <c r="Q426" s="198"/>
      <c r="R426" s="199">
        <f>SUM(R427:R507)</f>
        <v>0.24962000000000001</v>
      </c>
      <c r="S426" s="198"/>
      <c r="T426" s="200">
        <f>SUM(T427:T507)</f>
        <v>0.31698000000000004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83</v>
      </c>
      <c r="AT426" s="202" t="s">
        <v>72</v>
      </c>
      <c r="AU426" s="202" t="s">
        <v>81</v>
      </c>
      <c r="AY426" s="201" t="s">
        <v>154</v>
      </c>
      <c r="BK426" s="203">
        <f>SUM(BK427:BK507)</f>
        <v>0</v>
      </c>
    </row>
    <row r="427" s="2" customFormat="1" ht="14.4" customHeight="1">
      <c r="A427" s="40"/>
      <c r="B427" s="41"/>
      <c r="C427" s="206" t="s">
        <v>380</v>
      </c>
      <c r="D427" s="206" t="s">
        <v>156</v>
      </c>
      <c r="E427" s="207" t="s">
        <v>1797</v>
      </c>
      <c r="F427" s="208" t="s">
        <v>1798</v>
      </c>
      <c r="G427" s="209" t="s">
        <v>599</v>
      </c>
      <c r="H427" s="210">
        <v>15</v>
      </c>
      <c r="I427" s="211"/>
      <c r="J427" s="212">
        <f>ROUND(I427*H427,2)</f>
        <v>0</v>
      </c>
      <c r="K427" s="208" t="s">
        <v>160</v>
      </c>
      <c r="L427" s="46"/>
      <c r="M427" s="213" t="s">
        <v>19</v>
      </c>
      <c r="N427" s="214" t="s">
        <v>44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0.019460000000000002</v>
      </c>
      <c r="T427" s="216">
        <f>S427*H427</f>
        <v>0.29190000000000005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277</v>
      </c>
      <c r="AT427" s="217" t="s">
        <v>156</v>
      </c>
      <c r="AU427" s="217" t="s">
        <v>83</v>
      </c>
      <c r="AY427" s="19" t="s">
        <v>154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81</v>
      </c>
      <c r="BK427" s="218">
        <f>ROUND(I427*H427,2)</f>
        <v>0</v>
      </c>
      <c r="BL427" s="19" t="s">
        <v>277</v>
      </c>
      <c r="BM427" s="217" t="s">
        <v>1799</v>
      </c>
    </row>
    <row r="428" s="2" customFormat="1">
      <c r="A428" s="40"/>
      <c r="B428" s="41"/>
      <c r="C428" s="42"/>
      <c r="D428" s="219" t="s">
        <v>163</v>
      </c>
      <c r="E428" s="42"/>
      <c r="F428" s="220" t="s">
        <v>1800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163</v>
      </c>
      <c r="AU428" s="19" t="s">
        <v>83</v>
      </c>
    </row>
    <row r="429" s="2" customFormat="1">
      <c r="A429" s="40"/>
      <c r="B429" s="41"/>
      <c r="C429" s="42"/>
      <c r="D429" s="224" t="s">
        <v>165</v>
      </c>
      <c r="E429" s="42"/>
      <c r="F429" s="225" t="s">
        <v>1801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165</v>
      </c>
      <c r="AU429" s="19" t="s">
        <v>83</v>
      </c>
    </row>
    <row r="430" s="13" customFormat="1">
      <c r="A430" s="13"/>
      <c r="B430" s="226"/>
      <c r="C430" s="227"/>
      <c r="D430" s="219" t="s">
        <v>167</v>
      </c>
      <c r="E430" s="228" t="s">
        <v>19</v>
      </c>
      <c r="F430" s="229" t="s">
        <v>1544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167</v>
      </c>
      <c r="AU430" s="235" t="s">
        <v>83</v>
      </c>
      <c r="AV430" s="13" t="s">
        <v>81</v>
      </c>
      <c r="AW430" s="13" t="s">
        <v>34</v>
      </c>
      <c r="AX430" s="13" t="s">
        <v>73</v>
      </c>
      <c r="AY430" s="235" t="s">
        <v>154</v>
      </c>
    </row>
    <row r="431" s="14" customFormat="1">
      <c r="A431" s="14"/>
      <c r="B431" s="236"/>
      <c r="C431" s="237"/>
      <c r="D431" s="219" t="s">
        <v>167</v>
      </c>
      <c r="E431" s="238" t="s">
        <v>19</v>
      </c>
      <c r="F431" s="239" t="s">
        <v>1802</v>
      </c>
      <c r="G431" s="237"/>
      <c r="H431" s="240">
        <v>1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167</v>
      </c>
      <c r="AU431" s="246" t="s">
        <v>83</v>
      </c>
      <c r="AV431" s="14" t="s">
        <v>83</v>
      </c>
      <c r="AW431" s="14" t="s">
        <v>34</v>
      </c>
      <c r="AX431" s="14" t="s">
        <v>73</v>
      </c>
      <c r="AY431" s="246" t="s">
        <v>154</v>
      </c>
    </row>
    <row r="432" s="14" customFormat="1">
      <c r="A432" s="14"/>
      <c r="B432" s="236"/>
      <c r="C432" s="237"/>
      <c r="D432" s="219" t="s">
        <v>167</v>
      </c>
      <c r="E432" s="238" t="s">
        <v>19</v>
      </c>
      <c r="F432" s="239" t="s">
        <v>1803</v>
      </c>
      <c r="G432" s="237"/>
      <c r="H432" s="240">
        <v>1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167</v>
      </c>
      <c r="AU432" s="246" t="s">
        <v>83</v>
      </c>
      <c r="AV432" s="14" t="s">
        <v>83</v>
      </c>
      <c r="AW432" s="14" t="s">
        <v>34</v>
      </c>
      <c r="AX432" s="14" t="s">
        <v>73</v>
      </c>
      <c r="AY432" s="246" t="s">
        <v>154</v>
      </c>
    </row>
    <row r="433" s="13" customFormat="1">
      <c r="A433" s="13"/>
      <c r="B433" s="226"/>
      <c r="C433" s="227"/>
      <c r="D433" s="219" t="s">
        <v>167</v>
      </c>
      <c r="E433" s="228" t="s">
        <v>19</v>
      </c>
      <c r="F433" s="229" t="s">
        <v>1547</v>
      </c>
      <c r="G433" s="227"/>
      <c r="H433" s="228" t="s">
        <v>19</v>
      </c>
      <c r="I433" s="230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167</v>
      </c>
      <c r="AU433" s="235" t="s">
        <v>83</v>
      </c>
      <c r="AV433" s="13" t="s">
        <v>81</v>
      </c>
      <c r="AW433" s="13" t="s">
        <v>34</v>
      </c>
      <c r="AX433" s="13" t="s">
        <v>73</v>
      </c>
      <c r="AY433" s="235" t="s">
        <v>154</v>
      </c>
    </row>
    <row r="434" s="14" customFormat="1">
      <c r="A434" s="14"/>
      <c r="B434" s="236"/>
      <c r="C434" s="237"/>
      <c r="D434" s="219" t="s">
        <v>167</v>
      </c>
      <c r="E434" s="238" t="s">
        <v>19</v>
      </c>
      <c r="F434" s="239" t="s">
        <v>1804</v>
      </c>
      <c r="G434" s="237"/>
      <c r="H434" s="240">
        <v>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167</v>
      </c>
      <c r="AU434" s="246" t="s">
        <v>83</v>
      </c>
      <c r="AV434" s="14" t="s">
        <v>83</v>
      </c>
      <c r="AW434" s="14" t="s">
        <v>34</v>
      </c>
      <c r="AX434" s="14" t="s">
        <v>73</v>
      </c>
      <c r="AY434" s="246" t="s">
        <v>154</v>
      </c>
    </row>
    <row r="435" s="14" customFormat="1">
      <c r="A435" s="14"/>
      <c r="B435" s="236"/>
      <c r="C435" s="237"/>
      <c r="D435" s="219" t="s">
        <v>167</v>
      </c>
      <c r="E435" s="238" t="s">
        <v>19</v>
      </c>
      <c r="F435" s="239" t="s">
        <v>1805</v>
      </c>
      <c r="G435" s="237"/>
      <c r="H435" s="240">
        <v>1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167</v>
      </c>
      <c r="AU435" s="246" t="s">
        <v>83</v>
      </c>
      <c r="AV435" s="14" t="s">
        <v>83</v>
      </c>
      <c r="AW435" s="14" t="s">
        <v>34</v>
      </c>
      <c r="AX435" s="14" t="s">
        <v>73</v>
      </c>
      <c r="AY435" s="246" t="s">
        <v>154</v>
      </c>
    </row>
    <row r="436" s="14" customFormat="1">
      <c r="A436" s="14"/>
      <c r="B436" s="236"/>
      <c r="C436" s="237"/>
      <c r="D436" s="219" t="s">
        <v>167</v>
      </c>
      <c r="E436" s="238" t="s">
        <v>19</v>
      </c>
      <c r="F436" s="239" t="s">
        <v>1806</v>
      </c>
      <c r="G436" s="237"/>
      <c r="H436" s="240">
        <v>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167</v>
      </c>
      <c r="AU436" s="246" t="s">
        <v>83</v>
      </c>
      <c r="AV436" s="14" t="s">
        <v>83</v>
      </c>
      <c r="AW436" s="14" t="s">
        <v>34</v>
      </c>
      <c r="AX436" s="14" t="s">
        <v>73</v>
      </c>
      <c r="AY436" s="246" t="s">
        <v>154</v>
      </c>
    </row>
    <row r="437" s="14" customFormat="1">
      <c r="A437" s="14"/>
      <c r="B437" s="236"/>
      <c r="C437" s="237"/>
      <c r="D437" s="219" t="s">
        <v>167</v>
      </c>
      <c r="E437" s="238" t="s">
        <v>19</v>
      </c>
      <c r="F437" s="239" t="s">
        <v>1807</v>
      </c>
      <c r="G437" s="237"/>
      <c r="H437" s="240">
        <v>2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167</v>
      </c>
      <c r="AU437" s="246" t="s">
        <v>83</v>
      </c>
      <c r="AV437" s="14" t="s">
        <v>83</v>
      </c>
      <c r="AW437" s="14" t="s">
        <v>34</v>
      </c>
      <c r="AX437" s="14" t="s">
        <v>73</v>
      </c>
      <c r="AY437" s="246" t="s">
        <v>154</v>
      </c>
    </row>
    <row r="438" s="14" customFormat="1">
      <c r="A438" s="14"/>
      <c r="B438" s="236"/>
      <c r="C438" s="237"/>
      <c r="D438" s="219" t="s">
        <v>167</v>
      </c>
      <c r="E438" s="238" t="s">
        <v>19</v>
      </c>
      <c r="F438" s="239" t="s">
        <v>1808</v>
      </c>
      <c r="G438" s="237"/>
      <c r="H438" s="240">
        <v>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167</v>
      </c>
      <c r="AU438" s="246" t="s">
        <v>83</v>
      </c>
      <c r="AV438" s="14" t="s">
        <v>83</v>
      </c>
      <c r="AW438" s="14" t="s">
        <v>34</v>
      </c>
      <c r="AX438" s="14" t="s">
        <v>73</v>
      </c>
      <c r="AY438" s="246" t="s">
        <v>154</v>
      </c>
    </row>
    <row r="439" s="14" customFormat="1">
      <c r="A439" s="14"/>
      <c r="B439" s="236"/>
      <c r="C439" s="237"/>
      <c r="D439" s="219" t="s">
        <v>167</v>
      </c>
      <c r="E439" s="238" t="s">
        <v>19</v>
      </c>
      <c r="F439" s="239" t="s">
        <v>1809</v>
      </c>
      <c r="G439" s="237"/>
      <c r="H439" s="240">
        <v>1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167</v>
      </c>
      <c r="AU439" s="246" t="s">
        <v>83</v>
      </c>
      <c r="AV439" s="14" t="s">
        <v>83</v>
      </c>
      <c r="AW439" s="14" t="s">
        <v>34</v>
      </c>
      <c r="AX439" s="14" t="s">
        <v>73</v>
      </c>
      <c r="AY439" s="246" t="s">
        <v>154</v>
      </c>
    </row>
    <row r="440" s="14" customFormat="1">
      <c r="A440" s="14"/>
      <c r="B440" s="236"/>
      <c r="C440" s="237"/>
      <c r="D440" s="219" t="s">
        <v>167</v>
      </c>
      <c r="E440" s="238" t="s">
        <v>19</v>
      </c>
      <c r="F440" s="239" t="s">
        <v>1810</v>
      </c>
      <c r="G440" s="237"/>
      <c r="H440" s="240">
        <v>1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167</v>
      </c>
      <c r="AU440" s="246" t="s">
        <v>83</v>
      </c>
      <c r="AV440" s="14" t="s">
        <v>83</v>
      </c>
      <c r="AW440" s="14" t="s">
        <v>34</v>
      </c>
      <c r="AX440" s="14" t="s">
        <v>73</v>
      </c>
      <c r="AY440" s="246" t="s">
        <v>154</v>
      </c>
    </row>
    <row r="441" s="14" customFormat="1">
      <c r="A441" s="14"/>
      <c r="B441" s="236"/>
      <c r="C441" s="237"/>
      <c r="D441" s="219" t="s">
        <v>167</v>
      </c>
      <c r="E441" s="238" t="s">
        <v>19</v>
      </c>
      <c r="F441" s="239" t="s">
        <v>1811</v>
      </c>
      <c r="G441" s="237"/>
      <c r="H441" s="240">
        <v>1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167</v>
      </c>
      <c r="AU441" s="246" t="s">
        <v>83</v>
      </c>
      <c r="AV441" s="14" t="s">
        <v>83</v>
      </c>
      <c r="AW441" s="14" t="s">
        <v>34</v>
      </c>
      <c r="AX441" s="14" t="s">
        <v>73</v>
      </c>
      <c r="AY441" s="246" t="s">
        <v>154</v>
      </c>
    </row>
    <row r="442" s="14" customFormat="1">
      <c r="A442" s="14"/>
      <c r="B442" s="236"/>
      <c r="C442" s="237"/>
      <c r="D442" s="219" t="s">
        <v>167</v>
      </c>
      <c r="E442" s="238" t="s">
        <v>19</v>
      </c>
      <c r="F442" s="239" t="s">
        <v>1812</v>
      </c>
      <c r="G442" s="237"/>
      <c r="H442" s="240">
        <v>1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167</v>
      </c>
      <c r="AU442" s="246" t="s">
        <v>83</v>
      </c>
      <c r="AV442" s="14" t="s">
        <v>83</v>
      </c>
      <c r="AW442" s="14" t="s">
        <v>34</v>
      </c>
      <c r="AX442" s="14" t="s">
        <v>73</v>
      </c>
      <c r="AY442" s="246" t="s">
        <v>154</v>
      </c>
    </row>
    <row r="443" s="14" customFormat="1">
      <c r="A443" s="14"/>
      <c r="B443" s="236"/>
      <c r="C443" s="237"/>
      <c r="D443" s="219" t="s">
        <v>167</v>
      </c>
      <c r="E443" s="238" t="s">
        <v>19</v>
      </c>
      <c r="F443" s="239" t="s">
        <v>1813</v>
      </c>
      <c r="G443" s="237"/>
      <c r="H443" s="240">
        <v>2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167</v>
      </c>
      <c r="AU443" s="246" t="s">
        <v>83</v>
      </c>
      <c r="AV443" s="14" t="s">
        <v>83</v>
      </c>
      <c r="AW443" s="14" t="s">
        <v>34</v>
      </c>
      <c r="AX443" s="14" t="s">
        <v>73</v>
      </c>
      <c r="AY443" s="246" t="s">
        <v>154</v>
      </c>
    </row>
    <row r="444" s="14" customFormat="1">
      <c r="A444" s="14"/>
      <c r="B444" s="236"/>
      <c r="C444" s="237"/>
      <c r="D444" s="219" t="s">
        <v>167</v>
      </c>
      <c r="E444" s="238" t="s">
        <v>19</v>
      </c>
      <c r="F444" s="239" t="s">
        <v>1814</v>
      </c>
      <c r="G444" s="237"/>
      <c r="H444" s="240">
        <v>1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167</v>
      </c>
      <c r="AU444" s="246" t="s">
        <v>83</v>
      </c>
      <c r="AV444" s="14" t="s">
        <v>83</v>
      </c>
      <c r="AW444" s="14" t="s">
        <v>34</v>
      </c>
      <c r="AX444" s="14" t="s">
        <v>73</v>
      </c>
      <c r="AY444" s="246" t="s">
        <v>154</v>
      </c>
    </row>
    <row r="445" s="2" customFormat="1" ht="14.4" customHeight="1">
      <c r="A445" s="40"/>
      <c r="B445" s="41"/>
      <c r="C445" s="206" t="s">
        <v>390</v>
      </c>
      <c r="D445" s="206" t="s">
        <v>156</v>
      </c>
      <c r="E445" s="207" t="s">
        <v>1815</v>
      </c>
      <c r="F445" s="208" t="s">
        <v>1816</v>
      </c>
      <c r="G445" s="209" t="s">
        <v>599</v>
      </c>
      <c r="H445" s="210">
        <v>15</v>
      </c>
      <c r="I445" s="211"/>
      <c r="J445" s="212">
        <f>ROUND(I445*H445,2)</f>
        <v>0</v>
      </c>
      <c r="K445" s="208" t="s">
        <v>160</v>
      </c>
      <c r="L445" s="46"/>
      <c r="M445" s="213" t="s">
        <v>19</v>
      </c>
      <c r="N445" s="214" t="s">
        <v>44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0.00156</v>
      </c>
      <c r="T445" s="216">
        <f>S445*H445</f>
        <v>0.023400000000000001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277</v>
      </c>
      <c r="AT445" s="217" t="s">
        <v>156</v>
      </c>
      <c r="AU445" s="217" t="s">
        <v>83</v>
      </c>
      <c r="AY445" s="19" t="s">
        <v>154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81</v>
      </c>
      <c r="BK445" s="218">
        <f>ROUND(I445*H445,2)</f>
        <v>0</v>
      </c>
      <c r="BL445" s="19" t="s">
        <v>277</v>
      </c>
      <c r="BM445" s="217" t="s">
        <v>1817</v>
      </c>
    </row>
    <row r="446" s="2" customFormat="1">
      <c r="A446" s="40"/>
      <c r="B446" s="41"/>
      <c r="C446" s="42"/>
      <c r="D446" s="219" t="s">
        <v>163</v>
      </c>
      <c r="E446" s="42"/>
      <c r="F446" s="220" t="s">
        <v>1818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163</v>
      </c>
      <c r="AU446" s="19" t="s">
        <v>83</v>
      </c>
    </row>
    <row r="447" s="2" customFormat="1">
      <c r="A447" s="40"/>
      <c r="B447" s="41"/>
      <c r="C447" s="42"/>
      <c r="D447" s="224" t="s">
        <v>165</v>
      </c>
      <c r="E447" s="42"/>
      <c r="F447" s="225" t="s">
        <v>1819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165</v>
      </c>
      <c r="AU447" s="19" t="s">
        <v>83</v>
      </c>
    </row>
    <row r="448" s="13" customFormat="1">
      <c r="A448" s="13"/>
      <c r="B448" s="226"/>
      <c r="C448" s="227"/>
      <c r="D448" s="219" t="s">
        <v>167</v>
      </c>
      <c r="E448" s="228" t="s">
        <v>19</v>
      </c>
      <c r="F448" s="229" t="s">
        <v>1544</v>
      </c>
      <c r="G448" s="227"/>
      <c r="H448" s="228" t="s">
        <v>19</v>
      </c>
      <c r="I448" s="230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167</v>
      </c>
      <c r="AU448" s="235" t="s">
        <v>83</v>
      </c>
      <c r="AV448" s="13" t="s">
        <v>81</v>
      </c>
      <c r="AW448" s="13" t="s">
        <v>34</v>
      </c>
      <c r="AX448" s="13" t="s">
        <v>73</v>
      </c>
      <c r="AY448" s="235" t="s">
        <v>154</v>
      </c>
    </row>
    <row r="449" s="14" customFormat="1">
      <c r="A449" s="14"/>
      <c r="B449" s="236"/>
      <c r="C449" s="237"/>
      <c r="D449" s="219" t="s">
        <v>167</v>
      </c>
      <c r="E449" s="238" t="s">
        <v>19</v>
      </c>
      <c r="F449" s="239" t="s">
        <v>1802</v>
      </c>
      <c r="G449" s="237"/>
      <c r="H449" s="240">
        <v>1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167</v>
      </c>
      <c r="AU449" s="246" t="s">
        <v>83</v>
      </c>
      <c r="AV449" s="14" t="s">
        <v>83</v>
      </c>
      <c r="AW449" s="14" t="s">
        <v>34</v>
      </c>
      <c r="AX449" s="14" t="s">
        <v>73</v>
      </c>
      <c r="AY449" s="246" t="s">
        <v>154</v>
      </c>
    </row>
    <row r="450" s="14" customFormat="1">
      <c r="A450" s="14"/>
      <c r="B450" s="236"/>
      <c r="C450" s="237"/>
      <c r="D450" s="219" t="s">
        <v>167</v>
      </c>
      <c r="E450" s="238" t="s">
        <v>19</v>
      </c>
      <c r="F450" s="239" t="s">
        <v>1803</v>
      </c>
      <c r="G450" s="237"/>
      <c r="H450" s="240">
        <v>1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167</v>
      </c>
      <c r="AU450" s="246" t="s">
        <v>83</v>
      </c>
      <c r="AV450" s="14" t="s">
        <v>83</v>
      </c>
      <c r="AW450" s="14" t="s">
        <v>34</v>
      </c>
      <c r="AX450" s="14" t="s">
        <v>73</v>
      </c>
      <c r="AY450" s="246" t="s">
        <v>154</v>
      </c>
    </row>
    <row r="451" s="13" customFormat="1">
      <c r="A451" s="13"/>
      <c r="B451" s="226"/>
      <c r="C451" s="227"/>
      <c r="D451" s="219" t="s">
        <v>167</v>
      </c>
      <c r="E451" s="228" t="s">
        <v>19</v>
      </c>
      <c r="F451" s="229" t="s">
        <v>1547</v>
      </c>
      <c r="G451" s="227"/>
      <c r="H451" s="228" t="s">
        <v>19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167</v>
      </c>
      <c r="AU451" s="235" t="s">
        <v>83</v>
      </c>
      <c r="AV451" s="13" t="s">
        <v>81</v>
      </c>
      <c r="AW451" s="13" t="s">
        <v>34</v>
      </c>
      <c r="AX451" s="13" t="s">
        <v>73</v>
      </c>
      <c r="AY451" s="235" t="s">
        <v>154</v>
      </c>
    </row>
    <row r="452" s="14" customFormat="1">
      <c r="A452" s="14"/>
      <c r="B452" s="236"/>
      <c r="C452" s="237"/>
      <c r="D452" s="219" t="s">
        <v>167</v>
      </c>
      <c r="E452" s="238" t="s">
        <v>19</v>
      </c>
      <c r="F452" s="239" t="s">
        <v>1804</v>
      </c>
      <c r="G452" s="237"/>
      <c r="H452" s="240">
        <v>1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167</v>
      </c>
      <c r="AU452" s="246" t="s">
        <v>83</v>
      </c>
      <c r="AV452" s="14" t="s">
        <v>83</v>
      </c>
      <c r="AW452" s="14" t="s">
        <v>34</v>
      </c>
      <c r="AX452" s="14" t="s">
        <v>73</v>
      </c>
      <c r="AY452" s="246" t="s">
        <v>154</v>
      </c>
    </row>
    <row r="453" s="14" customFormat="1">
      <c r="A453" s="14"/>
      <c r="B453" s="236"/>
      <c r="C453" s="237"/>
      <c r="D453" s="219" t="s">
        <v>167</v>
      </c>
      <c r="E453" s="238" t="s">
        <v>19</v>
      </c>
      <c r="F453" s="239" t="s">
        <v>1805</v>
      </c>
      <c r="G453" s="237"/>
      <c r="H453" s="240">
        <v>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167</v>
      </c>
      <c r="AU453" s="246" t="s">
        <v>83</v>
      </c>
      <c r="AV453" s="14" t="s">
        <v>83</v>
      </c>
      <c r="AW453" s="14" t="s">
        <v>34</v>
      </c>
      <c r="AX453" s="14" t="s">
        <v>73</v>
      </c>
      <c r="AY453" s="246" t="s">
        <v>154</v>
      </c>
    </row>
    <row r="454" s="14" customFormat="1">
      <c r="A454" s="14"/>
      <c r="B454" s="236"/>
      <c r="C454" s="237"/>
      <c r="D454" s="219" t="s">
        <v>167</v>
      </c>
      <c r="E454" s="238" t="s">
        <v>19</v>
      </c>
      <c r="F454" s="239" t="s">
        <v>1806</v>
      </c>
      <c r="G454" s="237"/>
      <c r="H454" s="240">
        <v>1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167</v>
      </c>
      <c r="AU454" s="246" t="s">
        <v>83</v>
      </c>
      <c r="AV454" s="14" t="s">
        <v>83</v>
      </c>
      <c r="AW454" s="14" t="s">
        <v>34</v>
      </c>
      <c r="AX454" s="14" t="s">
        <v>73</v>
      </c>
      <c r="AY454" s="246" t="s">
        <v>154</v>
      </c>
    </row>
    <row r="455" s="14" customFormat="1">
      <c r="A455" s="14"/>
      <c r="B455" s="236"/>
      <c r="C455" s="237"/>
      <c r="D455" s="219" t="s">
        <v>167</v>
      </c>
      <c r="E455" s="238" t="s">
        <v>19</v>
      </c>
      <c r="F455" s="239" t="s">
        <v>1807</v>
      </c>
      <c r="G455" s="237"/>
      <c r="H455" s="240">
        <v>2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167</v>
      </c>
      <c r="AU455" s="246" t="s">
        <v>83</v>
      </c>
      <c r="AV455" s="14" t="s">
        <v>83</v>
      </c>
      <c r="AW455" s="14" t="s">
        <v>34</v>
      </c>
      <c r="AX455" s="14" t="s">
        <v>73</v>
      </c>
      <c r="AY455" s="246" t="s">
        <v>154</v>
      </c>
    </row>
    <row r="456" s="14" customFormat="1">
      <c r="A456" s="14"/>
      <c r="B456" s="236"/>
      <c r="C456" s="237"/>
      <c r="D456" s="219" t="s">
        <v>167</v>
      </c>
      <c r="E456" s="238" t="s">
        <v>19</v>
      </c>
      <c r="F456" s="239" t="s">
        <v>1808</v>
      </c>
      <c r="G456" s="237"/>
      <c r="H456" s="240">
        <v>1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167</v>
      </c>
      <c r="AU456" s="246" t="s">
        <v>83</v>
      </c>
      <c r="AV456" s="14" t="s">
        <v>83</v>
      </c>
      <c r="AW456" s="14" t="s">
        <v>34</v>
      </c>
      <c r="AX456" s="14" t="s">
        <v>73</v>
      </c>
      <c r="AY456" s="246" t="s">
        <v>154</v>
      </c>
    </row>
    <row r="457" s="14" customFormat="1">
      <c r="A457" s="14"/>
      <c r="B457" s="236"/>
      <c r="C457" s="237"/>
      <c r="D457" s="219" t="s">
        <v>167</v>
      </c>
      <c r="E457" s="238" t="s">
        <v>19</v>
      </c>
      <c r="F457" s="239" t="s">
        <v>1809</v>
      </c>
      <c r="G457" s="237"/>
      <c r="H457" s="240">
        <v>1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167</v>
      </c>
      <c r="AU457" s="246" t="s">
        <v>83</v>
      </c>
      <c r="AV457" s="14" t="s">
        <v>83</v>
      </c>
      <c r="AW457" s="14" t="s">
        <v>34</v>
      </c>
      <c r="AX457" s="14" t="s">
        <v>73</v>
      </c>
      <c r="AY457" s="246" t="s">
        <v>154</v>
      </c>
    </row>
    <row r="458" s="14" customFormat="1">
      <c r="A458" s="14"/>
      <c r="B458" s="236"/>
      <c r="C458" s="237"/>
      <c r="D458" s="219" t="s">
        <v>167</v>
      </c>
      <c r="E458" s="238" t="s">
        <v>19</v>
      </c>
      <c r="F458" s="239" t="s">
        <v>1810</v>
      </c>
      <c r="G458" s="237"/>
      <c r="H458" s="240">
        <v>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167</v>
      </c>
      <c r="AU458" s="246" t="s">
        <v>83</v>
      </c>
      <c r="AV458" s="14" t="s">
        <v>83</v>
      </c>
      <c r="AW458" s="14" t="s">
        <v>34</v>
      </c>
      <c r="AX458" s="14" t="s">
        <v>73</v>
      </c>
      <c r="AY458" s="246" t="s">
        <v>154</v>
      </c>
    </row>
    <row r="459" s="14" customFormat="1">
      <c r="A459" s="14"/>
      <c r="B459" s="236"/>
      <c r="C459" s="237"/>
      <c r="D459" s="219" t="s">
        <v>167</v>
      </c>
      <c r="E459" s="238" t="s">
        <v>19</v>
      </c>
      <c r="F459" s="239" t="s">
        <v>1811</v>
      </c>
      <c r="G459" s="237"/>
      <c r="H459" s="240">
        <v>1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167</v>
      </c>
      <c r="AU459" s="246" t="s">
        <v>83</v>
      </c>
      <c r="AV459" s="14" t="s">
        <v>83</v>
      </c>
      <c r="AW459" s="14" t="s">
        <v>34</v>
      </c>
      <c r="AX459" s="14" t="s">
        <v>73</v>
      </c>
      <c r="AY459" s="246" t="s">
        <v>154</v>
      </c>
    </row>
    <row r="460" s="14" customFormat="1">
      <c r="A460" s="14"/>
      <c r="B460" s="236"/>
      <c r="C460" s="237"/>
      <c r="D460" s="219" t="s">
        <v>167</v>
      </c>
      <c r="E460" s="238" t="s">
        <v>19</v>
      </c>
      <c r="F460" s="239" t="s">
        <v>1812</v>
      </c>
      <c r="G460" s="237"/>
      <c r="H460" s="240">
        <v>1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167</v>
      </c>
      <c r="AU460" s="246" t="s">
        <v>83</v>
      </c>
      <c r="AV460" s="14" t="s">
        <v>83</v>
      </c>
      <c r="AW460" s="14" t="s">
        <v>34</v>
      </c>
      <c r="AX460" s="14" t="s">
        <v>73</v>
      </c>
      <c r="AY460" s="246" t="s">
        <v>154</v>
      </c>
    </row>
    <row r="461" s="14" customFormat="1">
      <c r="A461" s="14"/>
      <c r="B461" s="236"/>
      <c r="C461" s="237"/>
      <c r="D461" s="219" t="s">
        <v>167</v>
      </c>
      <c r="E461" s="238" t="s">
        <v>19</v>
      </c>
      <c r="F461" s="239" t="s">
        <v>1813</v>
      </c>
      <c r="G461" s="237"/>
      <c r="H461" s="240">
        <v>2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167</v>
      </c>
      <c r="AU461" s="246" t="s">
        <v>83</v>
      </c>
      <c r="AV461" s="14" t="s">
        <v>83</v>
      </c>
      <c r="AW461" s="14" t="s">
        <v>34</v>
      </c>
      <c r="AX461" s="14" t="s">
        <v>73</v>
      </c>
      <c r="AY461" s="246" t="s">
        <v>154</v>
      </c>
    </row>
    <row r="462" s="14" customFormat="1">
      <c r="A462" s="14"/>
      <c r="B462" s="236"/>
      <c r="C462" s="237"/>
      <c r="D462" s="219" t="s">
        <v>167</v>
      </c>
      <c r="E462" s="238" t="s">
        <v>19</v>
      </c>
      <c r="F462" s="239" t="s">
        <v>1814</v>
      </c>
      <c r="G462" s="237"/>
      <c r="H462" s="240">
        <v>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167</v>
      </c>
      <c r="AU462" s="246" t="s">
        <v>83</v>
      </c>
      <c r="AV462" s="14" t="s">
        <v>83</v>
      </c>
      <c r="AW462" s="14" t="s">
        <v>34</v>
      </c>
      <c r="AX462" s="14" t="s">
        <v>73</v>
      </c>
      <c r="AY462" s="246" t="s">
        <v>154</v>
      </c>
    </row>
    <row r="463" s="2" customFormat="1" ht="14.4" customHeight="1">
      <c r="A463" s="40"/>
      <c r="B463" s="41"/>
      <c r="C463" s="206" t="s">
        <v>397</v>
      </c>
      <c r="D463" s="206" t="s">
        <v>156</v>
      </c>
      <c r="E463" s="207" t="s">
        <v>1820</v>
      </c>
      <c r="F463" s="208" t="s">
        <v>1821</v>
      </c>
      <c r="G463" s="209" t="s">
        <v>434</v>
      </c>
      <c r="H463" s="210">
        <v>14</v>
      </c>
      <c r="I463" s="211"/>
      <c r="J463" s="212">
        <f>ROUND(I463*H463,2)</f>
        <v>0</v>
      </c>
      <c r="K463" s="208" t="s">
        <v>160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0.00023000000000000001</v>
      </c>
      <c r="R463" s="215">
        <f>Q463*H463</f>
        <v>0.0032200000000000002</v>
      </c>
      <c r="S463" s="215">
        <v>0.00012</v>
      </c>
      <c r="T463" s="216">
        <f>S463*H463</f>
        <v>0.0016800000000000001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277</v>
      </c>
      <c r="AT463" s="217" t="s">
        <v>156</v>
      </c>
      <c r="AU463" s="217" t="s">
        <v>83</v>
      </c>
      <c r="AY463" s="19" t="s">
        <v>154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81</v>
      </c>
      <c r="BK463" s="218">
        <f>ROUND(I463*H463,2)</f>
        <v>0</v>
      </c>
      <c r="BL463" s="19" t="s">
        <v>277</v>
      </c>
      <c r="BM463" s="217" t="s">
        <v>1822</v>
      </c>
    </row>
    <row r="464" s="2" customFormat="1">
      <c r="A464" s="40"/>
      <c r="B464" s="41"/>
      <c r="C464" s="42"/>
      <c r="D464" s="219" t="s">
        <v>163</v>
      </c>
      <c r="E464" s="42"/>
      <c r="F464" s="220" t="s">
        <v>1823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163</v>
      </c>
      <c r="AU464" s="19" t="s">
        <v>83</v>
      </c>
    </row>
    <row r="465" s="2" customFormat="1">
      <c r="A465" s="40"/>
      <c r="B465" s="41"/>
      <c r="C465" s="42"/>
      <c r="D465" s="224" t="s">
        <v>165</v>
      </c>
      <c r="E465" s="42"/>
      <c r="F465" s="225" t="s">
        <v>1824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165</v>
      </c>
      <c r="AU465" s="19" t="s">
        <v>83</v>
      </c>
    </row>
    <row r="466" s="2" customFormat="1" ht="14.4" customHeight="1">
      <c r="A466" s="40"/>
      <c r="B466" s="41"/>
      <c r="C466" s="206" t="s">
        <v>407</v>
      </c>
      <c r="D466" s="206" t="s">
        <v>156</v>
      </c>
      <c r="E466" s="207" t="s">
        <v>1825</v>
      </c>
      <c r="F466" s="208" t="s">
        <v>1826</v>
      </c>
      <c r="G466" s="209" t="s">
        <v>434</v>
      </c>
      <c r="H466" s="210">
        <v>15</v>
      </c>
      <c r="I466" s="211"/>
      <c r="J466" s="212">
        <f>ROUND(I466*H466,2)</f>
        <v>0</v>
      </c>
      <c r="K466" s="208" t="s">
        <v>160</v>
      </c>
      <c r="L466" s="46"/>
      <c r="M466" s="213" t="s">
        <v>19</v>
      </c>
      <c r="N466" s="214" t="s">
        <v>44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277</v>
      </c>
      <c r="AT466" s="217" t="s">
        <v>156</v>
      </c>
      <c r="AU466" s="217" t="s">
        <v>83</v>
      </c>
      <c r="AY466" s="19" t="s">
        <v>154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81</v>
      </c>
      <c r="BK466" s="218">
        <f>ROUND(I466*H466,2)</f>
        <v>0</v>
      </c>
      <c r="BL466" s="19" t="s">
        <v>277</v>
      </c>
      <c r="BM466" s="217" t="s">
        <v>1827</v>
      </c>
    </row>
    <row r="467" s="2" customFormat="1">
      <c r="A467" s="40"/>
      <c r="B467" s="41"/>
      <c r="C467" s="42"/>
      <c r="D467" s="219" t="s">
        <v>163</v>
      </c>
      <c r="E467" s="42"/>
      <c r="F467" s="220" t="s">
        <v>1828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163</v>
      </c>
      <c r="AU467" s="19" t="s">
        <v>83</v>
      </c>
    </row>
    <row r="468" s="2" customFormat="1">
      <c r="A468" s="40"/>
      <c r="B468" s="41"/>
      <c r="C468" s="42"/>
      <c r="D468" s="224" t="s">
        <v>165</v>
      </c>
      <c r="E468" s="42"/>
      <c r="F468" s="225" t="s">
        <v>1829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165</v>
      </c>
      <c r="AU468" s="19" t="s">
        <v>83</v>
      </c>
    </row>
    <row r="469" s="2" customFormat="1" ht="19.8" customHeight="1">
      <c r="A469" s="40"/>
      <c r="B469" s="41"/>
      <c r="C469" s="206" t="s">
        <v>414</v>
      </c>
      <c r="D469" s="206" t="s">
        <v>156</v>
      </c>
      <c r="E469" s="207" t="s">
        <v>1830</v>
      </c>
      <c r="F469" s="208" t="s">
        <v>1831</v>
      </c>
      <c r="G469" s="209" t="s">
        <v>434</v>
      </c>
      <c r="H469" s="210">
        <v>14</v>
      </c>
      <c r="I469" s="211"/>
      <c r="J469" s="212">
        <f>ROUND(I469*H469,2)</f>
        <v>0</v>
      </c>
      <c r="K469" s="208" t="s">
        <v>160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1.0000000000000001E-05</v>
      </c>
      <c r="R469" s="215">
        <f>Q469*H469</f>
        <v>0.00014000000000000002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277</v>
      </c>
      <c r="AT469" s="217" t="s">
        <v>156</v>
      </c>
      <c r="AU469" s="217" t="s">
        <v>83</v>
      </c>
      <c r="AY469" s="19" t="s">
        <v>154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277</v>
      </c>
      <c r="BM469" s="217" t="s">
        <v>1832</v>
      </c>
    </row>
    <row r="470" s="2" customFormat="1">
      <c r="A470" s="40"/>
      <c r="B470" s="41"/>
      <c r="C470" s="42"/>
      <c r="D470" s="219" t="s">
        <v>163</v>
      </c>
      <c r="E470" s="42"/>
      <c r="F470" s="220" t="s">
        <v>1833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163</v>
      </c>
      <c r="AU470" s="19" t="s">
        <v>83</v>
      </c>
    </row>
    <row r="471" s="2" customFormat="1">
      <c r="A471" s="40"/>
      <c r="B471" s="41"/>
      <c r="C471" s="42"/>
      <c r="D471" s="224" t="s">
        <v>165</v>
      </c>
      <c r="E471" s="42"/>
      <c r="F471" s="225" t="s">
        <v>1834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165</v>
      </c>
      <c r="AU471" s="19" t="s">
        <v>83</v>
      </c>
    </row>
    <row r="472" s="2" customFormat="1" ht="19.8" customHeight="1">
      <c r="A472" s="40"/>
      <c r="B472" s="41"/>
      <c r="C472" s="206" t="s">
        <v>421</v>
      </c>
      <c r="D472" s="206" t="s">
        <v>156</v>
      </c>
      <c r="E472" s="207" t="s">
        <v>1835</v>
      </c>
      <c r="F472" s="208" t="s">
        <v>1836</v>
      </c>
      <c r="G472" s="209" t="s">
        <v>434</v>
      </c>
      <c r="H472" s="210">
        <v>30</v>
      </c>
      <c r="I472" s="211"/>
      <c r="J472" s="212">
        <f>ROUND(I472*H472,2)</f>
        <v>0</v>
      </c>
      <c r="K472" s="208" t="s">
        <v>160</v>
      </c>
      <c r="L472" s="46"/>
      <c r="M472" s="213" t="s">
        <v>19</v>
      </c>
      <c r="N472" s="214" t="s">
        <v>44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277</v>
      </c>
      <c r="AT472" s="217" t="s">
        <v>156</v>
      </c>
      <c r="AU472" s="217" t="s">
        <v>83</v>
      </c>
      <c r="AY472" s="19" t="s">
        <v>154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81</v>
      </c>
      <c r="BK472" s="218">
        <f>ROUND(I472*H472,2)</f>
        <v>0</v>
      </c>
      <c r="BL472" s="19" t="s">
        <v>277</v>
      </c>
      <c r="BM472" s="217" t="s">
        <v>1837</v>
      </c>
    </row>
    <row r="473" s="2" customFormat="1">
      <c r="A473" s="40"/>
      <c r="B473" s="41"/>
      <c r="C473" s="42"/>
      <c r="D473" s="219" t="s">
        <v>163</v>
      </c>
      <c r="E473" s="42"/>
      <c r="F473" s="220" t="s">
        <v>1838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163</v>
      </c>
      <c r="AU473" s="19" t="s">
        <v>83</v>
      </c>
    </row>
    <row r="474" s="2" customFormat="1">
      <c r="A474" s="40"/>
      <c r="B474" s="41"/>
      <c r="C474" s="42"/>
      <c r="D474" s="224" t="s">
        <v>165</v>
      </c>
      <c r="E474" s="42"/>
      <c r="F474" s="225" t="s">
        <v>1839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165</v>
      </c>
      <c r="AU474" s="19" t="s">
        <v>83</v>
      </c>
    </row>
    <row r="475" s="2" customFormat="1" ht="22.2" customHeight="1">
      <c r="A475" s="40"/>
      <c r="B475" s="41"/>
      <c r="C475" s="206" t="s">
        <v>431</v>
      </c>
      <c r="D475" s="206" t="s">
        <v>156</v>
      </c>
      <c r="E475" s="207" t="s">
        <v>1840</v>
      </c>
      <c r="F475" s="208" t="s">
        <v>1841</v>
      </c>
      <c r="G475" s="209" t="s">
        <v>434</v>
      </c>
      <c r="H475" s="210">
        <v>28</v>
      </c>
      <c r="I475" s="211"/>
      <c r="J475" s="212">
        <f>ROUND(I475*H475,2)</f>
        <v>0</v>
      </c>
      <c r="K475" s="208" t="s">
        <v>160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1.0000000000000001E-05</v>
      </c>
      <c r="R475" s="215">
        <f>Q475*H475</f>
        <v>0.00028000000000000003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277</v>
      </c>
      <c r="AT475" s="217" t="s">
        <v>156</v>
      </c>
      <c r="AU475" s="217" t="s">
        <v>83</v>
      </c>
      <c r="AY475" s="19" t="s">
        <v>154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81</v>
      </c>
      <c r="BK475" s="218">
        <f>ROUND(I475*H475,2)</f>
        <v>0</v>
      </c>
      <c r="BL475" s="19" t="s">
        <v>277</v>
      </c>
      <c r="BM475" s="217" t="s">
        <v>1842</v>
      </c>
    </row>
    <row r="476" s="2" customFormat="1">
      <c r="A476" s="40"/>
      <c r="B476" s="41"/>
      <c r="C476" s="42"/>
      <c r="D476" s="219" t="s">
        <v>163</v>
      </c>
      <c r="E476" s="42"/>
      <c r="F476" s="220" t="s">
        <v>1843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163</v>
      </c>
      <c r="AU476" s="19" t="s">
        <v>83</v>
      </c>
    </row>
    <row r="477" s="2" customFormat="1">
      <c r="A477" s="40"/>
      <c r="B477" s="41"/>
      <c r="C477" s="42"/>
      <c r="D477" s="224" t="s">
        <v>165</v>
      </c>
      <c r="E477" s="42"/>
      <c r="F477" s="225" t="s">
        <v>1844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165</v>
      </c>
      <c r="AU477" s="19" t="s">
        <v>83</v>
      </c>
    </row>
    <row r="478" s="2" customFormat="1" ht="19.8" customHeight="1">
      <c r="A478" s="40"/>
      <c r="B478" s="41"/>
      <c r="C478" s="206" t="s">
        <v>440</v>
      </c>
      <c r="D478" s="206" t="s">
        <v>156</v>
      </c>
      <c r="E478" s="207" t="s">
        <v>1845</v>
      </c>
      <c r="F478" s="208" t="s">
        <v>1846</v>
      </c>
      <c r="G478" s="209" t="s">
        <v>599</v>
      </c>
      <c r="H478" s="210">
        <v>14</v>
      </c>
      <c r="I478" s="211"/>
      <c r="J478" s="212">
        <f>ROUND(I478*H478,2)</f>
        <v>0</v>
      </c>
      <c r="K478" s="208" t="s">
        <v>160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0.0022300000000000002</v>
      </c>
      <c r="R478" s="215">
        <f>Q478*H478</f>
        <v>0.031220000000000005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277</v>
      </c>
      <c r="AT478" s="217" t="s">
        <v>156</v>
      </c>
      <c r="AU478" s="217" t="s">
        <v>83</v>
      </c>
      <c r="AY478" s="19" t="s">
        <v>154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81</v>
      </c>
      <c r="BK478" s="218">
        <f>ROUND(I478*H478,2)</f>
        <v>0</v>
      </c>
      <c r="BL478" s="19" t="s">
        <v>277</v>
      </c>
      <c r="BM478" s="217" t="s">
        <v>1847</v>
      </c>
    </row>
    <row r="479" s="2" customFormat="1">
      <c r="A479" s="40"/>
      <c r="B479" s="41"/>
      <c r="C479" s="42"/>
      <c r="D479" s="219" t="s">
        <v>163</v>
      </c>
      <c r="E479" s="42"/>
      <c r="F479" s="220" t="s">
        <v>1848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163</v>
      </c>
      <c r="AU479" s="19" t="s">
        <v>83</v>
      </c>
    </row>
    <row r="480" s="2" customFormat="1">
      <c r="A480" s="40"/>
      <c r="B480" s="41"/>
      <c r="C480" s="42"/>
      <c r="D480" s="224" t="s">
        <v>165</v>
      </c>
      <c r="E480" s="42"/>
      <c r="F480" s="225" t="s">
        <v>1849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165</v>
      </c>
      <c r="AU480" s="19" t="s">
        <v>83</v>
      </c>
    </row>
    <row r="481" s="13" customFormat="1">
      <c r="A481" s="13"/>
      <c r="B481" s="226"/>
      <c r="C481" s="227"/>
      <c r="D481" s="219" t="s">
        <v>167</v>
      </c>
      <c r="E481" s="228" t="s">
        <v>19</v>
      </c>
      <c r="F481" s="229" t="s">
        <v>1544</v>
      </c>
      <c r="G481" s="227"/>
      <c r="H481" s="228" t="s">
        <v>19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167</v>
      </c>
      <c r="AU481" s="235" t="s">
        <v>83</v>
      </c>
      <c r="AV481" s="13" t="s">
        <v>81</v>
      </c>
      <c r="AW481" s="13" t="s">
        <v>34</v>
      </c>
      <c r="AX481" s="13" t="s">
        <v>73</v>
      </c>
      <c r="AY481" s="235" t="s">
        <v>154</v>
      </c>
    </row>
    <row r="482" s="14" customFormat="1">
      <c r="A482" s="14"/>
      <c r="B482" s="236"/>
      <c r="C482" s="237"/>
      <c r="D482" s="219" t="s">
        <v>167</v>
      </c>
      <c r="E482" s="238" t="s">
        <v>19</v>
      </c>
      <c r="F482" s="239" t="s">
        <v>1802</v>
      </c>
      <c r="G482" s="237"/>
      <c r="H482" s="240">
        <v>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167</v>
      </c>
      <c r="AU482" s="246" t="s">
        <v>83</v>
      </c>
      <c r="AV482" s="14" t="s">
        <v>83</v>
      </c>
      <c r="AW482" s="14" t="s">
        <v>34</v>
      </c>
      <c r="AX482" s="14" t="s">
        <v>73</v>
      </c>
      <c r="AY482" s="246" t="s">
        <v>154</v>
      </c>
    </row>
    <row r="483" s="14" customFormat="1">
      <c r="A483" s="14"/>
      <c r="B483" s="236"/>
      <c r="C483" s="237"/>
      <c r="D483" s="219" t="s">
        <v>167</v>
      </c>
      <c r="E483" s="238" t="s">
        <v>19</v>
      </c>
      <c r="F483" s="239" t="s">
        <v>1803</v>
      </c>
      <c r="G483" s="237"/>
      <c r="H483" s="240">
        <v>1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167</v>
      </c>
      <c r="AU483" s="246" t="s">
        <v>83</v>
      </c>
      <c r="AV483" s="14" t="s">
        <v>83</v>
      </c>
      <c r="AW483" s="14" t="s">
        <v>34</v>
      </c>
      <c r="AX483" s="14" t="s">
        <v>73</v>
      </c>
      <c r="AY483" s="246" t="s">
        <v>154</v>
      </c>
    </row>
    <row r="484" s="13" customFormat="1">
      <c r="A484" s="13"/>
      <c r="B484" s="226"/>
      <c r="C484" s="227"/>
      <c r="D484" s="219" t="s">
        <v>167</v>
      </c>
      <c r="E484" s="228" t="s">
        <v>19</v>
      </c>
      <c r="F484" s="229" t="s">
        <v>1547</v>
      </c>
      <c r="G484" s="227"/>
      <c r="H484" s="228" t="s">
        <v>19</v>
      </c>
      <c r="I484" s="230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167</v>
      </c>
      <c r="AU484" s="235" t="s">
        <v>83</v>
      </c>
      <c r="AV484" s="13" t="s">
        <v>81</v>
      </c>
      <c r="AW484" s="13" t="s">
        <v>34</v>
      </c>
      <c r="AX484" s="13" t="s">
        <v>73</v>
      </c>
      <c r="AY484" s="235" t="s">
        <v>154</v>
      </c>
    </row>
    <row r="485" s="14" customFormat="1">
      <c r="A485" s="14"/>
      <c r="B485" s="236"/>
      <c r="C485" s="237"/>
      <c r="D485" s="219" t="s">
        <v>167</v>
      </c>
      <c r="E485" s="238" t="s">
        <v>19</v>
      </c>
      <c r="F485" s="239" t="s">
        <v>1804</v>
      </c>
      <c r="G485" s="237"/>
      <c r="H485" s="240">
        <v>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167</v>
      </c>
      <c r="AU485" s="246" t="s">
        <v>83</v>
      </c>
      <c r="AV485" s="14" t="s">
        <v>83</v>
      </c>
      <c r="AW485" s="14" t="s">
        <v>34</v>
      </c>
      <c r="AX485" s="14" t="s">
        <v>73</v>
      </c>
      <c r="AY485" s="246" t="s">
        <v>154</v>
      </c>
    </row>
    <row r="486" s="14" customFormat="1">
      <c r="A486" s="14"/>
      <c r="B486" s="236"/>
      <c r="C486" s="237"/>
      <c r="D486" s="219" t="s">
        <v>167</v>
      </c>
      <c r="E486" s="238" t="s">
        <v>19</v>
      </c>
      <c r="F486" s="239" t="s">
        <v>1805</v>
      </c>
      <c r="G486" s="237"/>
      <c r="H486" s="240">
        <v>1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167</v>
      </c>
      <c r="AU486" s="246" t="s">
        <v>83</v>
      </c>
      <c r="AV486" s="14" t="s">
        <v>83</v>
      </c>
      <c r="AW486" s="14" t="s">
        <v>34</v>
      </c>
      <c r="AX486" s="14" t="s">
        <v>73</v>
      </c>
      <c r="AY486" s="246" t="s">
        <v>154</v>
      </c>
    </row>
    <row r="487" s="14" customFormat="1">
      <c r="A487" s="14"/>
      <c r="B487" s="236"/>
      <c r="C487" s="237"/>
      <c r="D487" s="219" t="s">
        <v>167</v>
      </c>
      <c r="E487" s="238" t="s">
        <v>19</v>
      </c>
      <c r="F487" s="239" t="s">
        <v>1806</v>
      </c>
      <c r="G487" s="237"/>
      <c r="H487" s="240">
        <v>1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167</v>
      </c>
      <c r="AU487" s="246" t="s">
        <v>83</v>
      </c>
      <c r="AV487" s="14" t="s">
        <v>83</v>
      </c>
      <c r="AW487" s="14" t="s">
        <v>34</v>
      </c>
      <c r="AX487" s="14" t="s">
        <v>73</v>
      </c>
      <c r="AY487" s="246" t="s">
        <v>154</v>
      </c>
    </row>
    <row r="488" s="14" customFormat="1">
      <c r="A488" s="14"/>
      <c r="B488" s="236"/>
      <c r="C488" s="237"/>
      <c r="D488" s="219" t="s">
        <v>167</v>
      </c>
      <c r="E488" s="238" t="s">
        <v>19</v>
      </c>
      <c r="F488" s="239" t="s">
        <v>1807</v>
      </c>
      <c r="G488" s="237"/>
      <c r="H488" s="240">
        <v>2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167</v>
      </c>
      <c r="AU488" s="246" t="s">
        <v>83</v>
      </c>
      <c r="AV488" s="14" t="s">
        <v>83</v>
      </c>
      <c r="AW488" s="14" t="s">
        <v>34</v>
      </c>
      <c r="AX488" s="14" t="s">
        <v>73</v>
      </c>
      <c r="AY488" s="246" t="s">
        <v>154</v>
      </c>
    </row>
    <row r="489" s="14" customFormat="1">
      <c r="A489" s="14"/>
      <c r="B489" s="236"/>
      <c r="C489" s="237"/>
      <c r="D489" s="219" t="s">
        <v>167</v>
      </c>
      <c r="E489" s="238" t="s">
        <v>19</v>
      </c>
      <c r="F489" s="239" t="s">
        <v>1808</v>
      </c>
      <c r="G489" s="237"/>
      <c r="H489" s="240">
        <v>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167</v>
      </c>
      <c r="AU489" s="246" t="s">
        <v>83</v>
      </c>
      <c r="AV489" s="14" t="s">
        <v>83</v>
      </c>
      <c r="AW489" s="14" t="s">
        <v>34</v>
      </c>
      <c r="AX489" s="14" t="s">
        <v>73</v>
      </c>
      <c r="AY489" s="246" t="s">
        <v>154</v>
      </c>
    </row>
    <row r="490" s="14" customFormat="1">
      <c r="A490" s="14"/>
      <c r="B490" s="236"/>
      <c r="C490" s="237"/>
      <c r="D490" s="219" t="s">
        <v>167</v>
      </c>
      <c r="E490" s="238" t="s">
        <v>19</v>
      </c>
      <c r="F490" s="239" t="s">
        <v>1809</v>
      </c>
      <c r="G490" s="237"/>
      <c r="H490" s="240">
        <v>1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167</v>
      </c>
      <c r="AU490" s="246" t="s">
        <v>83</v>
      </c>
      <c r="AV490" s="14" t="s">
        <v>83</v>
      </c>
      <c r="AW490" s="14" t="s">
        <v>34</v>
      </c>
      <c r="AX490" s="14" t="s">
        <v>73</v>
      </c>
      <c r="AY490" s="246" t="s">
        <v>154</v>
      </c>
    </row>
    <row r="491" s="14" customFormat="1">
      <c r="A491" s="14"/>
      <c r="B491" s="236"/>
      <c r="C491" s="237"/>
      <c r="D491" s="219" t="s">
        <v>167</v>
      </c>
      <c r="E491" s="238" t="s">
        <v>19</v>
      </c>
      <c r="F491" s="239" t="s">
        <v>1810</v>
      </c>
      <c r="G491" s="237"/>
      <c r="H491" s="240">
        <v>1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167</v>
      </c>
      <c r="AU491" s="246" t="s">
        <v>83</v>
      </c>
      <c r="AV491" s="14" t="s">
        <v>83</v>
      </c>
      <c r="AW491" s="14" t="s">
        <v>34</v>
      </c>
      <c r="AX491" s="14" t="s">
        <v>73</v>
      </c>
      <c r="AY491" s="246" t="s">
        <v>154</v>
      </c>
    </row>
    <row r="492" s="14" customFormat="1">
      <c r="A492" s="14"/>
      <c r="B492" s="236"/>
      <c r="C492" s="237"/>
      <c r="D492" s="219" t="s">
        <v>167</v>
      </c>
      <c r="E492" s="238" t="s">
        <v>19</v>
      </c>
      <c r="F492" s="239" t="s">
        <v>1811</v>
      </c>
      <c r="G492" s="237"/>
      <c r="H492" s="240">
        <v>1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167</v>
      </c>
      <c r="AU492" s="246" t="s">
        <v>83</v>
      </c>
      <c r="AV492" s="14" t="s">
        <v>83</v>
      </c>
      <c r="AW492" s="14" t="s">
        <v>34</v>
      </c>
      <c r="AX492" s="14" t="s">
        <v>73</v>
      </c>
      <c r="AY492" s="246" t="s">
        <v>154</v>
      </c>
    </row>
    <row r="493" s="14" customFormat="1">
      <c r="A493" s="14"/>
      <c r="B493" s="236"/>
      <c r="C493" s="237"/>
      <c r="D493" s="219" t="s">
        <v>167</v>
      </c>
      <c r="E493" s="238" t="s">
        <v>19</v>
      </c>
      <c r="F493" s="239" t="s">
        <v>1812</v>
      </c>
      <c r="G493" s="237"/>
      <c r="H493" s="240">
        <v>1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167</v>
      </c>
      <c r="AU493" s="246" t="s">
        <v>83</v>
      </c>
      <c r="AV493" s="14" t="s">
        <v>83</v>
      </c>
      <c r="AW493" s="14" t="s">
        <v>34</v>
      </c>
      <c r="AX493" s="14" t="s">
        <v>73</v>
      </c>
      <c r="AY493" s="246" t="s">
        <v>154</v>
      </c>
    </row>
    <row r="494" s="14" customFormat="1">
      <c r="A494" s="14"/>
      <c r="B494" s="236"/>
      <c r="C494" s="237"/>
      <c r="D494" s="219" t="s">
        <v>167</v>
      </c>
      <c r="E494" s="238" t="s">
        <v>19</v>
      </c>
      <c r="F494" s="239" t="s">
        <v>1850</v>
      </c>
      <c r="G494" s="237"/>
      <c r="H494" s="240">
        <v>1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167</v>
      </c>
      <c r="AU494" s="246" t="s">
        <v>83</v>
      </c>
      <c r="AV494" s="14" t="s">
        <v>83</v>
      </c>
      <c r="AW494" s="14" t="s">
        <v>34</v>
      </c>
      <c r="AX494" s="14" t="s">
        <v>73</v>
      </c>
      <c r="AY494" s="246" t="s">
        <v>154</v>
      </c>
    </row>
    <row r="495" s="14" customFormat="1">
      <c r="A495" s="14"/>
      <c r="B495" s="236"/>
      <c r="C495" s="237"/>
      <c r="D495" s="219" t="s">
        <v>167</v>
      </c>
      <c r="E495" s="238" t="s">
        <v>19</v>
      </c>
      <c r="F495" s="239" t="s">
        <v>1814</v>
      </c>
      <c r="G495" s="237"/>
      <c r="H495" s="240">
        <v>1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167</v>
      </c>
      <c r="AU495" s="246" t="s">
        <v>83</v>
      </c>
      <c r="AV495" s="14" t="s">
        <v>83</v>
      </c>
      <c r="AW495" s="14" t="s">
        <v>34</v>
      </c>
      <c r="AX495" s="14" t="s">
        <v>73</v>
      </c>
      <c r="AY495" s="246" t="s">
        <v>154</v>
      </c>
    </row>
    <row r="496" s="2" customFormat="1" ht="14.4" customHeight="1">
      <c r="A496" s="40"/>
      <c r="B496" s="41"/>
      <c r="C496" s="248" t="s">
        <v>447</v>
      </c>
      <c r="D496" s="248" t="s">
        <v>264</v>
      </c>
      <c r="E496" s="249" t="s">
        <v>1851</v>
      </c>
      <c r="F496" s="250" t="s">
        <v>1852</v>
      </c>
      <c r="G496" s="251" t="s">
        <v>434</v>
      </c>
      <c r="H496" s="252">
        <v>14</v>
      </c>
      <c r="I496" s="253"/>
      <c r="J496" s="254">
        <f>ROUND(I496*H496,2)</f>
        <v>0</v>
      </c>
      <c r="K496" s="250" t="s">
        <v>160</v>
      </c>
      <c r="L496" s="255"/>
      <c r="M496" s="256" t="s">
        <v>19</v>
      </c>
      <c r="N496" s="257" t="s">
        <v>44</v>
      </c>
      <c r="O496" s="86"/>
      <c r="P496" s="215">
        <f>O496*H496</f>
        <v>0</v>
      </c>
      <c r="Q496" s="215">
        <v>0.0135</v>
      </c>
      <c r="R496" s="215">
        <f>Q496*H496</f>
        <v>0.189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414</v>
      </c>
      <c r="AT496" s="217" t="s">
        <v>264</v>
      </c>
      <c r="AU496" s="217" t="s">
        <v>83</v>
      </c>
      <c r="AY496" s="19" t="s">
        <v>154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81</v>
      </c>
      <c r="BK496" s="218">
        <f>ROUND(I496*H496,2)</f>
        <v>0</v>
      </c>
      <c r="BL496" s="19" t="s">
        <v>277</v>
      </c>
      <c r="BM496" s="217" t="s">
        <v>1853</v>
      </c>
    </row>
    <row r="497" s="2" customFormat="1">
      <c r="A497" s="40"/>
      <c r="B497" s="41"/>
      <c r="C497" s="42"/>
      <c r="D497" s="219" t="s">
        <v>163</v>
      </c>
      <c r="E497" s="42"/>
      <c r="F497" s="220" t="s">
        <v>1852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163</v>
      </c>
      <c r="AU497" s="19" t="s">
        <v>83</v>
      </c>
    </row>
    <row r="498" s="2" customFormat="1">
      <c r="A498" s="40"/>
      <c r="B498" s="41"/>
      <c r="C498" s="42"/>
      <c r="D498" s="219" t="s">
        <v>249</v>
      </c>
      <c r="E498" s="42"/>
      <c r="F498" s="247" t="s">
        <v>1854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249</v>
      </c>
      <c r="AU498" s="19" t="s">
        <v>83</v>
      </c>
    </row>
    <row r="499" s="2" customFormat="1" ht="19.8" customHeight="1">
      <c r="A499" s="40"/>
      <c r="B499" s="41"/>
      <c r="C499" s="206" t="s">
        <v>454</v>
      </c>
      <c r="D499" s="206" t="s">
        <v>156</v>
      </c>
      <c r="E499" s="207" t="s">
        <v>1855</v>
      </c>
      <c r="F499" s="208" t="s">
        <v>1856</v>
      </c>
      <c r="G499" s="209" t="s">
        <v>434</v>
      </c>
      <c r="H499" s="210">
        <v>14</v>
      </c>
      <c r="I499" s="211"/>
      <c r="J499" s="212">
        <f>ROUND(I499*H499,2)</f>
        <v>0</v>
      </c>
      <c r="K499" s="208" t="s">
        <v>160</v>
      </c>
      <c r="L499" s="46"/>
      <c r="M499" s="213" t="s">
        <v>19</v>
      </c>
      <c r="N499" s="214" t="s">
        <v>44</v>
      </c>
      <c r="O499" s="86"/>
      <c r="P499" s="215">
        <f>O499*H499</f>
        <v>0</v>
      </c>
      <c r="Q499" s="215">
        <v>4.0000000000000003E-05</v>
      </c>
      <c r="R499" s="215">
        <f>Q499*H499</f>
        <v>0.00056000000000000006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277</v>
      </c>
      <c r="AT499" s="217" t="s">
        <v>156</v>
      </c>
      <c r="AU499" s="217" t="s">
        <v>83</v>
      </c>
      <c r="AY499" s="19" t="s">
        <v>154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81</v>
      </c>
      <c r="BK499" s="218">
        <f>ROUND(I499*H499,2)</f>
        <v>0</v>
      </c>
      <c r="BL499" s="19" t="s">
        <v>277</v>
      </c>
      <c r="BM499" s="217" t="s">
        <v>1857</v>
      </c>
    </row>
    <row r="500" s="2" customFormat="1">
      <c r="A500" s="40"/>
      <c r="B500" s="41"/>
      <c r="C500" s="42"/>
      <c r="D500" s="219" t="s">
        <v>163</v>
      </c>
      <c r="E500" s="42"/>
      <c r="F500" s="220" t="s">
        <v>1858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163</v>
      </c>
      <c r="AU500" s="19" t="s">
        <v>83</v>
      </c>
    </row>
    <row r="501" s="2" customFormat="1">
      <c r="A501" s="40"/>
      <c r="B501" s="41"/>
      <c r="C501" s="42"/>
      <c r="D501" s="224" t="s">
        <v>165</v>
      </c>
      <c r="E501" s="42"/>
      <c r="F501" s="225" t="s">
        <v>1859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165</v>
      </c>
      <c r="AU501" s="19" t="s">
        <v>83</v>
      </c>
    </row>
    <row r="502" s="2" customFormat="1" ht="22.2" customHeight="1">
      <c r="A502" s="40"/>
      <c r="B502" s="41"/>
      <c r="C502" s="248" t="s">
        <v>461</v>
      </c>
      <c r="D502" s="248" t="s">
        <v>264</v>
      </c>
      <c r="E502" s="249" t="s">
        <v>1860</v>
      </c>
      <c r="F502" s="250" t="s">
        <v>1861</v>
      </c>
      <c r="G502" s="251" t="s">
        <v>434</v>
      </c>
      <c r="H502" s="252">
        <v>14</v>
      </c>
      <c r="I502" s="253"/>
      <c r="J502" s="254">
        <f>ROUND(I502*H502,2)</f>
        <v>0</v>
      </c>
      <c r="K502" s="250" t="s">
        <v>160</v>
      </c>
      <c r="L502" s="255"/>
      <c r="M502" s="256" t="s">
        <v>19</v>
      </c>
      <c r="N502" s="257" t="s">
        <v>44</v>
      </c>
      <c r="O502" s="86"/>
      <c r="P502" s="215">
        <f>O502*H502</f>
        <v>0</v>
      </c>
      <c r="Q502" s="215">
        <v>0.0018</v>
      </c>
      <c r="R502" s="215">
        <f>Q502*H502</f>
        <v>0.0252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414</v>
      </c>
      <c r="AT502" s="217" t="s">
        <v>264</v>
      </c>
      <c r="AU502" s="217" t="s">
        <v>83</v>
      </c>
      <c r="AY502" s="19" t="s">
        <v>154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81</v>
      </c>
      <c r="BK502" s="218">
        <f>ROUND(I502*H502,2)</f>
        <v>0</v>
      </c>
      <c r="BL502" s="19" t="s">
        <v>277</v>
      </c>
      <c r="BM502" s="217" t="s">
        <v>1862</v>
      </c>
    </row>
    <row r="503" s="2" customFormat="1">
      <c r="A503" s="40"/>
      <c r="B503" s="41"/>
      <c r="C503" s="42"/>
      <c r="D503" s="219" t="s">
        <v>163</v>
      </c>
      <c r="E503" s="42"/>
      <c r="F503" s="220" t="s">
        <v>1861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163</v>
      </c>
      <c r="AU503" s="19" t="s">
        <v>83</v>
      </c>
    </row>
    <row r="504" s="2" customFormat="1">
      <c r="A504" s="40"/>
      <c r="B504" s="41"/>
      <c r="C504" s="42"/>
      <c r="D504" s="219" t="s">
        <v>249</v>
      </c>
      <c r="E504" s="42"/>
      <c r="F504" s="247" t="s">
        <v>1854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249</v>
      </c>
      <c r="AU504" s="19" t="s">
        <v>83</v>
      </c>
    </row>
    <row r="505" s="2" customFormat="1" ht="22.2" customHeight="1">
      <c r="A505" s="40"/>
      <c r="B505" s="41"/>
      <c r="C505" s="206" t="s">
        <v>466</v>
      </c>
      <c r="D505" s="206" t="s">
        <v>156</v>
      </c>
      <c r="E505" s="207" t="s">
        <v>1863</v>
      </c>
      <c r="F505" s="208" t="s">
        <v>1864</v>
      </c>
      <c r="G505" s="209" t="s">
        <v>178</v>
      </c>
      <c r="H505" s="210">
        <v>0.25</v>
      </c>
      <c r="I505" s="211"/>
      <c r="J505" s="212">
        <f>ROUND(I505*H505,2)</f>
        <v>0</v>
      </c>
      <c r="K505" s="208" t="s">
        <v>160</v>
      </c>
      <c r="L505" s="46"/>
      <c r="M505" s="213" t="s">
        <v>19</v>
      </c>
      <c r="N505" s="214" t="s">
        <v>44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277</v>
      </c>
      <c r="AT505" s="217" t="s">
        <v>156</v>
      </c>
      <c r="AU505" s="217" t="s">
        <v>83</v>
      </c>
      <c r="AY505" s="19" t="s">
        <v>154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81</v>
      </c>
      <c r="BK505" s="218">
        <f>ROUND(I505*H505,2)</f>
        <v>0</v>
      </c>
      <c r="BL505" s="19" t="s">
        <v>277</v>
      </c>
      <c r="BM505" s="217" t="s">
        <v>1865</v>
      </c>
    </row>
    <row r="506" s="2" customFormat="1">
      <c r="A506" s="40"/>
      <c r="B506" s="41"/>
      <c r="C506" s="42"/>
      <c r="D506" s="219" t="s">
        <v>163</v>
      </c>
      <c r="E506" s="42"/>
      <c r="F506" s="220" t="s">
        <v>1866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163</v>
      </c>
      <c r="AU506" s="19" t="s">
        <v>83</v>
      </c>
    </row>
    <row r="507" s="2" customFormat="1">
      <c r="A507" s="40"/>
      <c r="B507" s="41"/>
      <c r="C507" s="42"/>
      <c r="D507" s="224" t="s">
        <v>165</v>
      </c>
      <c r="E507" s="42"/>
      <c r="F507" s="225" t="s">
        <v>1867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165</v>
      </c>
      <c r="AU507" s="19" t="s">
        <v>83</v>
      </c>
    </row>
    <row r="508" s="12" customFormat="1" ht="22.8" customHeight="1">
      <c r="A508" s="12"/>
      <c r="B508" s="190"/>
      <c r="C508" s="191"/>
      <c r="D508" s="192" t="s">
        <v>72</v>
      </c>
      <c r="E508" s="204" t="s">
        <v>429</v>
      </c>
      <c r="F508" s="204" t="s">
        <v>430</v>
      </c>
      <c r="G508" s="191"/>
      <c r="H508" s="191"/>
      <c r="I508" s="194"/>
      <c r="J508" s="205">
        <f>BK508</f>
        <v>0</v>
      </c>
      <c r="K508" s="191"/>
      <c r="L508" s="196"/>
      <c r="M508" s="197"/>
      <c r="N508" s="198"/>
      <c r="O508" s="198"/>
      <c r="P508" s="199">
        <f>SUM(P509:P645)</f>
        <v>0</v>
      </c>
      <c r="Q508" s="198"/>
      <c r="R508" s="199">
        <f>SUM(R509:R645)</f>
        <v>0.71870000000000001</v>
      </c>
      <c r="S508" s="198"/>
      <c r="T508" s="200">
        <f>SUM(T509:T645)</f>
        <v>0.16900000000000001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1" t="s">
        <v>83</v>
      </c>
      <c r="AT508" s="202" t="s">
        <v>72</v>
      </c>
      <c r="AU508" s="202" t="s">
        <v>81</v>
      </c>
      <c r="AY508" s="201" t="s">
        <v>154</v>
      </c>
      <c r="BK508" s="203">
        <f>SUM(BK509:BK645)</f>
        <v>0</v>
      </c>
    </row>
    <row r="509" s="2" customFormat="1" ht="22.2" customHeight="1">
      <c r="A509" s="40"/>
      <c r="B509" s="41"/>
      <c r="C509" s="206" t="s">
        <v>470</v>
      </c>
      <c r="D509" s="206" t="s">
        <v>156</v>
      </c>
      <c r="E509" s="207" t="s">
        <v>1868</v>
      </c>
      <c r="F509" s="208" t="s">
        <v>1869</v>
      </c>
      <c r="G509" s="209" t="s">
        <v>434</v>
      </c>
      <c r="H509" s="210">
        <v>15</v>
      </c>
      <c r="I509" s="211"/>
      <c r="J509" s="212">
        <f>ROUND(I509*H509,2)</f>
        <v>0</v>
      </c>
      <c r="K509" s="208" t="s">
        <v>160</v>
      </c>
      <c r="L509" s="46"/>
      <c r="M509" s="213" t="s">
        <v>19</v>
      </c>
      <c r="N509" s="214" t="s">
        <v>44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277</v>
      </c>
      <c r="AT509" s="217" t="s">
        <v>156</v>
      </c>
      <c r="AU509" s="217" t="s">
        <v>83</v>
      </c>
      <c r="AY509" s="19" t="s">
        <v>154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81</v>
      </c>
      <c r="BK509" s="218">
        <f>ROUND(I509*H509,2)</f>
        <v>0</v>
      </c>
      <c r="BL509" s="19" t="s">
        <v>277</v>
      </c>
      <c r="BM509" s="217" t="s">
        <v>1870</v>
      </c>
    </row>
    <row r="510" s="2" customFormat="1">
      <c r="A510" s="40"/>
      <c r="B510" s="41"/>
      <c r="C510" s="42"/>
      <c r="D510" s="219" t="s">
        <v>163</v>
      </c>
      <c r="E510" s="42"/>
      <c r="F510" s="220" t="s">
        <v>1871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163</v>
      </c>
      <c r="AU510" s="19" t="s">
        <v>83</v>
      </c>
    </row>
    <row r="511" s="2" customFormat="1">
      <c r="A511" s="40"/>
      <c r="B511" s="41"/>
      <c r="C511" s="42"/>
      <c r="D511" s="224" t="s">
        <v>165</v>
      </c>
      <c r="E511" s="42"/>
      <c r="F511" s="225" t="s">
        <v>1872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165</v>
      </c>
      <c r="AU511" s="19" t="s">
        <v>83</v>
      </c>
    </row>
    <row r="512" s="13" customFormat="1">
      <c r="A512" s="13"/>
      <c r="B512" s="226"/>
      <c r="C512" s="227"/>
      <c r="D512" s="219" t="s">
        <v>167</v>
      </c>
      <c r="E512" s="228" t="s">
        <v>19</v>
      </c>
      <c r="F512" s="229" t="s">
        <v>1547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167</v>
      </c>
      <c r="AU512" s="235" t="s">
        <v>83</v>
      </c>
      <c r="AV512" s="13" t="s">
        <v>81</v>
      </c>
      <c r="AW512" s="13" t="s">
        <v>34</v>
      </c>
      <c r="AX512" s="13" t="s">
        <v>73</v>
      </c>
      <c r="AY512" s="235" t="s">
        <v>154</v>
      </c>
    </row>
    <row r="513" s="14" customFormat="1">
      <c r="A513" s="14"/>
      <c r="B513" s="236"/>
      <c r="C513" s="237"/>
      <c r="D513" s="219" t="s">
        <v>167</v>
      </c>
      <c r="E513" s="238" t="s">
        <v>19</v>
      </c>
      <c r="F513" s="239" t="s">
        <v>1873</v>
      </c>
      <c r="G513" s="237"/>
      <c r="H513" s="240">
        <v>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167</v>
      </c>
      <c r="AU513" s="246" t="s">
        <v>83</v>
      </c>
      <c r="AV513" s="14" t="s">
        <v>83</v>
      </c>
      <c r="AW513" s="14" t="s">
        <v>34</v>
      </c>
      <c r="AX513" s="14" t="s">
        <v>73</v>
      </c>
      <c r="AY513" s="246" t="s">
        <v>154</v>
      </c>
    </row>
    <row r="514" s="14" customFormat="1">
      <c r="A514" s="14"/>
      <c r="B514" s="236"/>
      <c r="C514" s="237"/>
      <c r="D514" s="219" t="s">
        <v>167</v>
      </c>
      <c r="E514" s="238" t="s">
        <v>19</v>
      </c>
      <c r="F514" s="239" t="s">
        <v>1667</v>
      </c>
      <c r="G514" s="237"/>
      <c r="H514" s="240">
        <v>1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167</v>
      </c>
      <c r="AU514" s="246" t="s">
        <v>83</v>
      </c>
      <c r="AV514" s="14" t="s">
        <v>83</v>
      </c>
      <c r="AW514" s="14" t="s">
        <v>34</v>
      </c>
      <c r="AX514" s="14" t="s">
        <v>73</v>
      </c>
      <c r="AY514" s="246" t="s">
        <v>154</v>
      </c>
    </row>
    <row r="515" s="14" customFormat="1">
      <c r="A515" s="14"/>
      <c r="B515" s="236"/>
      <c r="C515" s="237"/>
      <c r="D515" s="219" t="s">
        <v>167</v>
      </c>
      <c r="E515" s="238" t="s">
        <v>19</v>
      </c>
      <c r="F515" s="239" t="s">
        <v>1668</v>
      </c>
      <c r="G515" s="237"/>
      <c r="H515" s="240">
        <v>1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167</v>
      </c>
      <c r="AU515" s="246" t="s">
        <v>83</v>
      </c>
      <c r="AV515" s="14" t="s">
        <v>83</v>
      </c>
      <c r="AW515" s="14" t="s">
        <v>34</v>
      </c>
      <c r="AX515" s="14" t="s">
        <v>73</v>
      </c>
      <c r="AY515" s="246" t="s">
        <v>154</v>
      </c>
    </row>
    <row r="516" s="14" customFormat="1">
      <c r="A516" s="14"/>
      <c r="B516" s="236"/>
      <c r="C516" s="237"/>
      <c r="D516" s="219" t="s">
        <v>167</v>
      </c>
      <c r="E516" s="238" t="s">
        <v>19</v>
      </c>
      <c r="F516" s="239" t="s">
        <v>1669</v>
      </c>
      <c r="G516" s="237"/>
      <c r="H516" s="240">
        <v>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167</v>
      </c>
      <c r="AU516" s="246" t="s">
        <v>83</v>
      </c>
      <c r="AV516" s="14" t="s">
        <v>83</v>
      </c>
      <c r="AW516" s="14" t="s">
        <v>34</v>
      </c>
      <c r="AX516" s="14" t="s">
        <v>73</v>
      </c>
      <c r="AY516" s="246" t="s">
        <v>154</v>
      </c>
    </row>
    <row r="517" s="14" customFormat="1">
      <c r="A517" s="14"/>
      <c r="B517" s="236"/>
      <c r="C517" s="237"/>
      <c r="D517" s="219" t="s">
        <v>167</v>
      </c>
      <c r="E517" s="238" t="s">
        <v>19</v>
      </c>
      <c r="F517" s="239" t="s">
        <v>1673</v>
      </c>
      <c r="G517" s="237"/>
      <c r="H517" s="240">
        <v>2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167</v>
      </c>
      <c r="AU517" s="246" t="s">
        <v>83</v>
      </c>
      <c r="AV517" s="14" t="s">
        <v>83</v>
      </c>
      <c r="AW517" s="14" t="s">
        <v>34</v>
      </c>
      <c r="AX517" s="14" t="s">
        <v>73</v>
      </c>
      <c r="AY517" s="246" t="s">
        <v>154</v>
      </c>
    </row>
    <row r="518" s="14" customFormat="1">
      <c r="A518" s="14"/>
      <c r="B518" s="236"/>
      <c r="C518" s="237"/>
      <c r="D518" s="219" t="s">
        <v>167</v>
      </c>
      <c r="E518" s="238" t="s">
        <v>19</v>
      </c>
      <c r="F518" s="239" t="s">
        <v>1674</v>
      </c>
      <c r="G518" s="237"/>
      <c r="H518" s="240">
        <v>2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167</v>
      </c>
      <c r="AU518" s="246" t="s">
        <v>83</v>
      </c>
      <c r="AV518" s="14" t="s">
        <v>83</v>
      </c>
      <c r="AW518" s="14" t="s">
        <v>34</v>
      </c>
      <c r="AX518" s="14" t="s">
        <v>73</v>
      </c>
      <c r="AY518" s="246" t="s">
        <v>154</v>
      </c>
    </row>
    <row r="519" s="14" customFormat="1">
      <c r="A519" s="14"/>
      <c r="B519" s="236"/>
      <c r="C519" s="237"/>
      <c r="D519" s="219" t="s">
        <v>167</v>
      </c>
      <c r="E519" s="238" t="s">
        <v>19</v>
      </c>
      <c r="F519" s="239" t="s">
        <v>1675</v>
      </c>
      <c r="G519" s="237"/>
      <c r="H519" s="240">
        <v>7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167</v>
      </c>
      <c r="AU519" s="246" t="s">
        <v>83</v>
      </c>
      <c r="AV519" s="14" t="s">
        <v>83</v>
      </c>
      <c r="AW519" s="14" t="s">
        <v>34</v>
      </c>
      <c r="AX519" s="14" t="s">
        <v>73</v>
      </c>
      <c r="AY519" s="246" t="s">
        <v>154</v>
      </c>
    </row>
    <row r="520" s="2" customFormat="1" ht="22.2" customHeight="1">
      <c r="A520" s="40"/>
      <c r="B520" s="41"/>
      <c r="C520" s="248" t="s">
        <v>477</v>
      </c>
      <c r="D520" s="248" t="s">
        <v>264</v>
      </c>
      <c r="E520" s="249" t="s">
        <v>1874</v>
      </c>
      <c r="F520" s="250" t="s">
        <v>1875</v>
      </c>
      <c r="G520" s="251" t="s">
        <v>434</v>
      </c>
      <c r="H520" s="252">
        <v>15</v>
      </c>
      <c r="I520" s="253"/>
      <c r="J520" s="254">
        <f>ROUND(I520*H520,2)</f>
        <v>0</v>
      </c>
      <c r="K520" s="250" t="s">
        <v>160</v>
      </c>
      <c r="L520" s="255"/>
      <c r="M520" s="256" t="s">
        <v>19</v>
      </c>
      <c r="N520" s="257" t="s">
        <v>44</v>
      </c>
      <c r="O520" s="86"/>
      <c r="P520" s="215">
        <f>O520*H520</f>
        <v>0</v>
      </c>
      <c r="Q520" s="215">
        <v>0.021600000000000001</v>
      </c>
      <c r="R520" s="215">
        <f>Q520*H520</f>
        <v>0.32400000000000001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414</v>
      </c>
      <c r="AT520" s="217" t="s">
        <v>264</v>
      </c>
      <c r="AU520" s="217" t="s">
        <v>83</v>
      </c>
      <c r="AY520" s="19" t="s">
        <v>154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81</v>
      </c>
      <c r="BK520" s="218">
        <f>ROUND(I520*H520,2)</f>
        <v>0</v>
      </c>
      <c r="BL520" s="19" t="s">
        <v>277</v>
      </c>
      <c r="BM520" s="217" t="s">
        <v>1876</v>
      </c>
    </row>
    <row r="521" s="2" customFormat="1">
      <c r="A521" s="40"/>
      <c r="B521" s="41"/>
      <c r="C521" s="42"/>
      <c r="D521" s="219" t="s">
        <v>163</v>
      </c>
      <c r="E521" s="42"/>
      <c r="F521" s="220" t="s">
        <v>1875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163</v>
      </c>
      <c r="AU521" s="19" t="s">
        <v>83</v>
      </c>
    </row>
    <row r="522" s="2" customFormat="1">
      <c r="A522" s="40"/>
      <c r="B522" s="41"/>
      <c r="C522" s="42"/>
      <c r="D522" s="219" t="s">
        <v>249</v>
      </c>
      <c r="E522" s="42"/>
      <c r="F522" s="247" t="s">
        <v>1877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249</v>
      </c>
      <c r="AU522" s="19" t="s">
        <v>83</v>
      </c>
    </row>
    <row r="523" s="2" customFormat="1" ht="22.2" customHeight="1">
      <c r="A523" s="40"/>
      <c r="B523" s="41"/>
      <c r="C523" s="206" t="s">
        <v>482</v>
      </c>
      <c r="D523" s="206" t="s">
        <v>156</v>
      </c>
      <c r="E523" s="207" t="s">
        <v>1878</v>
      </c>
      <c r="F523" s="208" t="s">
        <v>1879</v>
      </c>
      <c r="G523" s="209" t="s">
        <v>434</v>
      </c>
      <c r="H523" s="210">
        <v>10</v>
      </c>
      <c r="I523" s="211"/>
      <c r="J523" s="212">
        <f>ROUND(I523*H523,2)</f>
        <v>0</v>
      </c>
      <c r="K523" s="208" t="s">
        <v>160</v>
      </c>
      <c r="L523" s="46"/>
      <c r="M523" s="213" t="s">
        <v>19</v>
      </c>
      <c r="N523" s="214" t="s">
        <v>44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277</v>
      </c>
      <c r="AT523" s="217" t="s">
        <v>156</v>
      </c>
      <c r="AU523" s="217" t="s">
        <v>83</v>
      </c>
      <c r="AY523" s="19" t="s">
        <v>154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81</v>
      </c>
      <c r="BK523" s="218">
        <f>ROUND(I523*H523,2)</f>
        <v>0</v>
      </c>
      <c r="BL523" s="19" t="s">
        <v>277</v>
      </c>
      <c r="BM523" s="217" t="s">
        <v>1880</v>
      </c>
    </row>
    <row r="524" s="2" customFormat="1">
      <c r="A524" s="40"/>
      <c r="B524" s="41"/>
      <c r="C524" s="42"/>
      <c r="D524" s="219" t="s">
        <v>163</v>
      </c>
      <c r="E524" s="42"/>
      <c r="F524" s="220" t="s">
        <v>1881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163</v>
      </c>
      <c r="AU524" s="19" t="s">
        <v>83</v>
      </c>
    </row>
    <row r="525" s="2" customFormat="1">
      <c r="A525" s="40"/>
      <c r="B525" s="41"/>
      <c r="C525" s="42"/>
      <c r="D525" s="224" t="s">
        <v>165</v>
      </c>
      <c r="E525" s="42"/>
      <c r="F525" s="225" t="s">
        <v>1882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165</v>
      </c>
      <c r="AU525" s="19" t="s">
        <v>83</v>
      </c>
    </row>
    <row r="526" s="13" customFormat="1">
      <c r="A526" s="13"/>
      <c r="B526" s="226"/>
      <c r="C526" s="227"/>
      <c r="D526" s="219" t="s">
        <v>167</v>
      </c>
      <c r="E526" s="228" t="s">
        <v>19</v>
      </c>
      <c r="F526" s="229" t="s">
        <v>1544</v>
      </c>
      <c r="G526" s="227"/>
      <c r="H526" s="228" t="s">
        <v>19</v>
      </c>
      <c r="I526" s="230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167</v>
      </c>
      <c r="AU526" s="235" t="s">
        <v>83</v>
      </c>
      <c r="AV526" s="13" t="s">
        <v>81</v>
      </c>
      <c r="AW526" s="13" t="s">
        <v>34</v>
      </c>
      <c r="AX526" s="13" t="s">
        <v>73</v>
      </c>
      <c r="AY526" s="235" t="s">
        <v>154</v>
      </c>
    </row>
    <row r="527" s="14" customFormat="1">
      <c r="A527" s="14"/>
      <c r="B527" s="236"/>
      <c r="C527" s="237"/>
      <c r="D527" s="219" t="s">
        <v>167</v>
      </c>
      <c r="E527" s="238" t="s">
        <v>19</v>
      </c>
      <c r="F527" s="239" t="s">
        <v>1657</v>
      </c>
      <c r="G527" s="237"/>
      <c r="H527" s="240">
        <v>1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167</v>
      </c>
      <c r="AU527" s="246" t="s">
        <v>83</v>
      </c>
      <c r="AV527" s="14" t="s">
        <v>83</v>
      </c>
      <c r="AW527" s="14" t="s">
        <v>34</v>
      </c>
      <c r="AX527" s="14" t="s">
        <v>73</v>
      </c>
      <c r="AY527" s="246" t="s">
        <v>154</v>
      </c>
    </row>
    <row r="528" s="14" customFormat="1">
      <c r="A528" s="14"/>
      <c r="B528" s="236"/>
      <c r="C528" s="237"/>
      <c r="D528" s="219" t="s">
        <v>167</v>
      </c>
      <c r="E528" s="238" t="s">
        <v>19</v>
      </c>
      <c r="F528" s="239" t="s">
        <v>1658</v>
      </c>
      <c r="G528" s="237"/>
      <c r="H528" s="240">
        <v>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167</v>
      </c>
      <c r="AU528" s="246" t="s">
        <v>83</v>
      </c>
      <c r="AV528" s="14" t="s">
        <v>83</v>
      </c>
      <c r="AW528" s="14" t="s">
        <v>34</v>
      </c>
      <c r="AX528" s="14" t="s">
        <v>73</v>
      </c>
      <c r="AY528" s="246" t="s">
        <v>154</v>
      </c>
    </row>
    <row r="529" s="13" customFormat="1">
      <c r="A529" s="13"/>
      <c r="B529" s="226"/>
      <c r="C529" s="227"/>
      <c r="D529" s="219" t="s">
        <v>167</v>
      </c>
      <c r="E529" s="228" t="s">
        <v>19</v>
      </c>
      <c r="F529" s="229" t="s">
        <v>1547</v>
      </c>
      <c r="G529" s="227"/>
      <c r="H529" s="228" t="s">
        <v>19</v>
      </c>
      <c r="I529" s="230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167</v>
      </c>
      <c r="AU529" s="235" t="s">
        <v>83</v>
      </c>
      <c r="AV529" s="13" t="s">
        <v>81</v>
      </c>
      <c r="AW529" s="13" t="s">
        <v>34</v>
      </c>
      <c r="AX529" s="13" t="s">
        <v>73</v>
      </c>
      <c r="AY529" s="235" t="s">
        <v>154</v>
      </c>
    </row>
    <row r="530" s="14" customFormat="1">
      <c r="A530" s="14"/>
      <c r="B530" s="236"/>
      <c r="C530" s="237"/>
      <c r="D530" s="219" t="s">
        <v>167</v>
      </c>
      <c r="E530" s="238" t="s">
        <v>19</v>
      </c>
      <c r="F530" s="239" t="s">
        <v>1660</v>
      </c>
      <c r="G530" s="237"/>
      <c r="H530" s="240">
        <v>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167</v>
      </c>
      <c r="AU530" s="246" t="s">
        <v>83</v>
      </c>
      <c r="AV530" s="14" t="s">
        <v>83</v>
      </c>
      <c r="AW530" s="14" t="s">
        <v>34</v>
      </c>
      <c r="AX530" s="14" t="s">
        <v>73</v>
      </c>
      <c r="AY530" s="246" t="s">
        <v>154</v>
      </c>
    </row>
    <row r="531" s="14" customFormat="1">
      <c r="A531" s="14"/>
      <c r="B531" s="236"/>
      <c r="C531" s="237"/>
      <c r="D531" s="219" t="s">
        <v>167</v>
      </c>
      <c r="E531" s="238" t="s">
        <v>19</v>
      </c>
      <c r="F531" s="239" t="s">
        <v>1663</v>
      </c>
      <c r="G531" s="237"/>
      <c r="H531" s="240">
        <v>1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167</v>
      </c>
      <c r="AU531" s="246" t="s">
        <v>83</v>
      </c>
      <c r="AV531" s="14" t="s">
        <v>83</v>
      </c>
      <c r="AW531" s="14" t="s">
        <v>34</v>
      </c>
      <c r="AX531" s="14" t="s">
        <v>73</v>
      </c>
      <c r="AY531" s="246" t="s">
        <v>154</v>
      </c>
    </row>
    <row r="532" s="14" customFormat="1">
      <c r="A532" s="14"/>
      <c r="B532" s="236"/>
      <c r="C532" s="237"/>
      <c r="D532" s="219" t="s">
        <v>167</v>
      </c>
      <c r="E532" s="238" t="s">
        <v>19</v>
      </c>
      <c r="F532" s="239" t="s">
        <v>1664</v>
      </c>
      <c r="G532" s="237"/>
      <c r="H532" s="240">
        <v>1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167</v>
      </c>
      <c r="AU532" s="246" t="s">
        <v>83</v>
      </c>
      <c r="AV532" s="14" t="s">
        <v>83</v>
      </c>
      <c r="AW532" s="14" t="s">
        <v>34</v>
      </c>
      <c r="AX532" s="14" t="s">
        <v>73</v>
      </c>
      <c r="AY532" s="246" t="s">
        <v>154</v>
      </c>
    </row>
    <row r="533" s="14" customFormat="1">
      <c r="A533" s="14"/>
      <c r="B533" s="236"/>
      <c r="C533" s="237"/>
      <c r="D533" s="219" t="s">
        <v>167</v>
      </c>
      <c r="E533" s="238" t="s">
        <v>19</v>
      </c>
      <c r="F533" s="239" t="s">
        <v>1665</v>
      </c>
      <c r="G533" s="237"/>
      <c r="H533" s="240">
        <v>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167</v>
      </c>
      <c r="AU533" s="246" t="s">
        <v>83</v>
      </c>
      <c r="AV533" s="14" t="s">
        <v>83</v>
      </c>
      <c r="AW533" s="14" t="s">
        <v>34</v>
      </c>
      <c r="AX533" s="14" t="s">
        <v>73</v>
      </c>
      <c r="AY533" s="246" t="s">
        <v>154</v>
      </c>
    </row>
    <row r="534" s="14" customFormat="1">
      <c r="A534" s="14"/>
      <c r="B534" s="236"/>
      <c r="C534" s="237"/>
      <c r="D534" s="219" t="s">
        <v>167</v>
      </c>
      <c r="E534" s="238" t="s">
        <v>19</v>
      </c>
      <c r="F534" s="239" t="s">
        <v>1666</v>
      </c>
      <c r="G534" s="237"/>
      <c r="H534" s="240">
        <v>1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167</v>
      </c>
      <c r="AU534" s="246" t="s">
        <v>83</v>
      </c>
      <c r="AV534" s="14" t="s">
        <v>83</v>
      </c>
      <c r="AW534" s="14" t="s">
        <v>34</v>
      </c>
      <c r="AX534" s="14" t="s">
        <v>73</v>
      </c>
      <c r="AY534" s="246" t="s">
        <v>154</v>
      </c>
    </row>
    <row r="535" s="14" customFormat="1">
      <c r="A535" s="14"/>
      <c r="B535" s="236"/>
      <c r="C535" s="237"/>
      <c r="D535" s="219" t="s">
        <v>167</v>
      </c>
      <c r="E535" s="238" t="s">
        <v>19</v>
      </c>
      <c r="F535" s="239" t="s">
        <v>1670</v>
      </c>
      <c r="G535" s="237"/>
      <c r="H535" s="240">
        <v>1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167</v>
      </c>
      <c r="AU535" s="246" t="s">
        <v>83</v>
      </c>
      <c r="AV535" s="14" t="s">
        <v>83</v>
      </c>
      <c r="AW535" s="14" t="s">
        <v>34</v>
      </c>
      <c r="AX535" s="14" t="s">
        <v>73</v>
      </c>
      <c r="AY535" s="246" t="s">
        <v>154</v>
      </c>
    </row>
    <row r="536" s="14" customFormat="1">
      <c r="A536" s="14"/>
      <c r="B536" s="236"/>
      <c r="C536" s="237"/>
      <c r="D536" s="219" t="s">
        <v>167</v>
      </c>
      <c r="E536" s="238" t="s">
        <v>19</v>
      </c>
      <c r="F536" s="239" t="s">
        <v>1671</v>
      </c>
      <c r="G536" s="237"/>
      <c r="H536" s="240">
        <v>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167</v>
      </c>
      <c r="AU536" s="246" t="s">
        <v>83</v>
      </c>
      <c r="AV536" s="14" t="s">
        <v>83</v>
      </c>
      <c r="AW536" s="14" t="s">
        <v>34</v>
      </c>
      <c r="AX536" s="14" t="s">
        <v>73</v>
      </c>
      <c r="AY536" s="246" t="s">
        <v>154</v>
      </c>
    </row>
    <row r="537" s="14" customFormat="1">
      <c r="A537" s="14"/>
      <c r="B537" s="236"/>
      <c r="C537" s="237"/>
      <c r="D537" s="219" t="s">
        <v>167</v>
      </c>
      <c r="E537" s="238" t="s">
        <v>19</v>
      </c>
      <c r="F537" s="239" t="s">
        <v>1672</v>
      </c>
      <c r="G537" s="237"/>
      <c r="H537" s="240">
        <v>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167</v>
      </c>
      <c r="AU537" s="246" t="s">
        <v>83</v>
      </c>
      <c r="AV537" s="14" t="s">
        <v>83</v>
      </c>
      <c r="AW537" s="14" t="s">
        <v>34</v>
      </c>
      <c r="AX537" s="14" t="s">
        <v>73</v>
      </c>
      <c r="AY537" s="246" t="s">
        <v>154</v>
      </c>
    </row>
    <row r="538" s="2" customFormat="1" ht="22.2" customHeight="1">
      <c r="A538" s="40"/>
      <c r="B538" s="41"/>
      <c r="C538" s="248" t="s">
        <v>490</v>
      </c>
      <c r="D538" s="248" t="s">
        <v>264</v>
      </c>
      <c r="E538" s="249" t="s">
        <v>1883</v>
      </c>
      <c r="F538" s="250" t="s">
        <v>1884</v>
      </c>
      <c r="G538" s="251" t="s">
        <v>434</v>
      </c>
      <c r="H538" s="252">
        <v>10</v>
      </c>
      <c r="I538" s="253"/>
      <c r="J538" s="254">
        <f>ROUND(I538*H538,2)</f>
        <v>0</v>
      </c>
      <c r="K538" s="250" t="s">
        <v>160</v>
      </c>
      <c r="L538" s="255"/>
      <c r="M538" s="256" t="s">
        <v>19</v>
      </c>
      <c r="N538" s="257" t="s">
        <v>44</v>
      </c>
      <c r="O538" s="86"/>
      <c r="P538" s="215">
        <f>O538*H538</f>
        <v>0</v>
      </c>
      <c r="Q538" s="215">
        <v>0.024299999999999999</v>
      </c>
      <c r="R538" s="215">
        <f>Q538*H538</f>
        <v>0.24299999999999999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414</v>
      </c>
      <c r="AT538" s="217" t="s">
        <v>264</v>
      </c>
      <c r="AU538" s="217" t="s">
        <v>83</v>
      </c>
      <c r="AY538" s="19" t="s">
        <v>154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81</v>
      </c>
      <c r="BK538" s="218">
        <f>ROUND(I538*H538,2)</f>
        <v>0</v>
      </c>
      <c r="BL538" s="19" t="s">
        <v>277</v>
      </c>
      <c r="BM538" s="217" t="s">
        <v>1885</v>
      </c>
    </row>
    <row r="539" s="2" customFormat="1">
      <c r="A539" s="40"/>
      <c r="B539" s="41"/>
      <c r="C539" s="42"/>
      <c r="D539" s="219" t="s">
        <v>163</v>
      </c>
      <c r="E539" s="42"/>
      <c r="F539" s="220" t="s">
        <v>1884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163</v>
      </c>
      <c r="AU539" s="19" t="s">
        <v>83</v>
      </c>
    </row>
    <row r="540" s="2" customFormat="1">
      <c r="A540" s="40"/>
      <c r="B540" s="41"/>
      <c r="C540" s="42"/>
      <c r="D540" s="219" t="s">
        <v>249</v>
      </c>
      <c r="E540" s="42"/>
      <c r="F540" s="247" t="s">
        <v>1877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249</v>
      </c>
      <c r="AU540" s="19" t="s">
        <v>83</v>
      </c>
    </row>
    <row r="541" s="2" customFormat="1" ht="19.8" customHeight="1">
      <c r="A541" s="40"/>
      <c r="B541" s="41"/>
      <c r="C541" s="206" t="s">
        <v>494</v>
      </c>
      <c r="D541" s="206" t="s">
        <v>156</v>
      </c>
      <c r="E541" s="207" t="s">
        <v>1886</v>
      </c>
      <c r="F541" s="208" t="s">
        <v>1887</v>
      </c>
      <c r="G541" s="209" t="s">
        <v>434</v>
      </c>
      <c r="H541" s="210">
        <v>25</v>
      </c>
      <c r="I541" s="211"/>
      <c r="J541" s="212">
        <f>ROUND(I541*H541,2)</f>
        <v>0</v>
      </c>
      <c r="K541" s="208" t="s">
        <v>160</v>
      </c>
      <c r="L541" s="46"/>
      <c r="M541" s="213" t="s">
        <v>19</v>
      </c>
      <c r="N541" s="214" t="s">
        <v>44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277</v>
      </c>
      <c r="AT541" s="217" t="s">
        <v>156</v>
      </c>
      <c r="AU541" s="217" t="s">
        <v>83</v>
      </c>
      <c r="AY541" s="19" t="s">
        <v>154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81</v>
      </c>
      <c r="BK541" s="218">
        <f>ROUND(I541*H541,2)</f>
        <v>0</v>
      </c>
      <c r="BL541" s="19" t="s">
        <v>277</v>
      </c>
      <c r="BM541" s="217" t="s">
        <v>1888</v>
      </c>
    </row>
    <row r="542" s="2" customFormat="1">
      <c r="A542" s="40"/>
      <c r="B542" s="41"/>
      <c r="C542" s="42"/>
      <c r="D542" s="219" t="s">
        <v>163</v>
      </c>
      <c r="E542" s="42"/>
      <c r="F542" s="220" t="s">
        <v>1889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163</v>
      </c>
      <c r="AU542" s="19" t="s">
        <v>83</v>
      </c>
    </row>
    <row r="543" s="2" customFormat="1">
      <c r="A543" s="40"/>
      <c r="B543" s="41"/>
      <c r="C543" s="42"/>
      <c r="D543" s="224" t="s">
        <v>165</v>
      </c>
      <c r="E543" s="42"/>
      <c r="F543" s="225" t="s">
        <v>1890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165</v>
      </c>
      <c r="AU543" s="19" t="s">
        <v>83</v>
      </c>
    </row>
    <row r="544" s="2" customFormat="1" ht="14.4" customHeight="1">
      <c r="A544" s="40"/>
      <c r="B544" s="41"/>
      <c r="C544" s="248" t="s">
        <v>502</v>
      </c>
      <c r="D544" s="248" t="s">
        <v>264</v>
      </c>
      <c r="E544" s="249" t="s">
        <v>1278</v>
      </c>
      <c r="F544" s="250" t="s">
        <v>1279</v>
      </c>
      <c r="G544" s="251" t="s">
        <v>434</v>
      </c>
      <c r="H544" s="252">
        <v>25</v>
      </c>
      <c r="I544" s="253"/>
      <c r="J544" s="254">
        <f>ROUND(I544*H544,2)</f>
        <v>0</v>
      </c>
      <c r="K544" s="250" t="s">
        <v>160</v>
      </c>
      <c r="L544" s="255"/>
      <c r="M544" s="256" t="s">
        <v>19</v>
      </c>
      <c r="N544" s="257" t="s">
        <v>44</v>
      </c>
      <c r="O544" s="86"/>
      <c r="P544" s="215">
        <f>O544*H544</f>
        <v>0</v>
      </c>
      <c r="Q544" s="215">
        <v>0.0023999999999999998</v>
      </c>
      <c r="R544" s="215">
        <f>Q544*H544</f>
        <v>0.059999999999999998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414</v>
      </c>
      <c r="AT544" s="217" t="s">
        <v>264</v>
      </c>
      <c r="AU544" s="217" t="s">
        <v>83</v>
      </c>
      <c r="AY544" s="19" t="s">
        <v>154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81</v>
      </c>
      <c r="BK544" s="218">
        <f>ROUND(I544*H544,2)</f>
        <v>0</v>
      </c>
      <c r="BL544" s="19" t="s">
        <v>277</v>
      </c>
      <c r="BM544" s="217" t="s">
        <v>1891</v>
      </c>
    </row>
    <row r="545" s="2" customFormat="1">
      <c r="A545" s="40"/>
      <c r="B545" s="41"/>
      <c r="C545" s="42"/>
      <c r="D545" s="219" t="s">
        <v>163</v>
      </c>
      <c r="E545" s="42"/>
      <c r="F545" s="220" t="s">
        <v>1279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163</v>
      </c>
      <c r="AU545" s="19" t="s">
        <v>83</v>
      </c>
    </row>
    <row r="546" s="2" customFormat="1" ht="14.4" customHeight="1">
      <c r="A546" s="40"/>
      <c r="B546" s="41"/>
      <c r="C546" s="206" t="s">
        <v>509</v>
      </c>
      <c r="D546" s="206" t="s">
        <v>156</v>
      </c>
      <c r="E546" s="207" t="s">
        <v>1892</v>
      </c>
      <c r="F546" s="208" t="s">
        <v>1893</v>
      </c>
      <c r="G546" s="209" t="s">
        <v>434</v>
      </c>
      <c r="H546" s="210">
        <v>25</v>
      </c>
      <c r="I546" s="211"/>
      <c r="J546" s="212">
        <f>ROUND(I546*H546,2)</f>
        <v>0</v>
      </c>
      <c r="K546" s="208" t="s">
        <v>160</v>
      </c>
      <c r="L546" s="46"/>
      <c r="M546" s="213" t="s">
        <v>19</v>
      </c>
      <c r="N546" s="214" t="s">
        <v>44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277</v>
      </c>
      <c r="AT546" s="217" t="s">
        <v>156</v>
      </c>
      <c r="AU546" s="217" t="s">
        <v>83</v>
      </c>
      <c r="AY546" s="19" t="s">
        <v>154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81</v>
      </c>
      <c r="BK546" s="218">
        <f>ROUND(I546*H546,2)</f>
        <v>0</v>
      </c>
      <c r="BL546" s="19" t="s">
        <v>277</v>
      </c>
      <c r="BM546" s="217" t="s">
        <v>1894</v>
      </c>
    </row>
    <row r="547" s="2" customFormat="1">
      <c r="A547" s="40"/>
      <c r="B547" s="41"/>
      <c r="C547" s="42"/>
      <c r="D547" s="219" t="s">
        <v>163</v>
      </c>
      <c r="E547" s="42"/>
      <c r="F547" s="220" t="s">
        <v>1895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163</v>
      </c>
      <c r="AU547" s="19" t="s">
        <v>83</v>
      </c>
    </row>
    <row r="548" s="2" customFormat="1">
      <c r="A548" s="40"/>
      <c r="B548" s="41"/>
      <c r="C548" s="42"/>
      <c r="D548" s="224" t="s">
        <v>165</v>
      </c>
      <c r="E548" s="42"/>
      <c r="F548" s="225" t="s">
        <v>1896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165</v>
      </c>
      <c r="AU548" s="19" t="s">
        <v>83</v>
      </c>
    </row>
    <row r="549" s="13" customFormat="1">
      <c r="A549" s="13"/>
      <c r="B549" s="226"/>
      <c r="C549" s="227"/>
      <c r="D549" s="219" t="s">
        <v>167</v>
      </c>
      <c r="E549" s="228" t="s">
        <v>19</v>
      </c>
      <c r="F549" s="229" t="s">
        <v>1544</v>
      </c>
      <c r="G549" s="227"/>
      <c r="H549" s="228" t="s">
        <v>19</v>
      </c>
      <c r="I549" s="230"/>
      <c r="J549" s="227"/>
      <c r="K549" s="227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167</v>
      </c>
      <c r="AU549" s="235" t="s">
        <v>83</v>
      </c>
      <c r="AV549" s="13" t="s">
        <v>81</v>
      </c>
      <c r="AW549" s="13" t="s">
        <v>34</v>
      </c>
      <c r="AX549" s="13" t="s">
        <v>73</v>
      </c>
      <c r="AY549" s="235" t="s">
        <v>154</v>
      </c>
    </row>
    <row r="550" s="14" customFormat="1">
      <c r="A550" s="14"/>
      <c r="B550" s="236"/>
      <c r="C550" s="237"/>
      <c r="D550" s="219" t="s">
        <v>167</v>
      </c>
      <c r="E550" s="238" t="s">
        <v>19</v>
      </c>
      <c r="F550" s="239" t="s">
        <v>1657</v>
      </c>
      <c r="G550" s="237"/>
      <c r="H550" s="240">
        <v>1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167</v>
      </c>
      <c r="AU550" s="246" t="s">
        <v>83</v>
      </c>
      <c r="AV550" s="14" t="s">
        <v>83</v>
      </c>
      <c r="AW550" s="14" t="s">
        <v>34</v>
      </c>
      <c r="AX550" s="14" t="s">
        <v>73</v>
      </c>
      <c r="AY550" s="246" t="s">
        <v>154</v>
      </c>
    </row>
    <row r="551" s="14" customFormat="1">
      <c r="A551" s="14"/>
      <c r="B551" s="236"/>
      <c r="C551" s="237"/>
      <c r="D551" s="219" t="s">
        <v>167</v>
      </c>
      <c r="E551" s="238" t="s">
        <v>19</v>
      </c>
      <c r="F551" s="239" t="s">
        <v>1658</v>
      </c>
      <c r="G551" s="237"/>
      <c r="H551" s="240">
        <v>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167</v>
      </c>
      <c r="AU551" s="246" t="s">
        <v>83</v>
      </c>
      <c r="AV551" s="14" t="s">
        <v>83</v>
      </c>
      <c r="AW551" s="14" t="s">
        <v>34</v>
      </c>
      <c r="AX551" s="14" t="s">
        <v>73</v>
      </c>
      <c r="AY551" s="246" t="s">
        <v>154</v>
      </c>
    </row>
    <row r="552" s="13" customFormat="1">
      <c r="A552" s="13"/>
      <c r="B552" s="226"/>
      <c r="C552" s="227"/>
      <c r="D552" s="219" t="s">
        <v>167</v>
      </c>
      <c r="E552" s="228" t="s">
        <v>19</v>
      </c>
      <c r="F552" s="229" t="s">
        <v>1547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167</v>
      </c>
      <c r="AU552" s="235" t="s">
        <v>83</v>
      </c>
      <c r="AV552" s="13" t="s">
        <v>81</v>
      </c>
      <c r="AW552" s="13" t="s">
        <v>34</v>
      </c>
      <c r="AX552" s="13" t="s">
        <v>73</v>
      </c>
      <c r="AY552" s="235" t="s">
        <v>154</v>
      </c>
    </row>
    <row r="553" s="14" customFormat="1">
      <c r="A553" s="14"/>
      <c r="B553" s="236"/>
      <c r="C553" s="237"/>
      <c r="D553" s="219" t="s">
        <v>167</v>
      </c>
      <c r="E553" s="238" t="s">
        <v>19</v>
      </c>
      <c r="F553" s="239" t="s">
        <v>1897</v>
      </c>
      <c r="G553" s="237"/>
      <c r="H553" s="240">
        <v>2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167</v>
      </c>
      <c r="AU553" s="246" t="s">
        <v>83</v>
      </c>
      <c r="AV553" s="14" t="s">
        <v>83</v>
      </c>
      <c r="AW553" s="14" t="s">
        <v>34</v>
      </c>
      <c r="AX553" s="14" t="s">
        <v>73</v>
      </c>
      <c r="AY553" s="246" t="s">
        <v>154</v>
      </c>
    </row>
    <row r="554" s="13" customFormat="1">
      <c r="A554" s="13"/>
      <c r="B554" s="226"/>
      <c r="C554" s="227"/>
      <c r="D554" s="219" t="s">
        <v>167</v>
      </c>
      <c r="E554" s="228" t="s">
        <v>19</v>
      </c>
      <c r="F554" s="229" t="s">
        <v>1661</v>
      </c>
      <c r="G554" s="227"/>
      <c r="H554" s="228" t="s">
        <v>19</v>
      </c>
      <c r="I554" s="230"/>
      <c r="J554" s="227"/>
      <c r="K554" s="227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167</v>
      </c>
      <c r="AU554" s="235" t="s">
        <v>83</v>
      </c>
      <c r="AV554" s="13" t="s">
        <v>81</v>
      </c>
      <c r="AW554" s="13" t="s">
        <v>34</v>
      </c>
      <c r="AX554" s="13" t="s">
        <v>73</v>
      </c>
      <c r="AY554" s="235" t="s">
        <v>154</v>
      </c>
    </row>
    <row r="555" s="13" customFormat="1">
      <c r="A555" s="13"/>
      <c r="B555" s="226"/>
      <c r="C555" s="227"/>
      <c r="D555" s="219" t="s">
        <v>167</v>
      </c>
      <c r="E555" s="228" t="s">
        <v>19</v>
      </c>
      <c r="F555" s="229" t="s">
        <v>1662</v>
      </c>
      <c r="G555" s="227"/>
      <c r="H555" s="228" t="s">
        <v>19</v>
      </c>
      <c r="I555" s="230"/>
      <c r="J555" s="227"/>
      <c r="K555" s="227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167</v>
      </c>
      <c r="AU555" s="235" t="s">
        <v>83</v>
      </c>
      <c r="AV555" s="13" t="s">
        <v>81</v>
      </c>
      <c r="AW555" s="13" t="s">
        <v>34</v>
      </c>
      <c r="AX555" s="13" t="s">
        <v>73</v>
      </c>
      <c r="AY555" s="235" t="s">
        <v>154</v>
      </c>
    </row>
    <row r="556" s="14" customFormat="1">
      <c r="A556" s="14"/>
      <c r="B556" s="236"/>
      <c r="C556" s="237"/>
      <c r="D556" s="219" t="s">
        <v>167</v>
      </c>
      <c r="E556" s="238" t="s">
        <v>19</v>
      </c>
      <c r="F556" s="239" t="s">
        <v>1663</v>
      </c>
      <c r="G556" s="237"/>
      <c r="H556" s="240">
        <v>1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167</v>
      </c>
      <c r="AU556" s="246" t="s">
        <v>83</v>
      </c>
      <c r="AV556" s="14" t="s">
        <v>83</v>
      </c>
      <c r="AW556" s="14" t="s">
        <v>34</v>
      </c>
      <c r="AX556" s="14" t="s">
        <v>73</v>
      </c>
      <c r="AY556" s="246" t="s">
        <v>154</v>
      </c>
    </row>
    <row r="557" s="14" customFormat="1">
      <c r="A557" s="14"/>
      <c r="B557" s="236"/>
      <c r="C557" s="237"/>
      <c r="D557" s="219" t="s">
        <v>167</v>
      </c>
      <c r="E557" s="238" t="s">
        <v>19</v>
      </c>
      <c r="F557" s="239" t="s">
        <v>1664</v>
      </c>
      <c r="G557" s="237"/>
      <c r="H557" s="240">
        <v>1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167</v>
      </c>
      <c r="AU557" s="246" t="s">
        <v>83</v>
      </c>
      <c r="AV557" s="14" t="s">
        <v>83</v>
      </c>
      <c r="AW557" s="14" t="s">
        <v>34</v>
      </c>
      <c r="AX557" s="14" t="s">
        <v>73</v>
      </c>
      <c r="AY557" s="246" t="s">
        <v>154</v>
      </c>
    </row>
    <row r="558" s="14" customFormat="1">
      <c r="A558" s="14"/>
      <c r="B558" s="236"/>
      <c r="C558" s="237"/>
      <c r="D558" s="219" t="s">
        <v>167</v>
      </c>
      <c r="E558" s="238" t="s">
        <v>19</v>
      </c>
      <c r="F558" s="239" t="s">
        <v>1665</v>
      </c>
      <c r="G558" s="237"/>
      <c r="H558" s="240">
        <v>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167</v>
      </c>
      <c r="AU558" s="246" t="s">
        <v>83</v>
      </c>
      <c r="AV558" s="14" t="s">
        <v>83</v>
      </c>
      <c r="AW558" s="14" t="s">
        <v>34</v>
      </c>
      <c r="AX558" s="14" t="s">
        <v>73</v>
      </c>
      <c r="AY558" s="246" t="s">
        <v>154</v>
      </c>
    </row>
    <row r="559" s="14" customFormat="1">
      <c r="A559" s="14"/>
      <c r="B559" s="236"/>
      <c r="C559" s="237"/>
      <c r="D559" s="219" t="s">
        <v>167</v>
      </c>
      <c r="E559" s="238" t="s">
        <v>19</v>
      </c>
      <c r="F559" s="239" t="s">
        <v>1666</v>
      </c>
      <c r="G559" s="237"/>
      <c r="H559" s="240">
        <v>1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167</v>
      </c>
      <c r="AU559" s="246" t="s">
        <v>83</v>
      </c>
      <c r="AV559" s="14" t="s">
        <v>83</v>
      </c>
      <c r="AW559" s="14" t="s">
        <v>34</v>
      </c>
      <c r="AX559" s="14" t="s">
        <v>73</v>
      </c>
      <c r="AY559" s="246" t="s">
        <v>154</v>
      </c>
    </row>
    <row r="560" s="14" customFormat="1">
      <c r="A560" s="14"/>
      <c r="B560" s="236"/>
      <c r="C560" s="237"/>
      <c r="D560" s="219" t="s">
        <v>167</v>
      </c>
      <c r="E560" s="238" t="s">
        <v>19</v>
      </c>
      <c r="F560" s="239" t="s">
        <v>1667</v>
      </c>
      <c r="G560" s="237"/>
      <c r="H560" s="240">
        <v>1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167</v>
      </c>
      <c r="AU560" s="246" t="s">
        <v>83</v>
      </c>
      <c r="AV560" s="14" t="s">
        <v>83</v>
      </c>
      <c r="AW560" s="14" t="s">
        <v>34</v>
      </c>
      <c r="AX560" s="14" t="s">
        <v>73</v>
      </c>
      <c r="AY560" s="246" t="s">
        <v>154</v>
      </c>
    </row>
    <row r="561" s="14" customFormat="1">
      <c r="A561" s="14"/>
      <c r="B561" s="236"/>
      <c r="C561" s="237"/>
      <c r="D561" s="219" t="s">
        <v>167</v>
      </c>
      <c r="E561" s="238" t="s">
        <v>19</v>
      </c>
      <c r="F561" s="239" t="s">
        <v>1668</v>
      </c>
      <c r="G561" s="237"/>
      <c r="H561" s="240">
        <v>1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167</v>
      </c>
      <c r="AU561" s="246" t="s">
        <v>83</v>
      </c>
      <c r="AV561" s="14" t="s">
        <v>83</v>
      </c>
      <c r="AW561" s="14" t="s">
        <v>34</v>
      </c>
      <c r="AX561" s="14" t="s">
        <v>73</v>
      </c>
      <c r="AY561" s="246" t="s">
        <v>154</v>
      </c>
    </row>
    <row r="562" s="14" customFormat="1">
      <c r="A562" s="14"/>
      <c r="B562" s="236"/>
      <c r="C562" s="237"/>
      <c r="D562" s="219" t="s">
        <v>167</v>
      </c>
      <c r="E562" s="238" t="s">
        <v>19</v>
      </c>
      <c r="F562" s="239" t="s">
        <v>1669</v>
      </c>
      <c r="G562" s="237"/>
      <c r="H562" s="240">
        <v>1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167</v>
      </c>
      <c r="AU562" s="246" t="s">
        <v>83</v>
      </c>
      <c r="AV562" s="14" t="s">
        <v>83</v>
      </c>
      <c r="AW562" s="14" t="s">
        <v>34</v>
      </c>
      <c r="AX562" s="14" t="s">
        <v>73</v>
      </c>
      <c r="AY562" s="246" t="s">
        <v>154</v>
      </c>
    </row>
    <row r="563" s="14" customFormat="1">
      <c r="A563" s="14"/>
      <c r="B563" s="236"/>
      <c r="C563" s="237"/>
      <c r="D563" s="219" t="s">
        <v>167</v>
      </c>
      <c r="E563" s="238" t="s">
        <v>19</v>
      </c>
      <c r="F563" s="239" t="s">
        <v>1670</v>
      </c>
      <c r="G563" s="237"/>
      <c r="H563" s="240">
        <v>1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167</v>
      </c>
      <c r="AU563" s="246" t="s">
        <v>83</v>
      </c>
      <c r="AV563" s="14" t="s">
        <v>83</v>
      </c>
      <c r="AW563" s="14" t="s">
        <v>34</v>
      </c>
      <c r="AX563" s="14" t="s">
        <v>73</v>
      </c>
      <c r="AY563" s="246" t="s">
        <v>154</v>
      </c>
    </row>
    <row r="564" s="14" customFormat="1">
      <c r="A564" s="14"/>
      <c r="B564" s="236"/>
      <c r="C564" s="237"/>
      <c r="D564" s="219" t="s">
        <v>167</v>
      </c>
      <c r="E564" s="238" t="s">
        <v>19</v>
      </c>
      <c r="F564" s="239" t="s">
        <v>1671</v>
      </c>
      <c r="G564" s="237"/>
      <c r="H564" s="240">
        <v>1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167</v>
      </c>
      <c r="AU564" s="246" t="s">
        <v>83</v>
      </c>
      <c r="AV564" s="14" t="s">
        <v>83</v>
      </c>
      <c r="AW564" s="14" t="s">
        <v>34</v>
      </c>
      <c r="AX564" s="14" t="s">
        <v>73</v>
      </c>
      <c r="AY564" s="246" t="s">
        <v>154</v>
      </c>
    </row>
    <row r="565" s="14" customFormat="1">
      <c r="A565" s="14"/>
      <c r="B565" s="236"/>
      <c r="C565" s="237"/>
      <c r="D565" s="219" t="s">
        <v>167</v>
      </c>
      <c r="E565" s="238" t="s">
        <v>19</v>
      </c>
      <c r="F565" s="239" t="s">
        <v>1672</v>
      </c>
      <c r="G565" s="237"/>
      <c r="H565" s="240">
        <v>1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167</v>
      </c>
      <c r="AU565" s="246" t="s">
        <v>83</v>
      </c>
      <c r="AV565" s="14" t="s">
        <v>83</v>
      </c>
      <c r="AW565" s="14" t="s">
        <v>34</v>
      </c>
      <c r="AX565" s="14" t="s">
        <v>73</v>
      </c>
      <c r="AY565" s="246" t="s">
        <v>154</v>
      </c>
    </row>
    <row r="566" s="14" customFormat="1">
      <c r="A566" s="14"/>
      <c r="B566" s="236"/>
      <c r="C566" s="237"/>
      <c r="D566" s="219" t="s">
        <v>167</v>
      </c>
      <c r="E566" s="238" t="s">
        <v>19</v>
      </c>
      <c r="F566" s="239" t="s">
        <v>1673</v>
      </c>
      <c r="G566" s="237"/>
      <c r="H566" s="240">
        <v>2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167</v>
      </c>
      <c r="AU566" s="246" t="s">
        <v>83</v>
      </c>
      <c r="AV566" s="14" t="s">
        <v>83</v>
      </c>
      <c r="AW566" s="14" t="s">
        <v>34</v>
      </c>
      <c r="AX566" s="14" t="s">
        <v>73</v>
      </c>
      <c r="AY566" s="246" t="s">
        <v>154</v>
      </c>
    </row>
    <row r="567" s="14" customFormat="1">
      <c r="A567" s="14"/>
      <c r="B567" s="236"/>
      <c r="C567" s="237"/>
      <c r="D567" s="219" t="s">
        <v>167</v>
      </c>
      <c r="E567" s="238" t="s">
        <v>19</v>
      </c>
      <c r="F567" s="239" t="s">
        <v>1674</v>
      </c>
      <c r="G567" s="237"/>
      <c r="H567" s="240">
        <v>2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167</v>
      </c>
      <c r="AU567" s="246" t="s">
        <v>83</v>
      </c>
      <c r="AV567" s="14" t="s">
        <v>83</v>
      </c>
      <c r="AW567" s="14" t="s">
        <v>34</v>
      </c>
      <c r="AX567" s="14" t="s">
        <v>73</v>
      </c>
      <c r="AY567" s="246" t="s">
        <v>154</v>
      </c>
    </row>
    <row r="568" s="14" customFormat="1">
      <c r="A568" s="14"/>
      <c r="B568" s="236"/>
      <c r="C568" s="237"/>
      <c r="D568" s="219" t="s">
        <v>167</v>
      </c>
      <c r="E568" s="238" t="s">
        <v>19</v>
      </c>
      <c r="F568" s="239" t="s">
        <v>1675</v>
      </c>
      <c r="G568" s="237"/>
      <c r="H568" s="240">
        <v>7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167</v>
      </c>
      <c r="AU568" s="246" t="s">
        <v>83</v>
      </c>
      <c r="AV568" s="14" t="s">
        <v>83</v>
      </c>
      <c r="AW568" s="14" t="s">
        <v>34</v>
      </c>
      <c r="AX568" s="14" t="s">
        <v>73</v>
      </c>
      <c r="AY568" s="246" t="s">
        <v>154</v>
      </c>
    </row>
    <row r="569" s="2" customFormat="1" ht="14.4" customHeight="1">
      <c r="A569" s="40"/>
      <c r="B569" s="41"/>
      <c r="C569" s="248" t="s">
        <v>517</v>
      </c>
      <c r="D569" s="248" t="s">
        <v>264</v>
      </c>
      <c r="E569" s="249" t="s">
        <v>1898</v>
      </c>
      <c r="F569" s="250" t="s">
        <v>1899</v>
      </c>
      <c r="G569" s="251" t="s">
        <v>434</v>
      </c>
      <c r="H569" s="252">
        <v>7</v>
      </c>
      <c r="I569" s="253"/>
      <c r="J569" s="254">
        <f>ROUND(I569*H569,2)</f>
        <v>0</v>
      </c>
      <c r="K569" s="250" t="s">
        <v>160</v>
      </c>
      <c r="L569" s="255"/>
      <c r="M569" s="256" t="s">
        <v>19</v>
      </c>
      <c r="N569" s="257" t="s">
        <v>44</v>
      </c>
      <c r="O569" s="86"/>
      <c r="P569" s="215">
        <f>O569*H569</f>
        <v>0</v>
      </c>
      <c r="Q569" s="215">
        <v>0.00014999999999999999</v>
      </c>
      <c r="R569" s="215">
        <f>Q569*H569</f>
        <v>0.0010499999999999999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414</v>
      </c>
      <c r="AT569" s="217" t="s">
        <v>264</v>
      </c>
      <c r="AU569" s="217" t="s">
        <v>83</v>
      </c>
      <c r="AY569" s="19" t="s">
        <v>154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81</v>
      </c>
      <c r="BK569" s="218">
        <f>ROUND(I569*H569,2)</f>
        <v>0</v>
      </c>
      <c r="BL569" s="19" t="s">
        <v>277</v>
      </c>
      <c r="BM569" s="217" t="s">
        <v>1900</v>
      </c>
    </row>
    <row r="570" s="2" customFormat="1">
      <c r="A570" s="40"/>
      <c r="B570" s="41"/>
      <c r="C570" s="42"/>
      <c r="D570" s="219" t="s">
        <v>163</v>
      </c>
      <c r="E570" s="42"/>
      <c r="F570" s="220" t="s">
        <v>1899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163</v>
      </c>
      <c r="AU570" s="19" t="s">
        <v>83</v>
      </c>
    </row>
    <row r="571" s="2" customFormat="1">
      <c r="A571" s="40"/>
      <c r="B571" s="41"/>
      <c r="C571" s="42"/>
      <c r="D571" s="219" t="s">
        <v>249</v>
      </c>
      <c r="E571" s="42"/>
      <c r="F571" s="247" t="s">
        <v>268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249</v>
      </c>
      <c r="AU571" s="19" t="s">
        <v>83</v>
      </c>
    </row>
    <row r="572" s="14" customFormat="1">
      <c r="A572" s="14"/>
      <c r="B572" s="236"/>
      <c r="C572" s="237"/>
      <c r="D572" s="219" t="s">
        <v>167</v>
      </c>
      <c r="E572" s="238" t="s">
        <v>19</v>
      </c>
      <c r="F572" s="239" t="s">
        <v>1901</v>
      </c>
      <c r="G572" s="237"/>
      <c r="H572" s="240">
        <v>7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167</v>
      </c>
      <c r="AU572" s="246" t="s">
        <v>83</v>
      </c>
      <c r="AV572" s="14" t="s">
        <v>83</v>
      </c>
      <c r="AW572" s="14" t="s">
        <v>34</v>
      </c>
      <c r="AX572" s="14" t="s">
        <v>73</v>
      </c>
      <c r="AY572" s="246" t="s">
        <v>154</v>
      </c>
    </row>
    <row r="573" s="2" customFormat="1" ht="14.4" customHeight="1">
      <c r="A573" s="40"/>
      <c r="B573" s="41"/>
      <c r="C573" s="248" t="s">
        <v>522</v>
      </c>
      <c r="D573" s="248" t="s">
        <v>264</v>
      </c>
      <c r="E573" s="249" t="s">
        <v>1902</v>
      </c>
      <c r="F573" s="250" t="s">
        <v>1903</v>
      </c>
      <c r="G573" s="251" t="s">
        <v>434</v>
      </c>
      <c r="H573" s="252">
        <v>22</v>
      </c>
      <c r="I573" s="253"/>
      <c r="J573" s="254">
        <f>ROUND(I573*H573,2)</f>
        <v>0</v>
      </c>
      <c r="K573" s="250" t="s">
        <v>160</v>
      </c>
      <c r="L573" s="255"/>
      <c r="M573" s="256" t="s">
        <v>19</v>
      </c>
      <c r="N573" s="257" t="s">
        <v>44</v>
      </c>
      <c r="O573" s="86"/>
      <c r="P573" s="215">
        <f>O573*H573</f>
        <v>0</v>
      </c>
      <c r="Q573" s="215">
        <v>0.00014999999999999999</v>
      </c>
      <c r="R573" s="215">
        <f>Q573*H573</f>
        <v>0.0032999999999999995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414</v>
      </c>
      <c r="AT573" s="217" t="s">
        <v>264</v>
      </c>
      <c r="AU573" s="217" t="s">
        <v>83</v>
      </c>
      <c r="AY573" s="19" t="s">
        <v>154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81</v>
      </c>
      <c r="BK573" s="218">
        <f>ROUND(I573*H573,2)</f>
        <v>0</v>
      </c>
      <c r="BL573" s="19" t="s">
        <v>277</v>
      </c>
      <c r="BM573" s="217" t="s">
        <v>1904</v>
      </c>
    </row>
    <row r="574" s="2" customFormat="1">
      <c r="A574" s="40"/>
      <c r="B574" s="41"/>
      <c r="C574" s="42"/>
      <c r="D574" s="219" t="s">
        <v>163</v>
      </c>
      <c r="E574" s="42"/>
      <c r="F574" s="220" t="s">
        <v>1903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163</v>
      </c>
      <c r="AU574" s="19" t="s">
        <v>83</v>
      </c>
    </row>
    <row r="575" s="2" customFormat="1">
      <c r="A575" s="40"/>
      <c r="B575" s="41"/>
      <c r="C575" s="42"/>
      <c r="D575" s="219" t="s">
        <v>249</v>
      </c>
      <c r="E575" s="42"/>
      <c r="F575" s="247" t="s">
        <v>1905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249</v>
      </c>
      <c r="AU575" s="19" t="s">
        <v>83</v>
      </c>
    </row>
    <row r="576" s="2" customFormat="1" ht="22.2" customHeight="1">
      <c r="A576" s="40"/>
      <c r="B576" s="41"/>
      <c r="C576" s="206" t="s">
        <v>530</v>
      </c>
      <c r="D576" s="206" t="s">
        <v>156</v>
      </c>
      <c r="E576" s="207" t="s">
        <v>1906</v>
      </c>
      <c r="F576" s="208" t="s">
        <v>1907</v>
      </c>
      <c r="G576" s="209" t="s">
        <v>1217</v>
      </c>
      <c r="H576" s="210">
        <v>43</v>
      </c>
      <c r="I576" s="211"/>
      <c r="J576" s="212">
        <f>ROUND(I576*H576,2)</f>
        <v>0</v>
      </c>
      <c r="K576" s="208" t="s">
        <v>19</v>
      </c>
      <c r="L576" s="46"/>
      <c r="M576" s="213" t="s">
        <v>19</v>
      </c>
      <c r="N576" s="214" t="s">
        <v>44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277</v>
      </c>
      <c r="AT576" s="217" t="s">
        <v>156</v>
      </c>
      <c r="AU576" s="217" t="s">
        <v>83</v>
      </c>
      <c r="AY576" s="19" t="s">
        <v>154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81</v>
      </c>
      <c r="BK576" s="218">
        <f>ROUND(I576*H576,2)</f>
        <v>0</v>
      </c>
      <c r="BL576" s="19" t="s">
        <v>277</v>
      </c>
      <c r="BM576" s="217" t="s">
        <v>1908</v>
      </c>
    </row>
    <row r="577" s="2" customFormat="1">
      <c r="A577" s="40"/>
      <c r="B577" s="41"/>
      <c r="C577" s="42"/>
      <c r="D577" s="219" t="s">
        <v>163</v>
      </c>
      <c r="E577" s="42"/>
      <c r="F577" s="220" t="s">
        <v>1907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163</v>
      </c>
      <c r="AU577" s="19" t="s">
        <v>83</v>
      </c>
    </row>
    <row r="578" s="14" customFormat="1">
      <c r="A578" s="14"/>
      <c r="B578" s="236"/>
      <c r="C578" s="237"/>
      <c r="D578" s="219" t="s">
        <v>167</v>
      </c>
      <c r="E578" s="238" t="s">
        <v>19</v>
      </c>
      <c r="F578" s="239" t="s">
        <v>1909</v>
      </c>
      <c r="G578" s="237"/>
      <c r="H578" s="240">
        <v>18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167</v>
      </c>
      <c r="AU578" s="246" t="s">
        <v>83</v>
      </c>
      <c r="AV578" s="14" t="s">
        <v>83</v>
      </c>
      <c r="AW578" s="14" t="s">
        <v>34</v>
      </c>
      <c r="AX578" s="14" t="s">
        <v>73</v>
      </c>
      <c r="AY578" s="246" t="s">
        <v>154</v>
      </c>
    </row>
    <row r="579" s="14" customFormat="1">
      <c r="A579" s="14"/>
      <c r="B579" s="236"/>
      <c r="C579" s="237"/>
      <c r="D579" s="219" t="s">
        <v>167</v>
      </c>
      <c r="E579" s="238" t="s">
        <v>19</v>
      </c>
      <c r="F579" s="239" t="s">
        <v>1910</v>
      </c>
      <c r="G579" s="237"/>
      <c r="H579" s="240">
        <v>25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167</v>
      </c>
      <c r="AU579" s="246" t="s">
        <v>83</v>
      </c>
      <c r="AV579" s="14" t="s">
        <v>83</v>
      </c>
      <c r="AW579" s="14" t="s">
        <v>34</v>
      </c>
      <c r="AX579" s="14" t="s">
        <v>73</v>
      </c>
      <c r="AY579" s="246" t="s">
        <v>154</v>
      </c>
    </row>
    <row r="580" s="2" customFormat="1" ht="19.8" customHeight="1">
      <c r="A580" s="40"/>
      <c r="B580" s="41"/>
      <c r="C580" s="206" t="s">
        <v>536</v>
      </c>
      <c r="D580" s="206" t="s">
        <v>156</v>
      </c>
      <c r="E580" s="207" t="s">
        <v>1911</v>
      </c>
      <c r="F580" s="208" t="s">
        <v>1912</v>
      </c>
      <c r="G580" s="209" t="s">
        <v>434</v>
      </c>
      <c r="H580" s="210">
        <v>25</v>
      </c>
      <c r="I580" s="211"/>
      <c r="J580" s="212">
        <f>ROUND(I580*H580,2)</f>
        <v>0</v>
      </c>
      <c r="K580" s="208" t="s">
        <v>160</v>
      </c>
      <c r="L580" s="46"/>
      <c r="M580" s="213" t="s">
        <v>19</v>
      </c>
      <c r="N580" s="214" t="s">
        <v>44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277</v>
      </c>
      <c r="AT580" s="217" t="s">
        <v>156</v>
      </c>
      <c r="AU580" s="217" t="s">
        <v>83</v>
      </c>
      <c r="AY580" s="19" t="s">
        <v>154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81</v>
      </c>
      <c r="BK580" s="218">
        <f>ROUND(I580*H580,2)</f>
        <v>0</v>
      </c>
      <c r="BL580" s="19" t="s">
        <v>277</v>
      </c>
      <c r="BM580" s="217" t="s">
        <v>1913</v>
      </c>
    </row>
    <row r="581" s="2" customFormat="1">
      <c r="A581" s="40"/>
      <c r="B581" s="41"/>
      <c r="C581" s="42"/>
      <c r="D581" s="219" t="s">
        <v>163</v>
      </c>
      <c r="E581" s="42"/>
      <c r="F581" s="220" t="s">
        <v>1914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163</v>
      </c>
      <c r="AU581" s="19" t="s">
        <v>83</v>
      </c>
    </row>
    <row r="582" s="2" customFormat="1">
      <c r="A582" s="40"/>
      <c r="B582" s="41"/>
      <c r="C582" s="42"/>
      <c r="D582" s="224" t="s">
        <v>165</v>
      </c>
      <c r="E582" s="42"/>
      <c r="F582" s="225" t="s">
        <v>1915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165</v>
      </c>
      <c r="AU582" s="19" t="s">
        <v>83</v>
      </c>
    </row>
    <row r="583" s="2" customFormat="1" ht="14.4" customHeight="1">
      <c r="A583" s="40"/>
      <c r="B583" s="41"/>
      <c r="C583" s="248" t="s">
        <v>542</v>
      </c>
      <c r="D583" s="248" t="s">
        <v>264</v>
      </c>
      <c r="E583" s="249" t="s">
        <v>1916</v>
      </c>
      <c r="F583" s="250" t="s">
        <v>1917</v>
      </c>
      <c r="G583" s="251" t="s">
        <v>434</v>
      </c>
      <c r="H583" s="252">
        <v>25</v>
      </c>
      <c r="I583" s="253"/>
      <c r="J583" s="254">
        <f>ROUND(I583*H583,2)</f>
        <v>0</v>
      </c>
      <c r="K583" s="250" t="s">
        <v>160</v>
      </c>
      <c r="L583" s="255"/>
      <c r="M583" s="256" t="s">
        <v>19</v>
      </c>
      <c r="N583" s="257" t="s">
        <v>44</v>
      </c>
      <c r="O583" s="86"/>
      <c r="P583" s="215">
        <f>O583*H583</f>
        <v>0</v>
      </c>
      <c r="Q583" s="215">
        <v>0.0022000000000000001</v>
      </c>
      <c r="R583" s="215">
        <f>Q583*H583</f>
        <v>0.055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414</v>
      </c>
      <c r="AT583" s="217" t="s">
        <v>264</v>
      </c>
      <c r="AU583" s="217" t="s">
        <v>83</v>
      </c>
      <c r="AY583" s="19" t="s">
        <v>154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81</v>
      </c>
      <c r="BK583" s="218">
        <f>ROUND(I583*H583,2)</f>
        <v>0</v>
      </c>
      <c r="BL583" s="19" t="s">
        <v>277</v>
      </c>
      <c r="BM583" s="217" t="s">
        <v>1918</v>
      </c>
    </row>
    <row r="584" s="2" customFormat="1">
      <c r="A584" s="40"/>
      <c r="B584" s="41"/>
      <c r="C584" s="42"/>
      <c r="D584" s="219" t="s">
        <v>163</v>
      </c>
      <c r="E584" s="42"/>
      <c r="F584" s="220" t="s">
        <v>1917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163</v>
      </c>
      <c r="AU584" s="19" t="s">
        <v>83</v>
      </c>
    </row>
    <row r="585" s="2" customFormat="1" ht="14.4" customHeight="1">
      <c r="A585" s="40"/>
      <c r="B585" s="41"/>
      <c r="C585" s="206" t="s">
        <v>546</v>
      </c>
      <c r="D585" s="206" t="s">
        <v>156</v>
      </c>
      <c r="E585" s="207" t="s">
        <v>1919</v>
      </c>
      <c r="F585" s="208" t="s">
        <v>1920</v>
      </c>
      <c r="G585" s="209" t="s">
        <v>434</v>
      </c>
      <c r="H585" s="210">
        <v>25</v>
      </c>
      <c r="I585" s="211"/>
      <c r="J585" s="212">
        <f>ROUND(I585*H585,2)</f>
        <v>0</v>
      </c>
      <c r="K585" s="208" t="s">
        <v>160</v>
      </c>
      <c r="L585" s="46"/>
      <c r="M585" s="213" t="s">
        <v>19</v>
      </c>
      <c r="N585" s="214" t="s">
        <v>44</v>
      </c>
      <c r="O585" s="86"/>
      <c r="P585" s="215">
        <f>O585*H585</f>
        <v>0</v>
      </c>
      <c r="Q585" s="215">
        <v>0</v>
      </c>
      <c r="R585" s="215">
        <f>Q585*H585</f>
        <v>0</v>
      </c>
      <c r="S585" s="215">
        <v>0.001</v>
      </c>
      <c r="T585" s="216">
        <f>S585*H585</f>
        <v>0.025000000000000001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277</v>
      </c>
      <c r="AT585" s="217" t="s">
        <v>156</v>
      </c>
      <c r="AU585" s="217" t="s">
        <v>83</v>
      </c>
      <c r="AY585" s="19" t="s">
        <v>154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81</v>
      </c>
      <c r="BK585" s="218">
        <f>ROUND(I585*H585,2)</f>
        <v>0</v>
      </c>
      <c r="BL585" s="19" t="s">
        <v>277</v>
      </c>
      <c r="BM585" s="217" t="s">
        <v>1921</v>
      </c>
    </row>
    <row r="586" s="2" customFormat="1">
      <c r="A586" s="40"/>
      <c r="B586" s="41"/>
      <c r="C586" s="42"/>
      <c r="D586" s="219" t="s">
        <v>163</v>
      </c>
      <c r="E586" s="42"/>
      <c r="F586" s="220" t="s">
        <v>1922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163</v>
      </c>
      <c r="AU586" s="19" t="s">
        <v>83</v>
      </c>
    </row>
    <row r="587" s="2" customFormat="1">
      <c r="A587" s="40"/>
      <c r="B587" s="41"/>
      <c r="C587" s="42"/>
      <c r="D587" s="224" t="s">
        <v>165</v>
      </c>
      <c r="E587" s="42"/>
      <c r="F587" s="225" t="s">
        <v>1923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165</v>
      </c>
      <c r="AU587" s="19" t="s">
        <v>83</v>
      </c>
    </row>
    <row r="588" s="2" customFormat="1" ht="22.2" customHeight="1">
      <c r="A588" s="40"/>
      <c r="B588" s="41"/>
      <c r="C588" s="206" t="s">
        <v>554</v>
      </c>
      <c r="D588" s="206" t="s">
        <v>156</v>
      </c>
      <c r="E588" s="207" t="s">
        <v>1924</v>
      </c>
      <c r="F588" s="208" t="s">
        <v>1925</v>
      </c>
      <c r="G588" s="209" t="s">
        <v>434</v>
      </c>
      <c r="H588" s="210">
        <v>25</v>
      </c>
      <c r="I588" s="211"/>
      <c r="J588" s="212">
        <f>ROUND(I588*H588,2)</f>
        <v>0</v>
      </c>
      <c r="K588" s="208" t="s">
        <v>160</v>
      </c>
      <c r="L588" s="46"/>
      <c r="M588" s="213" t="s">
        <v>19</v>
      </c>
      <c r="N588" s="214" t="s">
        <v>44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277</v>
      </c>
      <c r="AT588" s="217" t="s">
        <v>156</v>
      </c>
      <c r="AU588" s="217" t="s">
        <v>83</v>
      </c>
      <c r="AY588" s="19" t="s">
        <v>154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81</v>
      </c>
      <c r="BK588" s="218">
        <f>ROUND(I588*H588,2)</f>
        <v>0</v>
      </c>
      <c r="BL588" s="19" t="s">
        <v>277</v>
      </c>
      <c r="BM588" s="217" t="s">
        <v>1926</v>
      </c>
    </row>
    <row r="589" s="2" customFormat="1">
      <c r="A589" s="40"/>
      <c r="B589" s="41"/>
      <c r="C589" s="42"/>
      <c r="D589" s="219" t="s">
        <v>163</v>
      </c>
      <c r="E589" s="42"/>
      <c r="F589" s="220" t="s">
        <v>1927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163</v>
      </c>
      <c r="AU589" s="19" t="s">
        <v>83</v>
      </c>
    </row>
    <row r="590" s="2" customFormat="1">
      <c r="A590" s="40"/>
      <c r="B590" s="41"/>
      <c r="C590" s="42"/>
      <c r="D590" s="224" t="s">
        <v>165</v>
      </c>
      <c r="E590" s="42"/>
      <c r="F590" s="225" t="s">
        <v>1928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165</v>
      </c>
      <c r="AU590" s="19" t="s">
        <v>83</v>
      </c>
    </row>
    <row r="591" s="13" customFormat="1">
      <c r="A591" s="13"/>
      <c r="B591" s="226"/>
      <c r="C591" s="227"/>
      <c r="D591" s="219" t="s">
        <v>167</v>
      </c>
      <c r="E591" s="228" t="s">
        <v>19</v>
      </c>
      <c r="F591" s="229" t="s">
        <v>1929</v>
      </c>
      <c r="G591" s="227"/>
      <c r="H591" s="228" t="s">
        <v>19</v>
      </c>
      <c r="I591" s="230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167</v>
      </c>
      <c r="AU591" s="235" t="s">
        <v>83</v>
      </c>
      <c r="AV591" s="13" t="s">
        <v>81</v>
      </c>
      <c r="AW591" s="13" t="s">
        <v>34</v>
      </c>
      <c r="AX591" s="13" t="s">
        <v>73</v>
      </c>
      <c r="AY591" s="235" t="s">
        <v>154</v>
      </c>
    </row>
    <row r="592" s="13" customFormat="1">
      <c r="A592" s="13"/>
      <c r="B592" s="226"/>
      <c r="C592" s="227"/>
      <c r="D592" s="219" t="s">
        <v>167</v>
      </c>
      <c r="E592" s="228" t="s">
        <v>19</v>
      </c>
      <c r="F592" s="229" t="s">
        <v>1544</v>
      </c>
      <c r="G592" s="227"/>
      <c r="H592" s="228" t="s">
        <v>19</v>
      </c>
      <c r="I592" s="230"/>
      <c r="J592" s="227"/>
      <c r="K592" s="227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167</v>
      </c>
      <c r="AU592" s="235" t="s">
        <v>83</v>
      </c>
      <c r="AV592" s="13" t="s">
        <v>81</v>
      </c>
      <c r="AW592" s="13" t="s">
        <v>34</v>
      </c>
      <c r="AX592" s="13" t="s">
        <v>73</v>
      </c>
      <c r="AY592" s="235" t="s">
        <v>154</v>
      </c>
    </row>
    <row r="593" s="14" customFormat="1">
      <c r="A593" s="14"/>
      <c r="B593" s="236"/>
      <c r="C593" s="237"/>
      <c r="D593" s="219" t="s">
        <v>167</v>
      </c>
      <c r="E593" s="238" t="s">
        <v>19</v>
      </c>
      <c r="F593" s="239" t="s">
        <v>1657</v>
      </c>
      <c r="G593" s="237"/>
      <c r="H593" s="240">
        <v>1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167</v>
      </c>
      <c r="AU593" s="246" t="s">
        <v>83</v>
      </c>
      <c r="AV593" s="14" t="s">
        <v>83</v>
      </c>
      <c r="AW593" s="14" t="s">
        <v>34</v>
      </c>
      <c r="AX593" s="14" t="s">
        <v>73</v>
      </c>
      <c r="AY593" s="246" t="s">
        <v>154</v>
      </c>
    </row>
    <row r="594" s="14" customFormat="1">
      <c r="A594" s="14"/>
      <c r="B594" s="236"/>
      <c r="C594" s="237"/>
      <c r="D594" s="219" t="s">
        <v>167</v>
      </c>
      <c r="E594" s="238" t="s">
        <v>19</v>
      </c>
      <c r="F594" s="239" t="s">
        <v>1658</v>
      </c>
      <c r="G594" s="237"/>
      <c r="H594" s="240">
        <v>1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167</v>
      </c>
      <c r="AU594" s="246" t="s">
        <v>83</v>
      </c>
      <c r="AV594" s="14" t="s">
        <v>83</v>
      </c>
      <c r="AW594" s="14" t="s">
        <v>34</v>
      </c>
      <c r="AX594" s="14" t="s">
        <v>73</v>
      </c>
      <c r="AY594" s="246" t="s">
        <v>154</v>
      </c>
    </row>
    <row r="595" s="13" customFormat="1">
      <c r="A595" s="13"/>
      <c r="B595" s="226"/>
      <c r="C595" s="227"/>
      <c r="D595" s="219" t="s">
        <v>167</v>
      </c>
      <c r="E595" s="228" t="s">
        <v>19</v>
      </c>
      <c r="F595" s="229" t="s">
        <v>1547</v>
      </c>
      <c r="G595" s="227"/>
      <c r="H595" s="228" t="s">
        <v>19</v>
      </c>
      <c r="I595" s="230"/>
      <c r="J595" s="227"/>
      <c r="K595" s="227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167</v>
      </c>
      <c r="AU595" s="235" t="s">
        <v>83</v>
      </c>
      <c r="AV595" s="13" t="s">
        <v>81</v>
      </c>
      <c r="AW595" s="13" t="s">
        <v>34</v>
      </c>
      <c r="AX595" s="13" t="s">
        <v>73</v>
      </c>
      <c r="AY595" s="235" t="s">
        <v>154</v>
      </c>
    </row>
    <row r="596" s="14" customFormat="1">
      <c r="A596" s="14"/>
      <c r="B596" s="236"/>
      <c r="C596" s="237"/>
      <c r="D596" s="219" t="s">
        <v>167</v>
      </c>
      <c r="E596" s="238" t="s">
        <v>19</v>
      </c>
      <c r="F596" s="239" t="s">
        <v>1659</v>
      </c>
      <c r="G596" s="237"/>
      <c r="H596" s="240">
        <v>1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167</v>
      </c>
      <c r="AU596" s="246" t="s">
        <v>83</v>
      </c>
      <c r="AV596" s="14" t="s">
        <v>83</v>
      </c>
      <c r="AW596" s="14" t="s">
        <v>34</v>
      </c>
      <c r="AX596" s="14" t="s">
        <v>73</v>
      </c>
      <c r="AY596" s="246" t="s">
        <v>154</v>
      </c>
    </row>
    <row r="597" s="14" customFormat="1">
      <c r="A597" s="14"/>
      <c r="B597" s="236"/>
      <c r="C597" s="237"/>
      <c r="D597" s="219" t="s">
        <v>167</v>
      </c>
      <c r="E597" s="238" t="s">
        <v>19</v>
      </c>
      <c r="F597" s="239" t="s">
        <v>1660</v>
      </c>
      <c r="G597" s="237"/>
      <c r="H597" s="240">
        <v>1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167</v>
      </c>
      <c r="AU597" s="246" t="s">
        <v>83</v>
      </c>
      <c r="AV597" s="14" t="s">
        <v>83</v>
      </c>
      <c r="AW597" s="14" t="s">
        <v>34</v>
      </c>
      <c r="AX597" s="14" t="s">
        <v>73</v>
      </c>
      <c r="AY597" s="246" t="s">
        <v>154</v>
      </c>
    </row>
    <row r="598" s="13" customFormat="1">
      <c r="A598" s="13"/>
      <c r="B598" s="226"/>
      <c r="C598" s="227"/>
      <c r="D598" s="219" t="s">
        <v>167</v>
      </c>
      <c r="E598" s="228" t="s">
        <v>19</v>
      </c>
      <c r="F598" s="229" t="s">
        <v>1661</v>
      </c>
      <c r="G598" s="227"/>
      <c r="H598" s="228" t="s">
        <v>19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167</v>
      </c>
      <c r="AU598" s="235" t="s">
        <v>83</v>
      </c>
      <c r="AV598" s="13" t="s">
        <v>81</v>
      </c>
      <c r="AW598" s="13" t="s">
        <v>34</v>
      </c>
      <c r="AX598" s="13" t="s">
        <v>73</v>
      </c>
      <c r="AY598" s="235" t="s">
        <v>154</v>
      </c>
    </row>
    <row r="599" s="13" customFormat="1">
      <c r="A599" s="13"/>
      <c r="B599" s="226"/>
      <c r="C599" s="227"/>
      <c r="D599" s="219" t="s">
        <v>167</v>
      </c>
      <c r="E599" s="228" t="s">
        <v>19</v>
      </c>
      <c r="F599" s="229" t="s">
        <v>1662</v>
      </c>
      <c r="G599" s="227"/>
      <c r="H599" s="228" t="s">
        <v>19</v>
      </c>
      <c r="I599" s="230"/>
      <c r="J599" s="227"/>
      <c r="K599" s="227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167</v>
      </c>
      <c r="AU599" s="235" t="s">
        <v>83</v>
      </c>
      <c r="AV599" s="13" t="s">
        <v>81</v>
      </c>
      <c r="AW599" s="13" t="s">
        <v>34</v>
      </c>
      <c r="AX599" s="13" t="s">
        <v>73</v>
      </c>
      <c r="AY599" s="235" t="s">
        <v>154</v>
      </c>
    </row>
    <row r="600" s="14" customFormat="1">
      <c r="A600" s="14"/>
      <c r="B600" s="236"/>
      <c r="C600" s="237"/>
      <c r="D600" s="219" t="s">
        <v>167</v>
      </c>
      <c r="E600" s="238" t="s">
        <v>19</v>
      </c>
      <c r="F600" s="239" t="s">
        <v>1663</v>
      </c>
      <c r="G600" s="237"/>
      <c r="H600" s="240">
        <v>1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167</v>
      </c>
      <c r="AU600" s="246" t="s">
        <v>83</v>
      </c>
      <c r="AV600" s="14" t="s">
        <v>83</v>
      </c>
      <c r="AW600" s="14" t="s">
        <v>34</v>
      </c>
      <c r="AX600" s="14" t="s">
        <v>73</v>
      </c>
      <c r="AY600" s="246" t="s">
        <v>154</v>
      </c>
    </row>
    <row r="601" s="14" customFormat="1">
      <c r="A601" s="14"/>
      <c r="B601" s="236"/>
      <c r="C601" s="237"/>
      <c r="D601" s="219" t="s">
        <v>167</v>
      </c>
      <c r="E601" s="238" t="s">
        <v>19</v>
      </c>
      <c r="F601" s="239" t="s">
        <v>1664</v>
      </c>
      <c r="G601" s="237"/>
      <c r="H601" s="240">
        <v>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167</v>
      </c>
      <c r="AU601" s="246" t="s">
        <v>83</v>
      </c>
      <c r="AV601" s="14" t="s">
        <v>83</v>
      </c>
      <c r="AW601" s="14" t="s">
        <v>34</v>
      </c>
      <c r="AX601" s="14" t="s">
        <v>73</v>
      </c>
      <c r="AY601" s="246" t="s">
        <v>154</v>
      </c>
    </row>
    <row r="602" s="14" customFormat="1">
      <c r="A602" s="14"/>
      <c r="B602" s="236"/>
      <c r="C602" s="237"/>
      <c r="D602" s="219" t="s">
        <v>167</v>
      </c>
      <c r="E602" s="238" t="s">
        <v>19</v>
      </c>
      <c r="F602" s="239" t="s">
        <v>1665</v>
      </c>
      <c r="G602" s="237"/>
      <c r="H602" s="240">
        <v>1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167</v>
      </c>
      <c r="AU602" s="246" t="s">
        <v>83</v>
      </c>
      <c r="AV602" s="14" t="s">
        <v>83</v>
      </c>
      <c r="AW602" s="14" t="s">
        <v>34</v>
      </c>
      <c r="AX602" s="14" t="s">
        <v>73</v>
      </c>
      <c r="AY602" s="246" t="s">
        <v>154</v>
      </c>
    </row>
    <row r="603" s="14" customFormat="1">
      <c r="A603" s="14"/>
      <c r="B603" s="236"/>
      <c r="C603" s="237"/>
      <c r="D603" s="219" t="s">
        <v>167</v>
      </c>
      <c r="E603" s="238" t="s">
        <v>19</v>
      </c>
      <c r="F603" s="239" t="s">
        <v>1666</v>
      </c>
      <c r="G603" s="237"/>
      <c r="H603" s="240">
        <v>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167</v>
      </c>
      <c r="AU603" s="246" t="s">
        <v>83</v>
      </c>
      <c r="AV603" s="14" t="s">
        <v>83</v>
      </c>
      <c r="AW603" s="14" t="s">
        <v>34</v>
      </c>
      <c r="AX603" s="14" t="s">
        <v>73</v>
      </c>
      <c r="AY603" s="246" t="s">
        <v>154</v>
      </c>
    </row>
    <row r="604" s="14" customFormat="1">
      <c r="A604" s="14"/>
      <c r="B604" s="236"/>
      <c r="C604" s="237"/>
      <c r="D604" s="219" t="s">
        <v>167</v>
      </c>
      <c r="E604" s="238" t="s">
        <v>19</v>
      </c>
      <c r="F604" s="239" t="s">
        <v>1667</v>
      </c>
      <c r="G604" s="237"/>
      <c r="H604" s="240">
        <v>1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167</v>
      </c>
      <c r="AU604" s="246" t="s">
        <v>83</v>
      </c>
      <c r="AV604" s="14" t="s">
        <v>83</v>
      </c>
      <c r="AW604" s="14" t="s">
        <v>34</v>
      </c>
      <c r="AX604" s="14" t="s">
        <v>73</v>
      </c>
      <c r="AY604" s="246" t="s">
        <v>154</v>
      </c>
    </row>
    <row r="605" s="14" customFormat="1">
      <c r="A605" s="14"/>
      <c r="B605" s="236"/>
      <c r="C605" s="237"/>
      <c r="D605" s="219" t="s">
        <v>167</v>
      </c>
      <c r="E605" s="238" t="s">
        <v>19</v>
      </c>
      <c r="F605" s="239" t="s">
        <v>1668</v>
      </c>
      <c r="G605" s="237"/>
      <c r="H605" s="240">
        <v>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167</v>
      </c>
      <c r="AU605" s="246" t="s">
        <v>83</v>
      </c>
      <c r="AV605" s="14" t="s">
        <v>83</v>
      </c>
      <c r="AW605" s="14" t="s">
        <v>34</v>
      </c>
      <c r="AX605" s="14" t="s">
        <v>73</v>
      </c>
      <c r="AY605" s="246" t="s">
        <v>154</v>
      </c>
    </row>
    <row r="606" s="14" customFormat="1">
      <c r="A606" s="14"/>
      <c r="B606" s="236"/>
      <c r="C606" s="237"/>
      <c r="D606" s="219" t="s">
        <v>167</v>
      </c>
      <c r="E606" s="238" t="s">
        <v>19</v>
      </c>
      <c r="F606" s="239" t="s">
        <v>1669</v>
      </c>
      <c r="G606" s="237"/>
      <c r="H606" s="240">
        <v>1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167</v>
      </c>
      <c r="AU606" s="246" t="s">
        <v>83</v>
      </c>
      <c r="AV606" s="14" t="s">
        <v>83</v>
      </c>
      <c r="AW606" s="14" t="s">
        <v>34</v>
      </c>
      <c r="AX606" s="14" t="s">
        <v>73</v>
      </c>
      <c r="AY606" s="246" t="s">
        <v>154</v>
      </c>
    </row>
    <row r="607" s="14" customFormat="1">
      <c r="A607" s="14"/>
      <c r="B607" s="236"/>
      <c r="C607" s="237"/>
      <c r="D607" s="219" t="s">
        <v>167</v>
      </c>
      <c r="E607" s="238" t="s">
        <v>19</v>
      </c>
      <c r="F607" s="239" t="s">
        <v>1670</v>
      </c>
      <c r="G607" s="237"/>
      <c r="H607" s="240">
        <v>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167</v>
      </c>
      <c r="AU607" s="246" t="s">
        <v>83</v>
      </c>
      <c r="AV607" s="14" t="s">
        <v>83</v>
      </c>
      <c r="AW607" s="14" t="s">
        <v>34</v>
      </c>
      <c r="AX607" s="14" t="s">
        <v>73</v>
      </c>
      <c r="AY607" s="246" t="s">
        <v>154</v>
      </c>
    </row>
    <row r="608" s="14" customFormat="1">
      <c r="A608" s="14"/>
      <c r="B608" s="236"/>
      <c r="C608" s="237"/>
      <c r="D608" s="219" t="s">
        <v>167</v>
      </c>
      <c r="E608" s="238" t="s">
        <v>19</v>
      </c>
      <c r="F608" s="239" t="s">
        <v>1671</v>
      </c>
      <c r="G608" s="237"/>
      <c r="H608" s="240">
        <v>1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167</v>
      </c>
      <c r="AU608" s="246" t="s">
        <v>83</v>
      </c>
      <c r="AV608" s="14" t="s">
        <v>83</v>
      </c>
      <c r="AW608" s="14" t="s">
        <v>34</v>
      </c>
      <c r="AX608" s="14" t="s">
        <v>73</v>
      </c>
      <c r="AY608" s="246" t="s">
        <v>154</v>
      </c>
    </row>
    <row r="609" s="14" customFormat="1">
      <c r="A609" s="14"/>
      <c r="B609" s="236"/>
      <c r="C609" s="237"/>
      <c r="D609" s="219" t="s">
        <v>167</v>
      </c>
      <c r="E609" s="238" t="s">
        <v>19</v>
      </c>
      <c r="F609" s="239" t="s">
        <v>1672</v>
      </c>
      <c r="G609" s="237"/>
      <c r="H609" s="240">
        <v>1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167</v>
      </c>
      <c r="AU609" s="246" t="s">
        <v>83</v>
      </c>
      <c r="AV609" s="14" t="s">
        <v>83</v>
      </c>
      <c r="AW609" s="14" t="s">
        <v>34</v>
      </c>
      <c r="AX609" s="14" t="s">
        <v>73</v>
      </c>
      <c r="AY609" s="246" t="s">
        <v>154</v>
      </c>
    </row>
    <row r="610" s="14" customFormat="1">
      <c r="A610" s="14"/>
      <c r="B610" s="236"/>
      <c r="C610" s="237"/>
      <c r="D610" s="219" t="s">
        <v>167</v>
      </c>
      <c r="E610" s="238" t="s">
        <v>19</v>
      </c>
      <c r="F610" s="239" t="s">
        <v>1673</v>
      </c>
      <c r="G610" s="237"/>
      <c r="H610" s="240">
        <v>2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167</v>
      </c>
      <c r="AU610" s="246" t="s">
        <v>83</v>
      </c>
      <c r="AV610" s="14" t="s">
        <v>83</v>
      </c>
      <c r="AW610" s="14" t="s">
        <v>34</v>
      </c>
      <c r="AX610" s="14" t="s">
        <v>73</v>
      </c>
      <c r="AY610" s="246" t="s">
        <v>154</v>
      </c>
    </row>
    <row r="611" s="14" customFormat="1">
      <c r="A611" s="14"/>
      <c r="B611" s="236"/>
      <c r="C611" s="237"/>
      <c r="D611" s="219" t="s">
        <v>167</v>
      </c>
      <c r="E611" s="238" t="s">
        <v>19</v>
      </c>
      <c r="F611" s="239" t="s">
        <v>1674</v>
      </c>
      <c r="G611" s="237"/>
      <c r="H611" s="240">
        <v>2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167</v>
      </c>
      <c r="AU611" s="246" t="s">
        <v>83</v>
      </c>
      <c r="AV611" s="14" t="s">
        <v>83</v>
      </c>
      <c r="AW611" s="14" t="s">
        <v>34</v>
      </c>
      <c r="AX611" s="14" t="s">
        <v>73</v>
      </c>
      <c r="AY611" s="246" t="s">
        <v>154</v>
      </c>
    </row>
    <row r="612" s="14" customFormat="1">
      <c r="A612" s="14"/>
      <c r="B612" s="236"/>
      <c r="C612" s="237"/>
      <c r="D612" s="219" t="s">
        <v>167</v>
      </c>
      <c r="E612" s="238" t="s">
        <v>19</v>
      </c>
      <c r="F612" s="239" t="s">
        <v>1675</v>
      </c>
      <c r="G612" s="237"/>
      <c r="H612" s="240">
        <v>7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167</v>
      </c>
      <c r="AU612" s="246" t="s">
        <v>83</v>
      </c>
      <c r="AV612" s="14" t="s">
        <v>83</v>
      </c>
      <c r="AW612" s="14" t="s">
        <v>34</v>
      </c>
      <c r="AX612" s="14" t="s">
        <v>73</v>
      </c>
      <c r="AY612" s="246" t="s">
        <v>154</v>
      </c>
    </row>
    <row r="613" s="2" customFormat="1" ht="19.8" customHeight="1">
      <c r="A613" s="40"/>
      <c r="B613" s="41"/>
      <c r="C613" s="248" t="s">
        <v>563</v>
      </c>
      <c r="D613" s="248" t="s">
        <v>264</v>
      </c>
      <c r="E613" s="249" t="s">
        <v>1930</v>
      </c>
      <c r="F613" s="250" t="s">
        <v>1931</v>
      </c>
      <c r="G613" s="251" t="s">
        <v>434</v>
      </c>
      <c r="H613" s="252">
        <v>15</v>
      </c>
      <c r="I613" s="253"/>
      <c r="J613" s="254">
        <f>ROUND(I613*H613,2)</f>
        <v>0</v>
      </c>
      <c r="K613" s="250" t="s">
        <v>160</v>
      </c>
      <c r="L613" s="255"/>
      <c r="M613" s="256" t="s">
        <v>19</v>
      </c>
      <c r="N613" s="257" t="s">
        <v>44</v>
      </c>
      <c r="O613" s="86"/>
      <c r="P613" s="215">
        <f>O613*H613</f>
        <v>0</v>
      </c>
      <c r="Q613" s="215">
        <v>0.00123</v>
      </c>
      <c r="R613" s="215">
        <f>Q613*H613</f>
        <v>0.018450000000000001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414</v>
      </c>
      <c r="AT613" s="217" t="s">
        <v>264</v>
      </c>
      <c r="AU613" s="217" t="s">
        <v>83</v>
      </c>
      <c r="AY613" s="19" t="s">
        <v>154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81</v>
      </c>
      <c r="BK613" s="218">
        <f>ROUND(I613*H613,2)</f>
        <v>0</v>
      </c>
      <c r="BL613" s="19" t="s">
        <v>277</v>
      </c>
      <c r="BM613" s="217" t="s">
        <v>1932</v>
      </c>
    </row>
    <row r="614" s="2" customFormat="1">
      <c r="A614" s="40"/>
      <c r="B614" s="41"/>
      <c r="C614" s="42"/>
      <c r="D614" s="219" t="s">
        <v>163</v>
      </c>
      <c r="E614" s="42"/>
      <c r="F614" s="220" t="s">
        <v>1931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163</v>
      </c>
      <c r="AU614" s="19" t="s">
        <v>83</v>
      </c>
    </row>
    <row r="615" s="13" customFormat="1">
      <c r="A615" s="13"/>
      <c r="B615" s="226"/>
      <c r="C615" s="227"/>
      <c r="D615" s="219" t="s">
        <v>167</v>
      </c>
      <c r="E615" s="228" t="s">
        <v>19</v>
      </c>
      <c r="F615" s="229" t="s">
        <v>1547</v>
      </c>
      <c r="G615" s="227"/>
      <c r="H615" s="228" t="s">
        <v>19</v>
      </c>
      <c r="I615" s="230"/>
      <c r="J615" s="227"/>
      <c r="K615" s="227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167</v>
      </c>
      <c r="AU615" s="235" t="s">
        <v>83</v>
      </c>
      <c r="AV615" s="13" t="s">
        <v>81</v>
      </c>
      <c r="AW615" s="13" t="s">
        <v>34</v>
      </c>
      <c r="AX615" s="13" t="s">
        <v>73</v>
      </c>
      <c r="AY615" s="235" t="s">
        <v>154</v>
      </c>
    </row>
    <row r="616" s="14" customFormat="1">
      <c r="A616" s="14"/>
      <c r="B616" s="236"/>
      <c r="C616" s="237"/>
      <c r="D616" s="219" t="s">
        <v>167</v>
      </c>
      <c r="E616" s="238" t="s">
        <v>19</v>
      </c>
      <c r="F616" s="239" t="s">
        <v>1659</v>
      </c>
      <c r="G616" s="237"/>
      <c r="H616" s="240">
        <v>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167</v>
      </c>
      <c r="AU616" s="246" t="s">
        <v>83</v>
      </c>
      <c r="AV616" s="14" t="s">
        <v>83</v>
      </c>
      <c r="AW616" s="14" t="s">
        <v>34</v>
      </c>
      <c r="AX616" s="14" t="s">
        <v>73</v>
      </c>
      <c r="AY616" s="246" t="s">
        <v>154</v>
      </c>
    </row>
    <row r="617" s="14" customFormat="1">
      <c r="A617" s="14"/>
      <c r="B617" s="236"/>
      <c r="C617" s="237"/>
      <c r="D617" s="219" t="s">
        <v>167</v>
      </c>
      <c r="E617" s="238" t="s">
        <v>19</v>
      </c>
      <c r="F617" s="239" t="s">
        <v>1667</v>
      </c>
      <c r="G617" s="237"/>
      <c r="H617" s="240">
        <v>1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6" t="s">
        <v>167</v>
      </c>
      <c r="AU617" s="246" t="s">
        <v>83</v>
      </c>
      <c r="AV617" s="14" t="s">
        <v>83</v>
      </c>
      <c r="AW617" s="14" t="s">
        <v>34</v>
      </c>
      <c r="AX617" s="14" t="s">
        <v>73</v>
      </c>
      <c r="AY617" s="246" t="s">
        <v>154</v>
      </c>
    </row>
    <row r="618" s="14" customFormat="1">
      <c r="A618" s="14"/>
      <c r="B618" s="236"/>
      <c r="C618" s="237"/>
      <c r="D618" s="219" t="s">
        <v>167</v>
      </c>
      <c r="E618" s="238" t="s">
        <v>19</v>
      </c>
      <c r="F618" s="239" t="s">
        <v>1668</v>
      </c>
      <c r="G618" s="237"/>
      <c r="H618" s="240">
        <v>1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167</v>
      </c>
      <c r="AU618" s="246" t="s">
        <v>83</v>
      </c>
      <c r="AV618" s="14" t="s">
        <v>83</v>
      </c>
      <c r="AW618" s="14" t="s">
        <v>34</v>
      </c>
      <c r="AX618" s="14" t="s">
        <v>73</v>
      </c>
      <c r="AY618" s="246" t="s">
        <v>154</v>
      </c>
    </row>
    <row r="619" s="14" customFormat="1">
      <c r="A619" s="14"/>
      <c r="B619" s="236"/>
      <c r="C619" s="237"/>
      <c r="D619" s="219" t="s">
        <v>167</v>
      </c>
      <c r="E619" s="238" t="s">
        <v>19</v>
      </c>
      <c r="F619" s="239" t="s">
        <v>1669</v>
      </c>
      <c r="G619" s="237"/>
      <c r="H619" s="240">
        <v>1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167</v>
      </c>
      <c r="AU619" s="246" t="s">
        <v>83</v>
      </c>
      <c r="AV619" s="14" t="s">
        <v>83</v>
      </c>
      <c r="AW619" s="14" t="s">
        <v>34</v>
      </c>
      <c r="AX619" s="14" t="s">
        <v>73</v>
      </c>
      <c r="AY619" s="246" t="s">
        <v>154</v>
      </c>
    </row>
    <row r="620" s="14" customFormat="1">
      <c r="A620" s="14"/>
      <c r="B620" s="236"/>
      <c r="C620" s="237"/>
      <c r="D620" s="219" t="s">
        <v>167</v>
      </c>
      <c r="E620" s="238" t="s">
        <v>19</v>
      </c>
      <c r="F620" s="239" t="s">
        <v>1673</v>
      </c>
      <c r="G620" s="237"/>
      <c r="H620" s="240">
        <v>2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167</v>
      </c>
      <c r="AU620" s="246" t="s">
        <v>83</v>
      </c>
      <c r="AV620" s="14" t="s">
        <v>83</v>
      </c>
      <c r="AW620" s="14" t="s">
        <v>34</v>
      </c>
      <c r="AX620" s="14" t="s">
        <v>73</v>
      </c>
      <c r="AY620" s="246" t="s">
        <v>154</v>
      </c>
    </row>
    <row r="621" s="14" customFormat="1">
      <c r="A621" s="14"/>
      <c r="B621" s="236"/>
      <c r="C621" s="237"/>
      <c r="D621" s="219" t="s">
        <v>167</v>
      </c>
      <c r="E621" s="238" t="s">
        <v>19</v>
      </c>
      <c r="F621" s="239" t="s">
        <v>1674</v>
      </c>
      <c r="G621" s="237"/>
      <c r="H621" s="240">
        <v>2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167</v>
      </c>
      <c r="AU621" s="246" t="s">
        <v>83</v>
      </c>
      <c r="AV621" s="14" t="s">
        <v>83</v>
      </c>
      <c r="AW621" s="14" t="s">
        <v>34</v>
      </c>
      <c r="AX621" s="14" t="s">
        <v>73</v>
      </c>
      <c r="AY621" s="246" t="s">
        <v>154</v>
      </c>
    </row>
    <row r="622" s="14" customFormat="1">
      <c r="A622" s="14"/>
      <c r="B622" s="236"/>
      <c r="C622" s="237"/>
      <c r="D622" s="219" t="s">
        <v>167</v>
      </c>
      <c r="E622" s="238" t="s">
        <v>19</v>
      </c>
      <c r="F622" s="239" t="s">
        <v>1675</v>
      </c>
      <c r="G622" s="237"/>
      <c r="H622" s="240">
        <v>7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167</v>
      </c>
      <c r="AU622" s="246" t="s">
        <v>83</v>
      </c>
      <c r="AV622" s="14" t="s">
        <v>83</v>
      </c>
      <c r="AW622" s="14" t="s">
        <v>34</v>
      </c>
      <c r="AX622" s="14" t="s">
        <v>73</v>
      </c>
      <c r="AY622" s="246" t="s">
        <v>154</v>
      </c>
    </row>
    <row r="623" s="2" customFormat="1" ht="19.8" customHeight="1">
      <c r="A623" s="40"/>
      <c r="B623" s="41"/>
      <c r="C623" s="248" t="s">
        <v>569</v>
      </c>
      <c r="D623" s="248" t="s">
        <v>264</v>
      </c>
      <c r="E623" s="249" t="s">
        <v>1933</v>
      </c>
      <c r="F623" s="250" t="s">
        <v>1934</v>
      </c>
      <c r="G623" s="251" t="s">
        <v>434</v>
      </c>
      <c r="H623" s="252">
        <v>10</v>
      </c>
      <c r="I623" s="253"/>
      <c r="J623" s="254">
        <f>ROUND(I623*H623,2)</f>
        <v>0</v>
      </c>
      <c r="K623" s="250" t="s">
        <v>160</v>
      </c>
      <c r="L623" s="255"/>
      <c r="M623" s="256" t="s">
        <v>19</v>
      </c>
      <c r="N623" s="257" t="s">
        <v>44</v>
      </c>
      <c r="O623" s="86"/>
      <c r="P623" s="215">
        <f>O623*H623</f>
        <v>0</v>
      </c>
      <c r="Q623" s="215">
        <v>0.00139</v>
      </c>
      <c r="R623" s="215">
        <f>Q623*H623</f>
        <v>0.013899999999999999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414</v>
      </c>
      <c r="AT623" s="217" t="s">
        <v>264</v>
      </c>
      <c r="AU623" s="217" t="s">
        <v>83</v>
      </c>
      <c r="AY623" s="19" t="s">
        <v>154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81</v>
      </c>
      <c r="BK623" s="218">
        <f>ROUND(I623*H623,2)</f>
        <v>0</v>
      </c>
      <c r="BL623" s="19" t="s">
        <v>277</v>
      </c>
      <c r="BM623" s="217" t="s">
        <v>1935</v>
      </c>
    </row>
    <row r="624" s="2" customFormat="1">
      <c r="A624" s="40"/>
      <c r="B624" s="41"/>
      <c r="C624" s="42"/>
      <c r="D624" s="219" t="s">
        <v>163</v>
      </c>
      <c r="E624" s="42"/>
      <c r="F624" s="220" t="s">
        <v>1934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163</v>
      </c>
      <c r="AU624" s="19" t="s">
        <v>83</v>
      </c>
    </row>
    <row r="625" s="13" customFormat="1">
      <c r="A625" s="13"/>
      <c r="B625" s="226"/>
      <c r="C625" s="227"/>
      <c r="D625" s="219" t="s">
        <v>167</v>
      </c>
      <c r="E625" s="228" t="s">
        <v>19</v>
      </c>
      <c r="F625" s="229" t="s">
        <v>1544</v>
      </c>
      <c r="G625" s="227"/>
      <c r="H625" s="228" t="s">
        <v>19</v>
      </c>
      <c r="I625" s="230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167</v>
      </c>
      <c r="AU625" s="235" t="s">
        <v>83</v>
      </c>
      <c r="AV625" s="13" t="s">
        <v>81</v>
      </c>
      <c r="AW625" s="13" t="s">
        <v>34</v>
      </c>
      <c r="AX625" s="13" t="s">
        <v>73</v>
      </c>
      <c r="AY625" s="235" t="s">
        <v>154</v>
      </c>
    </row>
    <row r="626" s="14" customFormat="1">
      <c r="A626" s="14"/>
      <c r="B626" s="236"/>
      <c r="C626" s="237"/>
      <c r="D626" s="219" t="s">
        <v>167</v>
      </c>
      <c r="E626" s="238" t="s">
        <v>19</v>
      </c>
      <c r="F626" s="239" t="s">
        <v>1657</v>
      </c>
      <c r="G626" s="237"/>
      <c r="H626" s="240">
        <v>1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167</v>
      </c>
      <c r="AU626" s="246" t="s">
        <v>83</v>
      </c>
      <c r="AV626" s="14" t="s">
        <v>83</v>
      </c>
      <c r="AW626" s="14" t="s">
        <v>34</v>
      </c>
      <c r="AX626" s="14" t="s">
        <v>73</v>
      </c>
      <c r="AY626" s="246" t="s">
        <v>154</v>
      </c>
    </row>
    <row r="627" s="14" customFormat="1">
      <c r="A627" s="14"/>
      <c r="B627" s="236"/>
      <c r="C627" s="237"/>
      <c r="D627" s="219" t="s">
        <v>167</v>
      </c>
      <c r="E627" s="238" t="s">
        <v>19</v>
      </c>
      <c r="F627" s="239" t="s">
        <v>1658</v>
      </c>
      <c r="G627" s="237"/>
      <c r="H627" s="240">
        <v>1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167</v>
      </c>
      <c r="AU627" s="246" t="s">
        <v>83</v>
      </c>
      <c r="AV627" s="14" t="s">
        <v>83</v>
      </c>
      <c r="AW627" s="14" t="s">
        <v>34</v>
      </c>
      <c r="AX627" s="14" t="s">
        <v>73</v>
      </c>
      <c r="AY627" s="246" t="s">
        <v>154</v>
      </c>
    </row>
    <row r="628" s="13" customFormat="1">
      <c r="A628" s="13"/>
      <c r="B628" s="226"/>
      <c r="C628" s="227"/>
      <c r="D628" s="219" t="s">
        <v>167</v>
      </c>
      <c r="E628" s="228" t="s">
        <v>19</v>
      </c>
      <c r="F628" s="229" t="s">
        <v>1547</v>
      </c>
      <c r="G628" s="227"/>
      <c r="H628" s="228" t="s">
        <v>19</v>
      </c>
      <c r="I628" s="230"/>
      <c r="J628" s="227"/>
      <c r="K628" s="227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167</v>
      </c>
      <c r="AU628" s="235" t="s">
        <v>83</v>
      </c>
      <c r="AV628" s="13" t="s">
        <v>81</v>
      </c>
      <c r="AW628" s="13" t="s">
        <v>34</v>
      </c>
      <c r="AX628" s="13" t="s">
        <v>73</v>
      </c>
      <c r="AY628" s="235" t="s">
        <v>154</v>
      </c>
    </row>
    <row r="629" s="14" customFormat="1">
      <c r="A629" s="14"/>
      <c r="B629" s="236"/>
      <c r="C629" s="237"/>
      <c r="D629" s="219" t="s">
        <v>167</v>
      </c>
      <c r="E629" s="238" t="s">
        <v>19</v>
      </c>
      <c r="F629" s="239" t="s">
        <v>1660</v>
      </c>
      <c r="G629" s="237"/>
      <c r="H629" s="240">
        <v>1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167</v>
      </c>
      <c r="AU629" s="246" t="s">
        <v>83</v>
      </c>
      <c r="AV629" s="14" t="s">
        <v>83</v>
      </c>
      <c r="AW629" s="14" t="s">
        <v>34</v>
      </c>
      <c r="AX629" s="14" t="s">
        <v>73</v>
      </c>
      <c r="AY629" s="246" t="s">
        <v>154</v>
      </c>
    </row>
    <row r="630" s="14" customFormat="1">
      <c r="A630" s="14"/>
      <c r="B630" s="236"/>
      <c r="C630" s="237"/>
      <c r="D630" s="219" t="s">
        <v>167</v>
      </c>
      <c r="E630" s="238" t="s">
        <v>19</v>
      </c>
      <c r="F630" s="239" t="s">
        <v>1663</v>
      </c>
      <c r="G630" s="237"/>
      <c r="H630" s="240">
        <v>1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167</v>
      </c>
      <c r="AU630" s="246" t="s">
        <v>83</v>
      </c>
      <c r="AV630" s="14" t="s">
        <v>83</v>
      </c>
      <c r="AW630" s="14" t="s">
        <v>34</v>
      </c>
      <c r="AX630" s="14" t="s">
        <v>73</v>
      </c>
      <c r="AY630" s="246" t="s">
        <v>154</v>
      </c>
    </row>
    <row r="631" s="14" customFormat="1">
      <c r="A631" s="14"/>
      <c r="B631" s="236"/>
      <c r="C631" s="237"/>
      <c r="D631" s="219" t="s">
        <v>167</v>
      </c>
      <c r="E631" s="238" t="s">
        <v>19</v>
      </c>
      <c r="F631" s="239" t="s">
        <v>1664</v>
      </c>
      <c r="G631" s="237"/>
      <c r="H631" s="240">
        <v>1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167</v>
      </c>
      <c r="AU631" s="246" t="s">
        <v>83</v>
      </c>
      <c r="AV631" s="14" t="s">
        <v>83</v>
      </c>
      <c r="AW631" s="14" t="s">
        <v>34</v>
      </c>
      <c r="AX631" s="14" t="s">
        <v>73</v>
      </c>
      <c r="AY631" s="246" t="s">
        <v>154</v>
      </c>
    </row>
    <row r="632" s="14" customFormat="1">
      <c r="A632" s="14"/>
      <c r="B632" s="236"/>
      <c r="C632" s="237"/>
      <c r="D632" s="219" t="s">
        <v>167</v>
      </c>
      <c r="E632" s="238" t="s">
        <v>19</v>
      </c>
      <c r="F632" s="239" t="s">
        <v>1665</v>
      </c>
      <c r="G632" s="237"/>
      <c r="H632" s="240">
        <v>1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167</v>
      </c>
      <c r="AU632" s="246" t="s">
        <v>83</v>
      </c>
      <c r="AV632" s="14" t="s">
        <v>83</v>
      </c>
      <c r="AW632" s="14" t="s">
        <v>34</v>
      </c>
      <c r="AX632" s="14" t="s">
        <v>73</v>
      </c>
      <c r="AY632" s="246" t="s">
        <v>154</v>
      </c>
    </row>
    <row r="633" s="14" customFormat="1">
      <c r="A633" s="14"/>
      <c r="B633" s="236"/>
      <c r="C633" s="237"/>
      <c r="D633" s="219" t="s">
        <v>167</v>
      </c>
      <c r="E633" s="238" t="s">
        <v>19</v>
      </c>
      <c r="F633" s="239" t="s">
        <v>1666</v>
      </c>
      <c r="G633" s="237"/>
      <c r="H633" s="240">
        <v>1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167</v>
      </c>
      <c r="AU633" s="246" t="s">
        <v>83</v>
      </c>
      <c r="AV633" s="14" t="s">
        <v>83</v>
      </c>
      <c r="AW633" s="14" t="s">
        <v>34</v>
      </c>
      <c r="AX633" s="14" t="s">
        <v>73</v>
      </c>
      <c r="AY633" s="246" t="s">
        <v>154</v>
      </c>
    </row>
    <row r="634" s="14" customFormat="1">
      <c r="A634" s="14"/>
      <c r="B634" s="236"/>
      <c r="C634" s="237"/>
      <c r="D634" s="219" t="s">
        <v>167</v>
      </c>
      <c r="E634" s="238" t="s">
        <v>19</v>
      </c>
      <c r="F634" s="239" t="s">
        <v>1670</v>
      </c>
      <c r="G634" s="237"/>
      <c r="H634" s="240">
        <v>1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167</v>
      </c>
      <c r="AU634" s="246" t="s">
        <v>83</v>
      </c>
      <c r="AV634" s="14" t="s">
        <v>83</v>
      </c>
      <c r="AW634" s="14" t="s">
        <v>34</v>
      </c>
      <c r="AX634" s="14" t="s">
        <v>73</v>
      </c>
      <c r="AY634" s="246" t="s">
        <v>154</v>
      </c>
    </row>
    <row r="635" s="14" customFormat="1">
      <c r="A635" s="14"/>
      <c r="B635" s="236"/>
      <c r="C635" s="237"/>
      <c r="D635" s="219" t="s">
        <v>167</v>
      </c>
      <c r="E635" s="238" t="s">
        <v>19</v>
      </c>
      <c r="F635" s="239" t="s">
        <v>1671</v>
      </c>
      <c r="G635" s="237"/>
      <c r="H635" s="240">
        <v>1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167</v>
      </c>
      <c r="AU635" s="246" t="s">
        <v>83</v>
      </c>
      <c r="AV635" s="14" t="s">
        <v>83</v>
      </c>
      <c r="AW635" s="14" t="s">
        <v>34</v>
      </c>
      <c r="AX635" s="14" t="s">
        <v>73</v>
      </c>
      <c r="AY635" s="246" t="s">
        <v>154</v>
      </c>
    </row>
    <row r="636" s="14" customFormat="1">
      <c r="A636" s="14"/>
      <c r="B636" s="236"/>
      <c r="C636" s="237"/>
      <c r="D636" s="219" t="s">
        <v>167</v>
      </c>
      <c r="E636" s="238" t="s">
        <v>19</v>
      </c>
      <c r="F636" s="239" t="s">
        <v>1672</v>
      </c>
      <c r="G636" s="237"/>
      <c r="H636" s="240">
        <v>1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167</v>
      </c>
      <c r="AU636" s="246" t="s">
        <v>83</v>
      </c>
      <c r="AV636" s="14" t="s">
        <v>83</v>
      </c>
      <c r="AW636" s="14" t="s">
        <v>34</v>
      </c>
      <c r="AX636" s="14" t="s">
        <v>73</v>
      </c>
      <c r="AY636" s="246" t="s">
        <v>154</v>
      </c>
    </row>
    <row r="637" s="2" customFormat="1" ht="19.8" customHeight="1">
      <c r="A637" s="40"/>
      <c r="B637" s="41"/>
      <c r="C637" s="206" t="s">
        <v>574</v>
      </c>
      <c r="D637" s="206" t="s">
        <v>156</v>
      </c>
      <c r="E637" s="207" t="s">
        <v>1936</v>
      </c>
      <c r="F637" s="208" t="s">
        <v>1937</v>
      </c>
      <c r="G637" s="209" t="s">
        <v>434</v>
      </c>
      <c r="H637" s="210">
        <v>6</v>
      </c>
      <c r="I637" s="211"/>
      <c r="J637" s="212">
        <f>ROUND(I637*H637,2)</f>
        <v>0</v>
      </c>
      <c r="K637" s="208" t="s">
        <v>160</v>
      </c>
      <c r="L637" s="46"/>
      <c r="M637" s="213" t="s">
        <v>19</v>
      </c>
      <c r="N637" s="214" t="s">
        <v>44</v>
      </c>
      <c r="O637" s="86"/>
      <c r="P637" s="215">
        <f>O637*H637</f>
        <v>0</v>
      </c>
      <c r="Q637" s="215">
        <v>0</v>
      </c>
      <c r="R637" s="215">
        <f>Q637*H637</f>
        <v>0</v>
      </c>
      <c r="S637" s="215">
        <v>0.024</v>
      </c>
      <c r="T637" s="216">
        <f>S637*H637</f>
        <v>0.14400000000000002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277</v>
      </c>
      <c r="AT637" s="217" t="s">
        <v>156</v>
      </c>
      <c r="AU637" s="217" t="s">
        <v>83</v>
      </c>
      <c r="AY637" s="19" t="s">
        <v>154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81</v>
      </c>
      <c r="BK637" s="218">
        <f>ROUND(I637*H637,2)</f>
        <v>0</v>
      </c>
      <c r="BL637" s="19" t="s">
        <v>277</v>
      </c>
      <c r="BM637" s="217" t="s">
        <v>1938</v>
      </c>
    </row>
    <row r="638" s="2" customFormat="1">
      <c r="A638" s="40"/>
      <c r="B638" s="41"/>
      <c r="C638" s="42"/>
      <c r="D638" s="219" t="s">
        <v>163</v>
      </c>
      <c r="E638" s="42"/>
      <c r="F638" s="220" t="s">
        <v>1939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163</v>
      </c>
      <c r="AU638" s="19" t="s">
        <v>83</v>
      </c>
    </row>
    <row r="639" s="2" customFormat="1">
      <c r="A639" s="40"/>
      <c r="B639" s="41"/>
      <c r="C639" s="42"/>
      <c r="D639" s="224" t="s">
        <v>165</v>
      </c>
      <c r="E639" s="42"/>
      <c r="F639" s="225" t="s">
        <v>1940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165</v>
      </c>
      <c r="AU639" s="19" t="s">
        <v>83</v>
      </c>
    </row>
    <row r="640" s="13" customFormat="1">
      <c r="A640" s="13"/>
      <c r="B640" s="226"/>
      <c r="C640" s="227"/>
      <c r="D640" s="219" t="s">
        <v>167</v>
      </c>
      <c r="E640" s="228" t="s">
        <v>19</v>
      </c>
      <c r="F640" s="229" t="s">
        <v>1941</v>
      </c>
      <c r="G640" s="227"/>
      <c r="H640" s="228" t="s">
        <v>19</v>
      </c>
      <c r="I640" s="230"/>
      <c r="J640" s="227"/>
      <c r="K640" s="227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167</v>
      </c>
      <c r="AU640" s="235" t="s">
        <v>83</v>
      </c>
      <c r="AV640" s="13" t="s">
        <v>81</v>
      </c>
      <c r="AW640" s="13" t="s">
        <v>34</v>
      </c>
      <c r="AX640" s="13" t="s">
        <v>73</v>
      </c>
      <c r="AY640" s="235" t="s">
        <v>154</v>
      </c>
    </row>
    <row r="641" s="14" customFormat="1">
      <c r="A641" s="14"/>
      <c r="B641" s="236"/>
      <c r="C641" s="237"/>
      <c r="D641" s="219" t="s">
        <v>167</v>
      </c>
      <c r="E641" s="238" t="s">
        <v>19</v>
      </c>
      <c r="F641" s="239" t="s">
        <v>1942</v>
      </c>
      <c r="G641" s="237"/>
      <c r="H641" s="240">
        <v>4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167</v>
      </c>
      <c r="AU641" s="246" t="s">
        <v>83</v>
      </c>
      <c r="AV641" s="14" t="s">
        <v>83</v>
      </c>
      <c r="AW641" s="14" t="s">
        <v>34</v>
      </c>
      <c r="AX641" s="14" t="s">
        <v>73</v>
      </c>
      <c r="AY641" s="246" t="s">
        <v>154</v>
      </c>
    </row>
    <row r="642" s="14" customFormat="1">
      <c r="A642" s="14"/>
      <c r="B642" s="236"/>
      <c r="C642" s="237"/>
      <c r="D642" s="219" t="s">
        <v>167</v>
      </c>
      <c r="E642" s="238" t="s">
        <v>19</v>
      </c>
      <c r="F642" s="239" t="s">
        <v>1943</v>
      </c>
      <c r="G642" s="237"/>
      <c r="H642" s="240">
        <v>2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167</v>
      </c>
      <c r="AU642" s="246" t="s">
        <v>83</v>
      </c>
      <c r="AV642" s="14" t="s">
        <v>83</v>
      </c>
      <c r="AW642" s="14" t="s">
        <v>34</v>
      </c>
      <c r="AX642" s="14" t="s">
        <v>73</v>
      </c>
      <c r="AY642" s="246" t="s">
        <v>154</v>
      </c>
    </row>
    <row r="643" s="2" customFormat="1" ht="22.2" customHeight="1">
      <c r="A643" s="40"/>
      <c r="B643" s="41"/>
      <c r="C643" s="206" t="s">
        <v>580</v>
      </c>
      <c r="D643" s="206" t="s">
        <v>156</v>
      </c>
      <c r="E643" s="207" t="s">
        <v>1220</v>
      </c>
      <c r="F643" s="208" t="s">
        <v>1221</v>
      </c>
      <c r="G643" s="209" t="s">
        <v>178</v>
      </c>
      <c r="H643" s="210">
        <v>0.71899999999999997</v>
      </c>
      <c r="I643" s="211"/>
      <c r="J643" s="212">
        <f>ROUND(I643*H643,2)</f>
        <v>0</v>
      </c>
      <c r="K643" s="208" t="s">
        <v>160</v>
      </c>
      <c r="L643" s="46"/>
      <c r="M643" s="213" t="s">
        <v>19</v>
      </c>
      <c r="N643" s="214" t="s">
        <v>44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277</v>
      </c>
      <c r="AT643" s="217" t="s">
        <v>156</v>
      </c>
      <c r="AU643" s="217" t="s">
        <v>83</v>
      </c>
      <c r="AY643" s="19" t="s">
        <v>154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81</v>
      </c>
      <c r="BK643" s="218">
        <f>ROUND(I643*H643,2)</f>
        <v>0</v>
      </c>
      <c r="BL643" s="19" t="s">
        <v>277</v>
      </c>
      <c r="BM643" s="217" t="s">
        <v>1944</v>
      </c>
    </row>
    <row r="644" s="2" customFormat="1">
      <c r="A644" s="40"/>
      <c r="B644" s="41"/>
      <c r="C644" s="42"/>
      <c r="D644" s="219" t="s">
        <v>163</v>
      </c>
      <c r="E644" s="42"/>
      <c r="F644" s="220" t="s">
        <v>1223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163</v>
      </c>
      <c r="AU644" s="19" t="s">
        <v>83</v>
      </c>
    </row>
    <row r="645" s="2" customFormat="1">
      <c r="A645" s="40"/>
      <c r="B645" s="41"/>
      <c r="C645" s="42"/>
      <c r="D645" s="224" t="s">
        <v>165</v>
      </c>
      <c r="E645" s="42"/>
      <c r="F645" s="225" t="s">
        <v>1224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165</v>
      </c>
      <c r="AU645" s="19" t="s">
        <v>83</v>
      </c>
    </row>
    <row r="646" s="12" customFormat="1" ht="22.8" customHeight="1">
      <c r="A646" s="12"/>
      <c r="B646" s="190"/>
      <c r="C646" s="191"/>
      <c r="D646" s="192" t="s">
        <v>72</v>
      </c>
      <c r="E646" s="204" t="s">
        <v>1945</v>
      </c>
      <c r="F646" s="204" t="s">
        <v>1946</v>
      </c>
      <c r="G646" s="191"/>
      <c r="H646" s="191"/>
      <c r="I646" s="194"/>
      <c r="J646" s="205">
        <f>BK646</f>
        <v>0</v>
      </c>
      <c r="K646" s="191"/>
      <c r="L646" s="196"/>
      <c r="M646" s="197"/>
      <c r="N646" s="198"/>
      <c r="O646" s="198"/>
      <c r="P646" s="199">
        <f>SUM(P647:P668)</f>
        <v>0</v>
      </c>
      <c r="Q646" s="198"/>
      <c r="R646" s="199">
        <f>SUM(R647:R668)</f>
        <v>0.22874999999999998</v>
      </c>
      <c r="S646" s="198"/>
      <c r="T646" s="200">
        <f>SUM(T647:T668)</f>
        <v>0.62377499999999997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1" t="s">
        <v>83</v>
      </c>
      <c r="AT646" s="202" t="s">
        <v>72</v>
      </c>
      <c r="AU646" s="202" t="s">
        <v>81</v>
      </c>
      <c r="AY646" s="201" t="s">
        <v>154</v>
      </c>
      <c r="BK646" s="203">
        <f>SUM(BK647:BK668)</f>
        <v>0</v>
      </c>
    </row>
    <row r="647" s="2" customFormat="1" ht="22.2" customHeight="1">
      <c r="A647" s="40"/>
      <c r="B647" s="41"/>
      <c r="C647" s="206" t="s">
        <v>586</v>
      </c>
      <c r="D647" s="206" t="s">
        <v>156</v>
      </c>
      <c r="E647" s="207" t="s">
        <v>1947</v>
      </c>
      <c r="F647" s="208" t="s">
        <v>1948</v>
      </c>
      <c r="G647" s="209" t="s">
        <v>207</v>
      </c>
      <c r="H647" s="210">
        <v>7.5</v>
      </c>
      <c r="I647" s="211"/>
      <c r="J647" s="212">
        <f>ROUND(I647*H647,2)</f>
        <v>0</v>
      </c>
      <c r="K647" s="208" t="s">
        <v>160</v>
      </c>
      <c r="L647" s="46"/>
      <c r="M647" s="213" t="s">
        <v>19</v>
      </c>
      <c r="N647" s="214" t="s">
        <v>44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0.083169999999999994</v>
      </c>
      <c r="T647" s="216">
        <f>S647*H647</f>
        <v>0.62377499999999997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277</v>
      </c>
      <c r="AT647" s="217" t="s">
        <v>156</v>
      </c>
      <c r="AU647" s="217" t="s">
        <v>83</v>
      </c>
      <c r="AY647" s="19" t="s">
        <v>154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81</v>
      </c>
      <c r="BK647" s="218">
        <f>ROUND(I647*H647,2)</f>
        <v>0</v>
      </c>
      <c r="BL647" s="19" t="s">
        <v>277</v>
      </c>
      <c r="BM647" s="217" t="s">
        <v>1949</v>
      </c>
    </row>
    <row r="648" s="2" customFormat="1">
      <c r="A648" s="40"/>
      <c r="B648" s="41"/>
      <c r="C648" s="42"/>
      <c r="D648" s="219" t="s">
        <v>163</v>
      </c>
      <c r="E648" s="42"/>
      <c r="F648" s="220" t="s">
        <v>1948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163</v>
      </c>
      <c r="AU648" s="19" t="s">
        <v>83</v>
      </c>
    </row>
    <row r="649" s="2" customFormat="1">
      <c r="A649" s="40"/>
      <c r="B649" s="41"/>
      <c r="C649" s="42"/>
      <c r="D649" s="224" t="s">
        <v>165</v>
      </c>
      <c r="E649" s="42"/>
      <c r="F649" s="225" t="s">
        <v>1950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165</v>
      </c>
      <c r="AU649" s="19" t="s">
        <v>83</v>
      </c>
    </row>
    <row r="650" s="14" customFormat="1">
      <c r="A650" s="14"/>
      <c r="B650" s="236"/>
      <c r="C650" s="237"/>
      <c r="D650" s="219" t="s">
        <v>167</v>
      </c>
      <c r="E650" s="238" t="s">
        <v>19</v>
      </c>
      <c r="F650" s="239" t="s">
        <v>1951</v>
      </c>
      <c r="G650" s="237"/>
      <c r="H650" s="240">
        <v>7.5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167</v>
      </c>
      <c r="AU650" s="246" t="s">
        <v>83</v>
      </c>
      <c r="AV650" s="14" t="s">
        <v>83</v>
      </c>
      <c r="AW650" s="14" t="s">
        <v>34</v>
      </c>
      <c r="AX650" s="14" t="s">
        <v>73</v>
      </c>
      <c r="AY650" s="246" t="s">
        <v>154</v>
      </c>
    </row>
    <row r="651" s="2" customFormat="1" ht="14.4" customHeight="1">
      <c r="A651" s="40"/>
      <c r="B651" s="41"/>
      <c r="C651" s="206" t="s">
        <v>596</v>
      </c>
      <c r="D651" s="206" t="s">
        <v>156</v>
      </c>
      <c r="E651" s="207" t="s">
        <v>1952</v>
      </c>
      <c r="F651" s="208" t="s">
        <v>1953</v>
      </c>
      <c r="G651" s="209" t="s">
        <v>207</v>
      </c>
      <c r="H651" s="210">
        <v>7.5</v>
      </c>
      <c r="I651" s="211"/>
      <c r="J651" s="212">
        <f>ROUND(I651*H651,2)</f>
        <v>0</v>
      </c>
      <c r="K651" s="208" t="s">
        <v>160</v>
      </c>
      <c r="L651" s="46"/>
      <c r="M651" s="213" t="s">
        <v>19</v>
      </c>
      <c r="N651" s="214" t="s">
        <v>44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277</v>
      </c>
      <c r="AT651" s="217" t="s">
        <v>156</v>
      </c>
      <c r="AU651" s="217" t="s">
        <v>83</v>
      </c>
      <c r="AY651" s="19" t="s">
        <v>154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81</v>
      </c>
      <c r="BK651" s="218">
        <f>ROUND(I651*H651,2)</f>
        <v>0</v>
      </c>
      <c r="BL651" s="19" t="s">
        <v>277</v>
      </c>
      <c r="BM651" s="217" t="s">
        <v>1954</v>
      </c>
    </row>
    <row r="652" s="2" customFormat="1">
      <c r="A652" s="40"/>
      <c r="B652" s="41"/>
      <c r="C652" s="42"/>
      <c r="D652" s="219" t="s">
        <v>163</v>
      </c>
      <c r="E652" s="42"/>
      <c r="F652" s="220" t="s">
        <v>1955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163</v>
      </c>
      <c r="AU652" s="19" t="s">
        <v>83</v>
      </c>
    </row>
    <row r="653" s="2" customFormat="1">
      <c r="A653" s="40"/>
      <c r="B653" s="41"/>
      <c r="C653" s="42"/>
      <c r="D653" s="224" t="s">
        <v>165</v>
      </c>
      <c r="E653" s="42"/>
      <c r="F653" s="225" t="s">
        <v>1956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165</v>
      </c>
      <c r="AU653" s="19" t="s">
        <v>83</v>
      </c>
    </row>
    <row r="654" s="2" customFormat="1" ht="14.4" customHeight="1">
      <c r="A654" s="40"/>
      <c r="B654" s="41"/>
      <c r="C654" s="206" t="s">
        <v>605</v>
      </c>
      <c r="D654" s="206" t="s">
        <v>156</v>
      </c>
      <c r="E654" s="207" t="s">
        <v>1957</v>
      </c>
      <c r="F654" s="208" t="s">
        <v>1958</v>
      </c>
      <c r="G654" s="209" t="s">
        <v>207</v>
      </c>
      <c r="H654" s="210">
        <v>7.5</v>
      </c>
      <c r="I654" s="211"/>
      <c r="J654" s="212">
        <f>ROUND(I654*H654,2)</f>
        <v>0</v>
      </c>
      <c r="K654" s="208" t="s">
        <v>160</v>
      </c>
      <c r="L654" s="46"/>
      <c r="M654" s="213" t="s">
        <v>19</v>
      </c>
      <c r="N654" s="214" t="s">
        <v>44</v>
      </c>
      <c r="O654" s="86"/>
      <c r="P654" s="215">
        <f>O654*H654</f>
        <v>0</v>
      </c>
      <c r="Q654" s="215">
        <v>0.00029999999999999997</v>
      </c>
      <c r="R654" s="215">
        <f>Q654*H654</f>
        <v>0.0022499999999999998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277</v>
      </c>
      <c r="AT654" s="217" t="s">
        <v>156</v>
      </c>
      <c r="AU654" s="217" t="s">
        <v>83</v>
      </c>
      <c r="AY654" s="19" t="s">
        <v>154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81</v>
      </c>
      <c r="BK654" s="218">
        <f>ROUND(I654*H654,2)</f>
        <v>0</v>
      </c>
      <c r="BL654" s="19" t="s">
        <v>277</v>
      </c>
      <c r="BM654" s="217" t="s">
        <v>1959</v>
      </c>
    </row>
    <row r="655" s="2" customFormat="1">
      <c r="A655" s="40"/>
      <c r="B655" s="41"/>
      <c r="C655" s="42"/>
      <c r="D655" s="219" t="s">
        <v>163</v>
      </c>
      <c r="E655" s="42"/>
      <c r="F655" s="220" t="s">
        <v>1960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163</v>
      </c>
      <c r="AU655" s="19" t="s">
        <v>83</v>
      </c>
    </row>
    <row r="656" s="2" customFormat="1">
      <c r="A656" s="40"/>
      <c r="B656" s="41"/>
      <c r="C656" s="42"/>
      <c r="D656" s="224" t="s">
        <v>165</v>
      </c>
      <c r="E656" s="42"/>
      <c r="F656" s="225" t="s">
        <v>1961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165</v>
      </c>
      <c r="AU656" s="19" t="s">
        <v>83</v>
      </c>
    </row>
    <row r="657" s="2" customFormat="1" ht="22.2" customHeight="1">
      <c r="A657" s="40"/>
      <c r="B657" s="41"/>
      <c r="C657" s="206" t="s">
        <v>611</v>
      </c>
      <c r="D657" s="206" t="s">
        <v>156</v>
      </c>
      <c r="E657" s="207" t="s">
        <v>1962</v>
      </c>
      <c r="F657" s="208" t="s">
        <v>1963</v>
      </c>
      <c r="G657" s="209" t="s">
        <v>207</v>
      </c>
      <c r="H657" s="210">
        <v>7.5</v>
      </c>
      <c r="I657" s="211"/>
      <c r="J657" s="212">
        <f>ROUND(I657*H657,2)</f>
        <v>0</v>
      </c>
      <c r="K657" s="208" t="s">
        <v>160</v>
      </c>
      <c r="L657" s="46"/>
      <c r="M657" s="213" t="s">
        <v>19</v>
      </c>
      <c r="N657" s="214" t="s">
        <v>44</v>
      </c>
      <c r="O657" s="86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277</v>
      </c>
      <c r="AT657" s="217" t="s">
        <v>156</v>
      </c>
      <c r="AU657" s="217" t="s">
        <v>83</v>
      </c>
      <c r="AY657" s="19" t="s">
        <v>154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81</v>
      </c>
      <c r="BK657" s="218">
        <f>ROUND(I657*H657,2)</f>
        <v>0</v>
      </c>
      <c r="BL657" s="19" t="s">
        <v>277</v>
      </c>
      <c r="BM657" s="217" t="s">
        <v>1964</v>
      </c>
    </row>
    <row r="658" s="2" customFormat="1">
      <c r="A658" s="40"/>
      <c r="B658" s="41"/>
      <c r="C658" s="42"/>
      <c r="D658" s="219" t="s">
        <v>163</v>
      </c>
      <c r="E658" s="42"/>
      <c r="F658" s="220" t="s">
        <v>1965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163</v>
      </c>
      <c r="AU658" s="19" t="s">
        <v>83</v>
      </c>
    </row>
    <row r="659" s="2" customFormat="1">
      <c r="A659" s="40"/>
      <c r="B659" s="41"/>
      <c r="C659" s="42"/>
      <c r="D659" s="224" t="s">
        <v>165</v>
      </c>
      <c r="E659" s="42"/>
      <c r="F659" s="225" t="s">
        <v>1966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165</v>
      </c>
      <c r="AU659" s="19" t="s">
        <v>83</v>
      </c>
    </row>
    <row r="660" s="2" customFormat="1" ht="30" customHeight="1">
      <c r="A660" s="40"/>
      <c r="B660" s="41"/>
      <c r="C660" s="206" t="s">
        <v>964</v>
      </c>
      <c r="D660" s="206" t="s">
        <v>156</v>
      </c>
      <c r="E660" s="207" t="s">
        <v>1967</v>
      </c>
      <c r="F660" s="208" t="s">
        <v>1968</v>
      </c>
      <c r="G660" s="209" t="s">
        <v>207</v>
      </c>
      <c r="H660" s="210">
        <v>7.5</v>
      </c>
      <c r="I660" s="211"/>
      <c r="J660" s="212">
        <f>ROUND(I660*H660,2)</f>
        <v>0</v>
      </c>
      <c r="K660" s="208" t="s">
        <v>160</v>
      </c>
      <c r="L660" s="46"/>
      <c r="M660" s="213" t="s">
        <v>19</v>
      </c>
      <c r="N660" s="214" t="s">
        <v>44</v>
      </c>
      <c r="O660" s="86"/>
      <c r="P660" s="215">
        <f>O660*H660</f>
        <v>0</v>
      </c>
      <c r="Q660" s="215">
        <v>0.0060000000000000001</v>
      </c>
      <c r="R660" s="215">
        <f>Q660*H660</f>
        <v>0.044999999999999998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277</v>
      </c>
      <c r="AT660" s="217" t="s">
        <v>156</v>
      </c>
      <c r="AU660" s="217" t="s">
        <v>83</v>
      </c>
      <c r="AY660" s="19" t="s">
        <v>154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81</v>
      </c>
      <c r="BK660" s="218">
        <f>ROUND(I660*H660,2)</f>
        <v>0</v>
      </c>
      <c r="BL660" s="19" t="s">
        <v>277</v>
      </c>
      <c r="BM660" s="217" t="s">
        <v>1969</v>
      </c>
    </row>
    <row r="661" s="2" customFormat="1">
      <c r="A661" s="40"/>
      <c r="B661" s="41"/>
      <c r="C661" s="42"/>
      <c r="D661" s="219" t="s">
        <v>163</v>
      </c>
      <c r="E661" s="42"/>
      <c r="F661" s="220" t="s">
        <v>1970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163</v>
      </c>
      <c r="AU661" s="19" t="s">
        <v>83</v>
      </c>
    </row>
    <row r="662" s="2" customFormat="1">
      <c r="A662" s="40"/>
      <c r="B662" s="41"/>
      <c r="C662" s="42"/>
      <c r="D662" s="224" t="s">
        <v>165</v>
      </c>
      <c r="E662" s="42"/>
      <c r="F662" s="225" t="s">
        <v>1971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165</v>
      </c>
      <c r="AU662" s="19" t="s">
        <v>83</v>
      </c>
    </row>
    <row r="663" s="2" customFormat="1" ht="22.2" customHeight="1">
      <c r="A663" s="40"/>
      <c r="B663" s="41"/>
      <c r="C663" s="248" t="s">
        <v>972</v>
      </c>
      <c r="D663" s="248" t="s">
        <v>264</v>
      </c>
      <c r="E663" s="249" t="s">
        <v>1972</v>
      </c>
      <c r="F663" s="250" t="s">
        <v>1973</v>
      </c>
      <c r="G663" s="251" t="s">
        <v>207</v>
      </c>
      <c r="H663" s="252">
        <v>8.25</v>
      </c>
      <c r="I663" s="253"/>
      <c r="J663" s="254">
        <f>ROUND(I663*H663,2)</f>
        <v>0</v>
      </c>
      <c r="K663" s="250" t="s">
        <v>19</v>
      </c>
      <c r="L663" s="255"/>
      <c r="M663" s="256" t="s">
        <v>19</v>
      </c>
      <c r="N663" s="257" t="s">
        <v>44</v>
      </c>
      <c r="O663" s="86"/>
      <c r="P663" s="215">
        <f>O663*H663</f>
        <v>0</v>
      </c>
      <c r="Q663" s="215">
        <v>0.021999999999999999</v>
      </c>
      <c r="R663" s="215">
        <f>Q663*H663</f>
        <v>0.1815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414</v>
      </c>
      <c r="AT663" s="217" t="s">
        <v>264</v>
      </c>
      <c r="AU663" s="217" t="s">
        <v>83</v>
      </c>
      <c r="AY663" s="19" t="s">
        <v>154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81</v>
      </c>
      <c r="BK663" s="218">
        <f>ROUND(I663*H663,2)</f>
        <v>0</v>
      </c>
      <c r="BL663" s="19" t="s">
        <v>277</v>
      </c>
      <c r="BM663" s="217" t="s">
        <v>1974</v>
      </c>
    </row>
    <row r="664" s="2" customFormat="1">
      <c r="A664" s="40"/>
      <c r="B664" s="41"/>
      <c r="C664" s="42"/>
      <c r="D664" s="219" t="s">
        <v>163</v>
      </c>
      <c r="E664" s="42"/>
      <c r="F664" s="220" t="s">
        <v>1973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163</v>
      </c>
      <c r="AU664" s="19" t="s">
        <v>83</v>
      </c>
    </row>
    <row r="665" s="14" customFormat="1">
      <c r="A665" s="14"/>
      <c r="B665" s="236"/>
      <c r="C665" s="237"/>
      <c r="D665" s="219" t="s">
        <v>167</v>
      </c>
      <c r="E665" s="237"/>
      <c r="F665" s="239" t="s">
        <v>1975</v>
      </c>
      <c r="G665" s="237"/>
      <c r="H665" s="240">
        <v>8.25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167</v>
      </c>
      <c r="AU665" s="246" t="s">
        <v>83</v>
      </c>
      <c r="AV665" s="14" t="s">
        <v>83</v>
      </c>
      <c r="AW665" s="14" t="s">
        <v>4</v>
      </c>
      <c r="AX665" s="14" t="s">
        <v>81</v>
      </c>
      <c r="AY665" s="246" t="s">
        <v>154</v>
      </c>
    </row>
    <row r="666" s="2" customFormat="1" ht="22.2" customHeight="1">
      <c r="A666" s="40"/>
      <c r="B666" s="41"/>
      <c r="C666" s="206" t="s">
        <v>983</v>
      </c>
      <c r="D666" s="206" t="s">
        <v>156</v>
      </c>
      <c r="E666" s="207" t="s">
        <v>1976</v>
      </c>
      <c r="F666" s="208" t="s">
        <v>1977</v>
      </c>
      <c r="G666" s="209" t="s">
        <v>178</v>
      </c>
      <c r="H666" s="210">
        <v>0.22900000000000001</v>
      </c>
      <c r="I666" s="211"/>
      <c r="J666" s="212">
        <f>ROUND(I666*H666,2)</f>
        <v>0</v>
      </c>
      <c r="K666" s="208" t="s">
        <v>160</v>
      </c>
      <c r="L666" s="46"/>
      <c r="M666" s="213" t="s">
        <v>19</v>
      </c>
      <c r="N666" s="214" t="s">
        <v>44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277</v>
      </c>
      <c r="AT666" s="217" t="s">
        <v>156</v>
      </c>
      <c r="AU666" s="217" t="s">
        <v>83</v>
      </c>
      <c r="AY666" s="19" t="s">
        <v>154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81</v>
      </c>
      <c r="BK666" s="218">
        <f>ROUND(I666*H666,2)</f>
        <v>0</v>
      </c>
      <c r="BL666" s="19" t="s">
        <v>277</v>
      </c>
      <c r="BM666" s="217" t="s">
        <v>1978</v>
      </c>
    </row>
    <row r="667" s="2" customFormat="1">
      <c r="A667" s="40"/>
      <c r="B667" s="41"/>
      <c r="C667" s="42"/>
      <c r="D667" s="219" t="s">
        <v>163</v>
      </c>
      <c r="E667" s="42"/>
      <c r="F667" s="220" t="s">
        <v>1979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163</v>
      </c>
      <c r="AU667" s="19" t="s">
        <v>83</v>
      </c>
    </row>
    <row r="668" s="2" customFormat="1">
      <c r="A668" s="40"/>
      <c r="B668" s="41"/>
      <c r="C668" s="42"/>
      <c r="D668" s="224" t="s">
        <v>165</v>
      </c>
      <c r="E668" s="42"/>
      <c r="F668" s="225" t="s">
        <v>1980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165</v>
      </c>
      <c r="AU668" s="19" t="s">
        <v>83</v>
      </c>
    </row>
    <row r="669" s="12" customFormat="1" ht="22.8" customHeight="1">
      <c r="A669" s="12"/>
      <c r="B669" s="190"/>
      <c r="C669" s="191"/>
      <c r="D669" s="192" t="s">
        <v>72</v>
      </c>
      <c r="E669" s="204" t="s">
        <v>1981</v>
      </c>
      <c r="F669" s="204" t="s">
        <v>1982</v>
      </c>
      <c r="G669" s="191"/>
      <c r="H669" s="191"/>
      <c r="I669" s="194"/>
      <c r="J669" s="205">
        <f>BK669</f>
        <v>0</v>
      </c>
      <c r="K669" s="191"/>
      <c r="L669" s="196"/>
      <c r="M669" s="197"/>
      <c r="N669" s="198"/>
      <c r="O669" s="198"/>
      <c r="P669" s="199">
        <f>SUM(P670:P832)</f>
        <v>0</v>
      </c>
      <c r="Q669" s="198"/>
      <c r="R669" s="199">
        <f>SUM(R670:R832)</f>
        <v>7.8194947399999997</v>
      </c>
      <c r="S669" s="198"/>
      <c r="T669" s="200">
        <f>SUM(T670:T832)</f>
        <v>2.2843374999999999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1" t="s">
        <v>83</v>
      </c>
      <c r="AT669" s="202" t="s">
        <v>72</v>
      </c>
      <c r="AU669" s="202" t="s">
        <v>81</v>
      </c>
      <c r="AY669" s="201" t="s">
        <v>154</v>
      </c>
      <c r="BK669" s="203">
        <f>SUM(BK670:BK832)</f>
        <v>0</v>
      </c>
    </row>
    <row r="670" s="2" customFormat="1" ht="22.2" customHeight="1">
      <c r="A670" s="40"/>
      <c r="B670" s="41"/>
      <c r="C670" s="206" t="s">
        <v>989</v>
      </c>
      <c r="D670" s="206" t="s">
        <v>156</v>
      </c>
      <c r="E670" s="207" t="s">
        <v>1983</v>
      </c>
      <c r="F670" s="208" t="s">
        <v>1984</v>
      </c>
      <c r="G670" s="209" t="s">
        <v>207</v>
      </c>
      <c r="H670" s="210">
        <v>843.202</v>
      </c>
      <c r="I670" s="211"/>
      <c r="J670" s="212">
        <f>ROUND(I670*H670,2)</f>
        <v>0</v>
      </c>
      <c r="K670" s="208" t="s">
        <v>160</v>
      </c>
      <c r="L670" s="46"/>
      <c r="M670" s="213" t="s">
        <v>19</v>
      </c>
      <c r="N670" s="214" t="s">
        <v>44</v>
      </c>
      <c r="O670" s="86"/>
      <c r="P670" s="215">
        <f>O670*H670</f>
        <v>0</v>
      </c>
      <c r="Q670" s="215">
        <v>0</v>
      </c>
      <c r="R670" s="215">
        <f>Q670*H670</f>
        <v>0</v>
      </c>
      <c r="S670" s="215">
        <v>0.0025000000000000001</v>
      </c>
      <c r="T670" s="216">
        <f>S670*H670</f>
        <v>2.1080049999999999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277</v>
      </c>
      <c r="AT670" s="217" t="s">
        <v>156</v>
      </c>
      <c r="AU670" s="217" t="s">
        <v>83</v>
      </c>
      <c r="AY670" s="19" t="s">
        <v>154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9" t="s">
        <v>81</v>
      </c>
      <c r="BK670" s="218">
        <f>ROUND(I670*H670,2)</f>
        <v>0</v>
      </c>
      <c r="BL670" s="19" t="s">
        <v>277</v>
      </c>
      <c r="BM670" s="217" t="s">
        <v>1985</v>
      </c>
    </row>
    <row r="671" s="2" customFormat="1">
      <c r="A671" s="40"/>
      <c r="B671" s="41"/>
      <c r="C671" s="42"/>
      <c r="D671" s="219" t="s">
        <v>163</v>
      </c>
      <c r="E671" s="42"/>
      <c r="F671" s="220" t="s">
        <v>1986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163</v>
      </c>
      <c r="AU671" s="19" t="s">
        <v>83</v>
      </c>
    </row>
    <row r="672" s="2" customFormat="1">
      <c r="A672" s="40"/>
      <c r="B672" s="41"/>
      <c r="C672" s="42"/>
      <c r="D672" s="224" t="s">
        <v>165</v>
      </c>
      <c r="E672" s="42"/>
      <c r="F672" s="225" t="s">
        <v>1987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165</v>
      </c>
      <c r="AU672" s="19" t="s">
        <v>83</v>
      </c>
    </row>
    <row r="673" s="13" customFormat="1">
      <c r="A673" s="13"/>
      <c r="B673" s="226"/>
      <c r="C673" s="227"/>
      <c r="D673" s="219" t="s">
        <v>167</v>
      </c>
      <c r="E673" s="228" t="s">
        <v>19</v>
      </c>
      <c r="F673" s="229" t="s">
        <v>1544</v>
      </c>
      <c r="G673" s="227"/>
      <c r="H673" s="228" t="s">
        <v>19</v>
      </c>
      <c r="I673" s="230"/>
      <c r="J673" s="227"/>
      <c r="K673" s="227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167</v>
      </c>
      <c r="AU673" s="235" t="s">
        <v>83</v>
      </c>
      <c r="AV673" s="13" t="s">
        <v>81</v>
      </c>
      <c r="AW673" s="13" t="s">
        <v>34</v>
      </c>
      <c r="AX673" s="13" t="s">
        <v>73</v>
      </c>
      <c r="AY673" s="235" t="s">
        <v>154</v>
      </c>
    </row>
    <row r="674" s="14" customFormat="1">
      <c r="A674" s="14"/>
      <c r="B674" s="236"/>
      <c r="C674" s="237"/>
      <c r="D674" s="219" t="s">
        <v>167</v>
      </c>
      <c r="E674" s="238" t="s">
        <v>19</v>
      </c>
      <c r="F674" s="239" t="s">
        <v>1565</v>
      </c>
      <c r="G674" s="237"/>
      <c r="H674" s="240">
        <v>35.450000000000003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167</v>
      </c>
      <c r="AU674" s="246" t="s">
        <v>83</v>
      </c>
      <c r="AV674" s="14" t="s">
        <v>83</v>
      </c>
      <c r="AW674" s="14" t="s">
        <v>34</v>
      </c>
      <c r="AX674" s="14" t="s">
        <v>73</v>
      </c>
      <c r="AY674" s="246" t="s">
        <v>154</v>
      </c>
    </row>
    <row r="675" s="14" customFormat="1">
      <c r="A675" s="14"/>
      <c r="B675" s="236"/>
      <c r="C675" s="237"/>
      <c r="D675" s="219" t="s">
        <v>167</v>
      </c>
      <c r="E675" s="238" t="s">
        <v>19</v>
      </c>
      <c r="F675" s="239" t="s">
        <v>1566</v>
      </c>
      <c r="G675" s="237"/>
      <c r="H675" s="240">
        <v>35.380000000000003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167</v>
      </c>
      <c r="AU675" s="246" t="s">
        <v>83</v>
      </c>
      <c r="AV675" s="14" t="s">
        <v>83</v>
      </c>
      <c r="AW675" s="14" t="s">
        <v>34</v>
      </c>
      <c r="AX675" s="14" t="s">
        <v>73</v>
      </c>
      <c r="AY675" s="246" t="s">
        <v>154</v>
      </c>
    </row>
    <row r="676" s="13" customFormat="1">
      <c r="A676" s="13"/>
      <c r="B676" s="226"/>
      <c r="C676" s="227"/>
      <c r="D676" s="219" t="s">
        <v>167</v>
      </c>
      <c r="E676" s="228" t="s">
        <v>19</v>
      </c>
      <c r="F676" s="229" t="s">
        <v>1547</v>
      </c>
      <c r="G676" s="227"/>
      <c r="H676" s="228" t="s">
        <v>19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167</v>
      </c>
      <c r="AU676" s="235" t="s">
        <v>83</v>
      </c>
      <c r="AV676" s="13" t="s">
        <v>81</v>
      </c>
      <c r="AW676" s="13" t="s">
        <v>34</v>
      </c>
      <c r="AX676" s="13" t="s">
        <v>73</v>
      </c>
      <c r="AY676" s="235" t="s">
        <v>154</v>
      </c>
    </row>
    <row r="677" s="14" customFormat="1">
      <c r="A677" s="14"/>
      <c r="B677" s="236"/>
      <c r="C677" s="237"/>
      <c r="D677" s="219" t="s">
        <v>167</v>
      </c>
      <c r="E677" s="238" t="s">
        <v>19</v>
      </c>
      <c r="F677" s="239" t="s">
        <v>1683</v>
      </c>
      <c r="G677" s="237"/>
      <c r="H677" s="240">
        <v>53.597999999999999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167</v>
      </c>
      <c r="AU677" s="246" t="s">
        <v>83</v>
      </c>
      <c r="AV677" s="14" t="s">
        <v>83</v>
      </c>
      <c r="AW677" s="14" t="s">
        <v>34</v>
      </c>
      <c r="AX677" s="14" t="s">
        <v>73</v>
      </c>
      <c r="AY677" s="246" t="s">
        <v>154</v>
      </c>
    </row>
    <row r="678" s="14" customFormat="1">
      <c r="A678" s="14"/>
      <c r="B678" s="236"/>
      <c r="C678" s="237"/>
      <c r="D678" s="219" t="s">
        <v>167</v>
      </c>
      <c r="E678" s="238" t="s">
        <v>19</v>
      </c>
      <c r="F678" s="239" t="s">
        <v>1568</v>
      </c>
      <c r="G678" s="237"/>
      <c r="H678" s="240">
        <v>5.7919999999999998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167</v>
      </c>
      <c r="AU678" s="246" t="s">
        <v>83</v>
      </c>
      <c r="AV678" s="14" t="s">
        <v>83</v>
      </c>
      <c r="AW678" s="14" t="s">
        <v>34</v>
      </c>
      <c r="AX678" s="14" t="s">
        <v>73</v>
      </c>
      <c r="AY678" s="246" t="s">
        <v>154</v>
      </c>
    </row>
    <row r="679" s="14" customFormat="1">
      <c r="A679" s="14"/>
      <c r="B679" s="236"/>
      <c r="C679" s="237"/>
      <c r="D679" s="219" t="s">
        <v>167</v>
      </c>
      <c r="E679" s="238" t="s">
        <v>19</v>
      </c>
      <c r="F679" s="239" t="s">
        <v>1684</v>
      </c>
      <c r="G679" s="237"/>
      <c r="H679" s="240">
        <v>11.365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167</v>
      </c>
      <c r="AU679" s="246" t="s">
        <v>83</v>
      </c>
      <c r="AV679" s="14" t="s">
        <v>83</v>
      </c>
      <c r="AW679" s="14" t="s">
        <v>34</v>
      </c>
      <c r="AX679" s="14" t="s">
        <v>73</v>
      </c>
      <c r="AY679" s="246" t="s">
        <v>154</v>
      </c>
    </row>
    <row r="680" s="14" customFormat="1">
      <c r="A680" s="14"/>
      <c r="B680" s="236"/>
      <c r="C680" s="237"/>
      <c r="D680" s="219" t="s">
        <v>167</v>
      </c>
      <c r="E680" s="238" t="s">
        <v>19</v>
      </c>
      <c r="F680" s="239" t="s">
        <v>1570</v>
      </c>
      <c r="G680" s="237"/>
      <c r="H680" s="240">
        <v>35.450000000000003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167</v>
      </c>
      <c r="AU680" s="246" t="s">
        <v>83</v>
      </c>
      <c r="AV680" s="14" t="s">
        <v>83</v>
      </c>
      <c r="AW680" s="14" t="s">
        <v>34</v>
      </c>
      <c r="AX680" s="14" t="s">
        <v>73</v>
      </c>
      <c r="AY680" s="246" t="s">
        <v>154</v>
      </c>
    </row>
    <row r="681" s="14" customFormat="1">
      <c r="A681" s="14"/>
      <c r="B681" s="236"/>
      <c r="C681" s="237"/>
      <c r="D681" s="219" t="s">
        <v>167</v>
      </c>
      <c r="E681" s="238" t="s">
        <v>19</v>
      </c>
      <c r="F681" s="239" t="s">
        <v>1685</v>
      </c>
      <c r="G681" s="237"/>
      <c r="H681" s="240">
        <v>71.525000000000006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167</v>
      </c>
      <c r="AU681" s="246" t="s">
        <v>83</v>
      </c>
      <c r="AV681" s="14" t="s">
        <v>83</v>
      </c>
      <c r="AW681" s="14" t="s">
        <v>34</v>
      </c>
      <c r="AX681" s="14" t="s">
        <v>73</v>
      </c>
      <c r="AY681" s="246" t="s">
        <v>154</v>
      </c>
    </row>
    <row r="682" s="14" customFormat="1">
      <c r="A682" s="14"/>
      <c r="B682" s="236"/>
      <c r="C682" s="237"/>
      <c r="D682" s="219" t="s">
        <v>167</v>
      </c>
      <c r="E682" s="238" t="s">
        <v>19</v>
      </c>
      <c r="F682" s="239" t="s">
        <v>1609</v>
      </c>
      <c r="G682" s="237"/>
      <c r="H682" s="240">
        <v>68.971999999999994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167</v>
      </c>
      <c r="AU682" s="246" t="s">
        <v>83</v>
      </c>
      <c r="AV682" s="14" t="s">
        <v>83</v>
      </c>
      <c r="AW682" s="14" t="s">
        <v>34</v>
      </c>
      <c r="AX682" s="14" t="s">
        <v>73</v>
      </c>
      <c r="AY682" s="246" t="s">
        <v>154</v>
      </c>
    </row>
    <row r="683" s="14" customFormat="1">
      <c r="A683" s="14"/>
      <c r="B683" s="236"/>
      <c r="C683" s="237"/>
      <c r="D683" s="219" t="s">
        <v>167</v>
      </c>
      <c r="E683" s="238" t="s">
        <v>19</v>
      </c>
      <c r="F683" s="239" t="s">
        <v>1686</v>
      </c>
      <c r="G683" s="237"/>
      <c r="H683" s="240">
        <v>52.741999999999997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167</v>
      </c>
      <c r="AU683" s="246" t="s">
        <v>83</v>
      </c>
      <c r="AV683" s="14" t="s">
        <v>83</v>
      </c>
      <c r="AW683" s="14" t="s">
        <v>34</v>
      </c>
      <c r="AX683" s="14" t="s">
        <v>73</v>
      </c>
      <c r="AY683" s="246" t="s">
        <v>154</v>
      </c>
    </row>
    <row r="684" s="14" customFormat="1">
      <c r="A684" s="14"/>
      <c r="B684" s="236"/>
      <c r="C684" s="237"/>
      <c r="D684" s="219" t="s">
        <v>167</v>
      </c>
      <c r="E684" s="238" t="s">
        <v>19</v>
      </c>
      <c r="F684" s="239" t="s">
        <v>1687</v>
      </c>
      <c r="G684" s="237"/>
      <c r="H684" s="240">
        <v>16.789999999999999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167</v>
      </c>
      <c r="AU684" s="246" t="s">
        <v>83</v>
      </c>
      <c r="AV684" s="14" t="s">
        <v>83</v>
      </c>
      <c r="AW684" s="14" t="s">
        <v>34</v>
      </c>
      <c r="AX684" s="14" t="s">
        <v>73</v>
      </c>
      <c r="AY684" s="246" t="s">
        <v>154</v>
      </c>
    </row>
    <row r="685" s="14" customFormat="1">
      <c r="A685" s="14"/>
      <c r="B685" s="236"/>
      <c r="C685" s="237"/>
      <c r="D685" s="219" t="s">
        <v>167</v>
      </c>
      <c r="E685" s="238" t="s">
        <v>19</v>
      </c>
      <c r="F685" s="239" t="s">
        <v>1688</v>
      </c>
      <c r="G685" s="237"/>
      <c r="H685" s="240">
        <v>16.614000000000001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167</v>
      </c>
      <c r="AU685" s="246" t="s">
        <v>83</v>
      </c>
      <c r="AV685" s="14" t="s">
        <v>83</v>
      </c>
      <c r="AW685" s="14" t="s">
        <v>34</v>
      </c>
      <c r="AX685" s="14" t="s">
        <v>73</v>
      </c>
      <c r="AY685" s="246" t="s">
        <v>154</v>
      </c>
    </row>
    <row r="686" s="14" customFormat="1">
      <c r="A686" s="14"/>
      <c r="B686" s="236"/>
      <c r="C686" s="237"/>
      <c r="D686" s="219" t="s">
        <v>167</v>
      </c>
      <c r="E686" s="238" t="s">
        <v>19</v>
      </c>
      <c r="F686" s="239" t="s">
        <v>1689</v>
      </c>
      <c r="G686" s="237"/>
      <c r="H686" s="240">
        <v>16.088000000000001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167</v>
      </c>
      <c r="AU686" s="246" t="s">
        <v>83</v>
      </c>
      <c r="AV686" s="14" t="s">
        <v>83</v>
      </c>
      <c r="AW686" s="14" t="s">
        <v>34</v>
      </c>
      <c r="AX686" s="14" t="s">
        <v>73</v>
      </c>
      <c r="AY686" s="246" t="s">
        <v>154</v>
      </c>
    </row>
    <row r="687" s="14" customFormat="1">
      <c r="A687" s="14"/>
      <c r="B687" s="236"/>
      <c r="C687" s="237"/>
      <c r="D687" s="219" t="s">
        <v>167</v>
      </c>
      <c r="E687" s="238" t="s">
        <v>19</v>
      </c>
      <c r="F687" s="239" t="s">
        <v>1690</v>
      </c>
      <c r="G687" s="237"/>
      <c r="H687" s="240">
        <v>34.298000000000002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167</v>
      </c>
      <c r="AU687" s="246" t="s">
        <v>83</v>
      </c>
      <c r="AV687" s="14" t="s">
        <v>83</v>
      </c>
      <c r="AW687" s="14" t="s">
        <v>34</v>
      </c>
      <c r="AX687" s="14" t="s">
        <v>73</v>
      </c>
      <c r="AY687" s="246" t="s">
        <v>154</v>
      </c>
    </row>
    <row r="688" s="14" customFormat="1">
      <c r="A688" s="14"/>
      <c r="B688" s="236"/>
      <c r="C688" s="237"/>
      <c r="D688" s="219" t="s">
        <v>167</v>
      </c>
      <c r="E688" s="238" t="s">
        <v>19</v>
      </c>
      <c r="F688" s="239" t="s">
        <v>1691</v>
      </c>
      <c r="G688" s="237"/>
      <c r="H688" s="240">
        <v>34.590000000000003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167</v>
      </c>
      <c r="AU688" s="246" t="s">
        <v>83</v>
      </c>
      <c r="AV688" s="14" t="s">
        <v>83</v>
      </c>
      <c r="AW688" s="14" t="s">
        <v>34</v>
      </c>
      <c r="AX688" s="14" t="s">
        <v>73</v>
      </c>
      <c r="AY688" s="246" t="s">
        <v>154</v>
      </c>
    </row>
    <row r="689" s="14" customFormat="1">
      <c r="A689" s="14"/>
      <c r="B689" s="236"/>
      <c r="C689" s="237"/>
      <c r="D689" s="219" t="s">
        <v>167</v>
      </c>
      <c r="E689" s="238" t="s">
        <v>19</v>
      </c>
      <c r="F689" s="239" t="s">
        <v>1692</v>
      </c>
      <c r="G689" s="237"/>
      <c r="H689" s="240">
        <v>35.174999999999997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167</v>
      </c>
      <c r="AU689" s="246" t="s">
        <v>83</v>
      </c>
      <c r="AV689" s="14" t="s">
        <v>83</v>
      </c>
      <c r="AW689" s="14" t="s">
        <v>34</v>
      </c>
      <c r="AX689" s="14" t="s">
        <v>73</v>
      </c>
      <c r="AY689" s="246" t="s">
        <v>154</v>
      </c>
    </row>
    <row r="690" s="14" customFormat="1">
      <c r="A690" s="14"/>
      <c r="B690" s="236"/>
      <c r="C690" s="237"/>
      <c r="D690" s="219" t="s">
        <v>167</v>
      </c>
      <c r="E690" s="238" t="s">
        <v>19</v>
      </c>
      <c r="F690" s="239" t="s">
        <v>1693</v>
      </c>
      <c r="G690" s="237"/>
      <c r="H690" s="240">
        <v>42.975000000000001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167</v>
      </c>
      <c r="AU690" s="246" t="s">
        <v>83</v>
      </c>
      <c r="AV690" s="14" t="s">
        <v>83</v>
      </c>
      <c r="AW690" s="14" t="s">
        <v>34</v>
      </c>
      <c r="AX690" s="14" t="s">
        <v>73</v>
      </c>
      <c r="AY690" s="246" t="s">
        <v>154</v>
      </c>
    </row>
    <row r="691" s="14" customFormat="1">
      <c r="A691" s="14"/>
      <c r="B691" s="236"/>
      <c r="C691" s="237"/>
      <c r="D691" s="219" t="s">
        <v>167</v>
      </c>
      <c r="E691" s="238" t="s">
        <v>19</v>
      </c>
      <c r="F691" s="239" t="s">
        <v>1694</v>
      </c>
      <c r="G691" s="237"/>
      <c r="H691" s="240">
        <v>42.893999999999998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167</v>
      </c>
      <c r="AU691" s="246" t="s">
        <v>83</v>
      </c>
      <c r="AV691" s="14" t="s">
        <v>83</v>
      </c>
      <c r="AW691" s="14" t="s">
        <v>34</v>
      </c>
      <c r="AX691" s="14" t="s">
        <v>73</v>
      </c>
      <c r="AY691" s="246" t="s">
        <v>154</v>
      </c>
    </row>
    <row r="692" s="14" customFormat="1">
      <c r="A692" s="14"/>
      <c r="B692" s="236"/>
      <c r="C692" s="237"/>
      <c r="D692" s="219" t="s">
        <v>167</v>
      </c>
      <c r="E692" s="238" t="s">
        <v>19</v>
      </c>
      <c r="F692" s="239" t="s">
        <v>1695</v>
      </c>
      <c r="G692" s="237"/>
      <c r="H692" s="240">
        <v>233.50399999999999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167</v>
      </c>
      <c r="AU692" s="246" t="s">
        <v>83</v>
      </c>
      <c r="AV692" s="14" t="s">
        <v>83</v>
      </c>
      <c r="AW692" s="14" t="s">
        <v>34</v>
      </c>
      <c r="AX692" s="14" t="s">
        <v>73</v>
      </c>
      <c r="AY692" s="246" t="s">
        <v>154</v>
      </c>
    </row>
    <row r="693" s="2" customFormat="1" ht="19.8" customHeight="1">
      <c r="A693" s="40"/>
      <c r="B693" s="41"/>
      <c r="C693" s="206" t="s">
        <v>997</v>
      </c>
      <c r="D693" s="206" t="s">
        <v>156</v>
      </c>
      <c r="E693" s="207" t="s">
        <v>1988</v>
      </c>
      <c r="F693" s="208" t="s">
        <v>1989</v>
      </c>
      <c r="G693" s="209" t="s">
        <v>230</v>
      </c>
      <c r="H693" s="210">
        <v>587.77499999999998</v>
      </c>
      <c r="I693" s="211"/>
      <c r="J693" s="212">
        <f>ROUND(I693*H693,2)</f>
        <v>0</v>
      </c>
      <c r="K693" s="208" t="s">
        <v>160</v>
      </c>
      <c r="L693" s="46"/>
      <c r="M693" s="213" t="s">
        <v>19</v>
      </c>
      <c r="N693" s="214" t="s">
        <v>44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0.00029999999999999997</v>
      </c>
      <c r="T693" s="216">
        <f>S693*H693</f>
        <v>0.17633249999999998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277</v>
      </c>
      <c r="AT693" s="217" t="s">
        <v>156</v>
      </c>
      <c r="AU693" s="217" t="s">
        <v>83</v>
      </c>
      <c r="AY693" s="19" t="s">
        <v>154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81</v>
      </c>
      <c r="BK693" s="218">
        <f>ROUND(I693*H693,2)</f>
        <v>0</v>
      </c>
      <c r="BL693" s="19" t="s">
        <v>277</v>
      </c>
      <c r="BM693" s="217" t="s">
        <v>1990</v>
      </c>
    </row>
    <row r="694" s="2" customFormat="1">
      <c r="A694" s="40"/>
      <c r="B694" s="41"/>
      <c r="C694" s="42"/>
      <c r="D694" s="219" t="s">
        <v>163</v>
      </c>
      <c r="E694" s="42"/>
      <c r="F694" s="220" t="s">
        <v>1991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163</v>
      </c>
      <c r="AU694" s="19" t="s">
        <v>83</v>
      </c>
    </row>
    <row r="695" s="2" customFormat="1">
      <c r="A695" s="40"/>
      <c r="B695" s="41"/>
      <c r="C695" s="42"/>
      <c r="D695" s="224" t="s">
        <v>165</v>
      </c>
      <c r="E695" s="42"/>
      <c r="F695" s="225" t="s">
        <v>1992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165</v>
      </c>
      <c r="AU695" s="19" t="s">
        <v>83</v>
      </c>
    </row>
    <row r="696" s="13" customFormat="1">
      <c r="A696" s="13"/>
      <c r="B696" s="226"/>
      <c r="C696" s="227"/>
      <c r="D696" s="219" t="s">
        <v>167</v>
      </c>
      <c r="E696" s="228" t="s">
        <v>19</v>
      </c>
      <c r="F696" s="229" t="s">
        <v>1544</v>
      </c>
      <c r="G696" s="227"/>
      <c r="H696" s="228" t="s">
        <v>19</v>
      </c>
      <c r="I696" s="230"/>
      <c r="J696" s="227"/>
      <c r="K696" s="227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167</v>
      </c>
      <c r="AU696" s="235" t="s">
        <v>83</v>
      </c>
      <c r="AV696" s="13" t="s">
        <v>81</v>
      </c>
      <c r="AW696" s="13" t="s">
        <v>34</v>
      </c>
      <c r="AX696" s="13" t="s">
        <v>73</v>
      </c>
      <c r="AY696" s="235" t="s">
        <v>154</v>
      </c>
    </row>
    <row r="697" s="14" customFormat="1">
      <c r="A697" s="14"/>
      <c r="B697" s="236"/>
      <c r="C697" s="237"/>
      <c r="D697" s="219" t="s">
        <v>167</v>
      </c>
      <c r="E697" s="238" t="s">
        <v>19</v>
      </c>
      <c r="F697" s="239" t="s">
        <v>1993</v>
      </c>
      <c r="G697" s="237"/>
      <c r="H697" s="240">
        <v>23.23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167</v>
      </c>
      <c r="AU697" s="246" t="s">
        <v>83</v>
      </c>
      <c r="AV697" s="14" t="s">
        <v>83</v>
      </c>
      <c r="AW697" s="14" t="s">
        <v>34</v>
      </c>
      <c r="AX697" s="14" t="s">
        <v>73</v>
      </c>
      <c r="AY697" s="246" t="s">
        <v>154</v>
      </c>
    </row>
    <row r="698" s="14" customFormat="1">
      <c r="A698" s="14"/>
      <c r="B698" s="236"/>
      <c r="C698" s="237"/>
      <c r="D698" s="219" t="s">
        <v>167</v>
      </c>
      <c r="E698" s="238" t="s">
        <v>19</v>
      </c>
      <c r="F698" s="239" t="s">
        <v>1994</v>
      </c>
      <c r="G698" s="237"/>
      <c r="H698" s="240">
        <v>23.219999999999999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167</v>
      </c>
      <c r="AU698" s="246" t="s">
        <v>83</v>
      </c>
      <c r="AV698" s="14" t="s">
        <v>83</v>
      </c>
      <c r="AW698" s="14" t="s">
        <v>34</v>
      </c>
      <c r="AX698" s="14" t="s">
        <v>73</v>
      </c>
      <c r="AY698" s="246" t="s">
        <v>154</v>
      </c>
    </row>
    <row r="699" s="13" customFormat="1">
      <c r="A699" s="13"/>
      <c r="B699" s="226"/>
      <c r="C699" s="227"/>
      <c r="D699" s="219" t="s">
        <v>167</v>
      </c>
      <c r="E699" s="228" t="s">
        <v>19</v>
      </c>
      <c r="F699" s="229" t="s">
        <v>1547</v>
      </c>
      <c r="G699" s="227"/>
      <c r="H699" s="228" t="s">
        <v>19</v>
      </c>
      <c r="I699" s="230"/>
      <c r="J699" s="227"/>
      <c r="K699" s="227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167</v>
      </c>
      <c r="AU699" s="235" t="s">
        <v>83</v>
      </c>
      <c r="AV699" s="13" t="s">
        <v>81</v>
      </c>
      <c r="AW699" s="13" t="s">
        <v>34</v>
      </c>
      <c r="AX699" s="13" t="s">
        <v>73</v>
      </c>
      <c r="AY699" s="235" t="s">
        <v>154</v>
      </c>
    </row>
    <row r="700" s="14" customFormat="1">
      <c r="A700" s="14"/>
      <c r="B700" s="236"/>
      <c r="C700" s="237"/>
      <c r="D700" s="219" t="s">
        <v>167</v>
      </c>
      <c r="E700" s="238" t="s">
        <v>19</v>
      </c>
      <c r="F700" s="239" t="s">
        <v>1995</v>
      </c>
      <c r="G700" s="237"/>
      <c r="H700" s="240">
        <v>28.18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167</v>
      </c>
      <c r="AU700" s="246" t="s">
        <v>83</v>
      </c>
      <c r="AV700" s="14" t="s">
        <v>83</v>
      </c>
      <c r="AW700" s="14" t="s">
        <v>34</v>
      </c>
      <c r="AX700" s="14" t="s">
        <v>73</v>
      </c>
      <c r="AY700" s="246" t="s">
        <v>154</v>
      </c>
    </row>
    <row r="701" s="14" customFormat="1">
      <c r="A701" s="14"/>
      <c r="B701" s="236"/>
      <c r="C701" s="237"/>
      <c r="D701" s="219" t="s">
        <v>167</v>
      </c>
      <c r="E701" s="238" t="s">
        <v>19</v>
      </c>
      <c r="F701" s="239" t="s">
        <v>1996</v>
      </c>
      <c r="G701" s="237"/>
      <c r="H701" s="240">
        <v>8.2899999999999991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167</v>
      </c>
      <c r="AU701" s="246" t="s">
        <v>83</v>
      </c>
      <c r="AV701" s="14" t="s">
        <v>83</v>
      </c>
      <c r="AW701" s="14" t="s">
        <v>34</v>
      </c>
      <c r="AX701" s="14" t="s">
        <v>73</v>
      </c>
      <c r="AY701" s="246" t="s">
        <v>154</v>
      </c>
    </row>
    <row r="702" s="14" customFormat="1">
      <c r="A702" s="14"/>
      <c r="B702" s="236"/>
      <c r="C702" s="237"/>
      <c r="D702" s="219" t="s">
        <v>167</v>
      </c>
      <c r="E702" s="238" t="s">
        <v>19</v>
      </c>
      <c r="F702" s="239" t="s">
        <v>1997</v>
      </c>
      <c r="G702" s="237"/>
      <c r="H702" s="240">
        <v>12.789999999999999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167</v>
      </c>
      <c r="AU702" s="246" t="s">
        <v>83</v>
      </c>
      <c r="AV702" s="14" t="s">
        <v>83</v>
      </c>
      <c r="AW702" s="14" t="s">
        <v>34</v>
      </c>
      <c r="AX702" s="14" t="s">
        <v>73</v>
      </c>
      <c r="AY702" s="246" t="s">
        <v>154</v>
      </c>
    </row>
    <row r="703" s="14" customFormat="1">
      <c r="A703" s="14"/>
      <c r="B703" s="236"/>
      <c r="C703" s="237"/>
      <c r="D703" s="219" t="s">
        <v>167</v>
      </c>
      <c r="E703" s="238" t="s">
        <v>19</v>
      </c>
      <c r="F703" s="239" t="s">
        <v>1998</v>
      </c>
      <c r="G703" s="237"/>
      <c r="H703" s="240">
        <v>21.629999999999999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167</v>
      </c>
      <c r="AU703" s="246" t="s">
        <v>83</v>
      </c>
      <c r="AV703" s="14" t="s">
        <v>83</v>
      </c>
      <c r="AW703" s="14" t="s">
        <v>34</v>
      </c>
      <c r="AX703" s="14" t="s">
        <v>73</v>
      </c>
      <c r="AY703" s="246" t="s">
        <v>154</v>
      </c>
    </row>
    <row r="704" s="14" customFormat="1">
      <c r="A704" s="14"/>
      <c r="B704" s="236"/>
      <c r="C704" s="237"/>
      <c r="D704" s="219" t="s">
        <v>167</v>
      </c>
      <c r="E704" s="238" t="s">
        <v>19</v>
      </c>
      <c r="F704" s="239" t="s">
        <v>1999</v>
      </c>
      <c r="G704" s="237"/>
      <c r="H704" s="240">
        <v>36.32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167</v>
      </c>
      <c r="AU704" s="246" t="s">
        <v>83</v>
      </c>
      <c r="AV704" s="14" t="s">
        <v>83</v>
      </c>
      <c r="AW704" s="14" t="s">
        <v>34</v>
      </c>
      <c r="AX704" s="14" t="s">
        <v>73</v>
      </c>
      <c r="AY704" s="246" t="s">
        <v>154</v>
      </c>
    </row>
    <row r="705" s="14" customFormat="1">
      <c r="A705" s="14"/>
      <c r="B705" s="236"/>
      <c r="C705" s="237"/>
      <c r="D705" s="219" t="s">
        <v>167</v>
      </c>
      <c r="E705" s="238" t="s">
        <v>19</v>
      </c>
      <c r="F705" s="239" t="s">
        <v>2000</v>
      </c>
      <c r="G705" s="237"/>
      <c r="H705" s="240">
        <v>34.380000000000003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167</v>
      </c>
      <c r="AU705" s="246" t="s">
        <v>83</v>
      </c>
      <c r="AV705" s="14" t="s">
        <v>83</v>
      </c>
      <c r="AW705" s="14" t="s">
        <v>34</v>
      </c>
      <c r="AX705" s="14" t="s">
        <v>73</v>
      </c>
      <c r="AY705" s="246" t="s">
        <v>154</v>
      </c>
    </row>
    <row r="706" s="14" customFormat="1">
      <c r="A706" s="14"/>
      <c r="B706" s="236"/>
      <c r="C706" s="237"/>
      <c r="D706" s="219" t="s">
        <v>167</v>
      </c>
      <c r="E706" s="238" t="s">
        <v>19</v>
      </c>
      <c r="F706" s="239" t="s">
        <v>2001</v>
      </c>
      <c r="G706" s="237"/>
      <c r="H706" s="240">
        <v>29.48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167</v>
      </c>
      <c r="AU706" s="246" t="s">
        <v>83</v>
      </c>
      <c r="AV706" s="14" t="s">
        <v>83</v>
      </c>
      <c r="AW706" s="14" t="s">
        <v>34</v>
      </c>
      <c r="AX706" s="14" t="s">
        <v>73</v>
      </c>
      <c r="AY706" s="246" t="s">
        <v>154</v>
      </c>
    </row>
    <row r="707" s="14" customFormat="1">
      <c r="A707" s="14"/>
      <c r="B707" s="236"/>
      <c r="C707" s="237"/>
      <c r="D707" s="219" t="s">
        <v>167</v>
      </c>
      <c r="E707" s="238" t="s">
        <v>19</v>
      </c>
      <c r="F707" s="239" t="s">
        <v>2002</v>
      </c>
      <c r="G707" s="237"/>
      <c r="H707" s="240">
        <v>16.640000000000001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167</v>
      </c>
      <c r="AU707" s="246" t="s">
        <v>83</v>
      </c>
      <c r="AV707" s="14" t="s">
        <v>83</v>
      </c>
      <c r="AW707" s="14" t="s">
        <v>34</v>
      </c>
      <c r="AX707" s="14" t="s">
        <v>73</v>
      </c>
      <c r="AY707" s="246" t="s">
        <v>154</v>
      </c>
    </row>
    <row r="708" s="14" customFormat="1">
      <c r="A708" s="14"/>
      <c r="B708" s="236"/>
      <c r="C708" s="237"/>
      <c r="D708" s="219" t="s">
        <v>167</v>
      </c>
      <c r="E708" s="238" t="s">
        <v>19</v>
      </c>
      <c r="F708" s="239" t="s">
        <v>2003</v>
      </c>
      <c r="G708" s="237"/>
      <c r="H708" s="240">
        <v>16.579999999999998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167</v>
      </c>
      <c r="AU708" s="246" t="s">
        <v>83</v>
      </c>
      <c r="AV708" s="14" t="s">
        <v>83</v>
      </c>
      <c r="AW708" s="14" t="s">
        <v>34</v>
      </c>
      <c r="AX708" s="14" t="s">
        <v>73</v>
      </c>
      <c r="AY708" s="246" t="s">
        <v>154</v>
      </c>
    </row>
    <row r="709" s="14" customFormat="1">
      <c r="A709" s="14"/>
      <c r="B709" s="236"/>
      <c r="C709" s="237"/>
      <c r="D709" s="219" t="s">
        <v>167</v>
      </c>
      <c r="E709" s="238" t="s">
        <v>19</v>
      </c>
      <c r="F709" s="239" t="s">
        <v>2004</v>
      </c>
      <c r="G709" s="237"/>
      <c r="H709" s="240">
        <v>16.399999999999999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167</v>
      </c>
      <c r="AU709" s="246" t="s">
        <v>83</v>
      </c>
      <c r="AV709" s="14" t="s">
        <v>83</v>
      </c>
      <c r="AW709" s="14" t="s">
        <v>34</v>
      </c>
      <c r="AX709" s="14" t="s">
        <v>73</v>
      </c>
      <c r="AY709" s="246" t="s">
        <v>154</v>
      </c>
    </row>
    <row r="710" s="14" customFormat="1">
      <c r="A710" s="14"/>
      <c r="B710" s="236"/>
      <c r="C710" s="237"/>
      <c r="D710" s="219" t="s">
        <v>167</v>
      </c>
      <c r="E710" s="238" t="s">
        <v>19</v>
      </c>
      <c r="F710" s="239" t="s">
        <v>2005</v>
      </c>
      <c r="G710" s="237"/>
      <c r="H710" s="240">
        <v>22.850000000000001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167</v>
      </c>
      <c r="AU710" s="246" t="s">
        <v>83</v>
      </c>
      <c r="AV710" s="14" t="s">
        <v>83</v>
      </c>
      <c r="AW710" s="14" t="s">
        <v>34</v>
      </c>
      <c r="AX710" s="14" t="s">
        <v>73</v>
      </c>
      <c r="AY710" s="246" t="s">
        <v>154</v>
      </c>
    </row>
    <row r="711" s="14" customFormat="1">
      <c r="A711" s="14"/>
      <c r="B711" s="236"/>
      <c r="C711" s="237"/>
      <c r="D711" s="219" t="s">
        <v>167</v>
      </c>
      <c r="E711" s="238" t="s">
        <v>19</v>
      </c>
      <c r="F711" s="239" t="s">
        <v>2006</v>
      </c>
      <c r="G711" s="237"/>
      <c r="H711" s="240">
        <v>22.949999999999999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167</v>
      </c>
      <c r="AU711" s="246" t="s">
        <v>83</v>
      </c>
      <c r="AV711" s="14" t="s">
        <v>83</v>
      </c>
      <c r="AW711" s="14" t="s">
        <v>34</v>
      </c>
      <c r="AX711" s="14" t="s">
        <v>73</v>
      </c>
      <c r="AY711" s="246" t="s">
        <v>154</v>
      </c>
    </row>
    <row r="712" s="14" customFormat="1">
      <c r="A712" s="14"/>
      <c r="B712" s="236"/>
      <c r="C712" s="237"/>
      <c r="D712" s="219" t="s">
        <v>167</v>
      </c>
      <c r="E712" s="238" t="s">
        <v>19</v>
      </c>
      <c r="F712" s="239" t="s">
        <v>2007</v>
      </c>
      <c r="G712" s="237"/>
      <c r="H712" s="240">
        <v>23.149999999999999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167</v>
      </c>
      <c r="AU712" s="246" t="s">
        <v>83</v>
      </c>
      <c r="AV712" s="14" t="s">
        <v>83</v>
      </c>
      <c r="AW712" s="14" t="s">
        <v>34</v>
      </c>
      <c r="AX712" s="14" t="s">
        <v>73</v>
      </c>
      <c r="AY712" s="246" t="s">
        <v>154</v>
      </c>
    </row>
    <row r="713" s="14" customFormat="1">
      <c r="A713" s="14"/>
      <c r="B713" s="236"/>
      <c r="C713" s="237"/>
      <c r="D713" s="219" t="s">
        <v>167</v>
      </c>
      <c r="E713" s="238" t="s">
        <v>19</v>
      </c>
      <c r="F713" s="239" t="s">
        <v>2008</v>
      </c>
      <c r="G713" s="237"/>
      <c r="H713" s="240">
        <v>36.450000000000003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167</v>
      </c>
      <c r="AU713" s="246" t="s">
        <v>83</v>
      </c>
      <c r="AV713" s="14" t="s">
        <v>83</v>
      </c>
      <c r="AW713" s="14" t="s">
        <v>34</v>
      </c>
      <c r="AX713" s="14" t="s">
        <v>73</v>
      </c>
      <c r="AY713" s="246" t="s">
        <v>154</v>
      </c>
    </row>
    <row r="714" s="14" customFormat="1">
      <c r="A714" s="14"/>
      <c r="B714" s="236"/>
      <c r="C714" s="237"/>
      <c r="D714" s="219" t="s">
        <v>167</v>
      </c>
      <c r="E714" s="238" t="s">
        <v>19</v>
      </c>
      <c r="F714" s="239" t="s">
        <v>2009</v>
      </c>
      <c r="G714" s="237"/>
      <c r="H714" s="240">
        <v>36.399999999999999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167</v>
      </c>
      <c r="AU714" s="246" t="s">
        <v>83</v>
      </c>
      <c r="AV714" s="14" t="s">
        <v>83</v>
      </c>
      <c r="AW714" s="14" t="s">
        <v>34</v>
      </c>
      <c r="AX714" s="14" t="s">
        <v>73</v>
      </c>
      <c r="AY714" s="246" t="s">
        <v>154</v>
      </c>
    </row>
    <row r="715" s="14" customFormat="1">
      <c r="A715" s="14"/>
      <c r="B715" s="236"/>
      <c r="C715" s="237"/>
      <c r="D715" s="219" t="s">
        <v>167</v>
      </c>
      <c r="E715" s="238" t="s">
        <v>19</v>
      </c>
      <c r="F715" s="239" t="s">
        <v>2010</v>
      </c>
      <c r="G715" s="237"/>
      <c r="H715" s="240">
        <v>178.83500000000001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167</v>
      </c>
      <c r="AU715" s="246" t="s">
        <v>83</v>
      </c>
      <c r="AV715" s="14" t="s">
        <v>83</v>
      </c>
      <c r="AW715" s="14" t="s">
        <v>34</v>
      </c>
      <c r="AX715" s="14" t="s">
        <v>73</v>
      </c>
      <c r="AY715" s="246" t="s">
        <v>154</v>
      </c>
    </row>
    <row r="716" s="2" customFormat="1" ht="19.8" customHeight="1">
      <c r="A716" s="40"/>
      <c r="B716" s="41"/>
      <c r="C716" s="206" t="s">
        <v>1005</v>
      </c>
      <c r="D716" s="206" t="s">
        <v>156</v>
      </c>
      <c r="E716" s="207" t="s">
        <v>2011</v>
      </c>
      <c r="F716" s="208" t="s">
        <v>2012</v>
      </c>
      <c r="G716" s="209" t="s">
        <v>207</v>
      </c>
      <c r="H716" s="210">
        <v>843.202</v>
      </c>
      <c r="I716" s="211"/>
      <c r="J716" s="212">
        <f>ROUND(I716*H716,2)</f>
        <v>0</v>
      </c>
      <c r="K716" s="208" t="s">
        <v>160</v>
      </c>
      <c r="L716" s="46"/>
      <c r="M716" s="213" t="s">
        <v>19</v>
      </c>
      <c r="N716" s="214" t="s">
        <v>44</v>
      </c>
      <c r="O716" s="86"/>
      <c r="P716" s="215">
        <f>O716*H716</f>
        <v>0</v>
      </c>
      <c r="Q716" s="215">
        <v>0</v>
      </c>
      <c r="R716" s="215">
        <f>Q716*H716</f>
        <v>0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277</v>
      </c>
      <c r="AT716" s="217" t="s">
        <v>156</v>
      </c>
      <c r="AU716" s="217" t="s">
        <v>83</v>
      </c>
      <c r="AY716" s="19" t="s">
        <v>154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81</v>
      </c>
      <c r="BK716" s="218">
        <f>ROUND(I716*H716,2)</f>
        <v>0</v>
      </c>
      <c r="BL716" s="19" t="s">
        <v>277</v>
      </c>
      <c r="BM716" s="217" t="s">
        <v>2013</v>
      </c>
    </row>
    <row r="717" s="2" customFormat="1">
      <c r="A717" s="40"/>
      <c r="B717" s="41"/>
      <c r="C717" s="42"/>
      <c r="D717" s="219" t="s">
        <v>163</v>
      </c>
      <c r="E717" s="42"/>
      <c r="F717" s="220" t="s">
        <v>2014</v>
      </c>
      <c r="G717" s="42"/>
      <c r="H717" s="42"/>
      <c r="I717" s="221"/>
      <c r="J717" s="42"/>
      <c r="K717" s="42"/>
      <c r="L717" s="46"/>
      <c r="M717" s="222"/>
      <c r="N717" s="22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163</v>
      </c>
      <c r="AU717" s="19" t="s">
        <v>83</v>
      </c>
    </row>
    <row r="718" s="2" customFormat="1">
      <c r="A718" s="40"/>
      <c r="B718" s="41"/>
      <c r="C718" s="42"/>
      <c r="D718" s="224" t="s">
        <v>165</v>
      </c>
      <c r="E718" s="42"/>
      <c r="F718" s="225" t="s">
        <v>2015</v>
      </c>
      <c r="G718" s="42"/>
      <c r="H718" s="42"/>
      <c r="I718" s="221"/>
      <c r="J718" s="42"/>
      <c r="K718" s="42"/>
      <c r="L718" s="46"/>
      <c r="M718" s="222"/>
      <c r="N718" s="223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165</v>
      </c>
      <c r="AU718" s="19" t="s">
        <v>83</v>
      </c>
    </row>
    <row r="719" s="13" customFormat="1">
      <c r="A719" s="13"/>
      <c r="B719" s="226"/>
      <c r="C719" s="227"/>
      <c r="D719" s="219" t="s">
        <v>167</v>
      </c>
      <c r="E719" s="228" t="s">
        <v>19</v>
      </c>
      <c r="F719" s="229" t="s">
        <v>1544</v>
      </c>
      <c r="G719" s="227"/>
      <c r="H719" s="228" t="s">
        <v>19</v>
      </c>
      <c r="I719" s="230"/>
      <c r="J719" s="227"/>
      <c r="K719" s="227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167</v>
      </c>
      <c r="AU719" s="235" t="s">
        <v>83</v>
      </c>
      <c r="AV719" s="13" t="s">
        <v>81</v>
      </c>
      <c r="AW719" s="13" t="s">
        <v>34</v>
      </c>
      <c r="AX719" s="13" t="s">
        <v>73</v>
      </c>
      <c r="AY719" s="235" t="s">
        <v>154</v>
      </c>
    </row>
    <row r="720" s="14" customFormat="1">
      <c r="A720" s="14"/>
      <c r="B720" s="236"/>
      <c r="C720" s="237"/>
      <c r="D720" s="219" t="s">
        <v>167</v>
      </c>
      <c r="E720" s="238" t="s">
        <v>19</v>
      </c>
      <c r="F720" s="239" t="s">
        <v>1565</v>
      </c>
      <c r="G720" s="237"/>
      <c r="H720" s="240">
        <v>35.450000000000003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167</v>
      </c>
      <c r="AU720" s="246" t="s">
        <v>83</v>
      </c>
      <c r="AV720" s="14" t="s">
        <v>83</v>
      </c>
      <c r="AW720" s="14" t="s">
        <v>34</v>
      </c>
      <c r="AX720" s="14" t="s">
        <v>73</v>
      </c>
      <c r="AY720" s="246" t="s">
        <v>154</v>
      </c>
    </row>
    <row r="721" s="14" customFormat="1">
      <c r="A721" s="14"/>
      <c r="B721" s="236"/>
      <c r="C721" s="237"/>
      <c r="D721" s="219" t="s">
        <v>167</v>
      </c>
      <c r="E721" s="238" t="s">
        <v>19</v>
      </c>
      <c r="F721" s="239" t="s">
        <v>1566</v>
      </c>
      <c r="G721" s="237"/>
      <c r="H721" s="240">
        <v>35.380000000000003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167</v>
      </c>
      <c r="AU721" s="246" t="s">
        <v>83</v>
      </c>
      <c r="AV721" s="14" t="s">
        <v>83</v>
      </c>
      <c r="AW721" s="14" t="s">
        <v>34</v>
      </c>
      <c r="AX721" s="14" t="s">
        <v>73</v>
      </c>
      <c r="AY721" s="246" t="s">
        <v>154</v>
      </c>
    </row>
    <row r="722" s="13" customFormat="1">
      <c r="A722" s="13"/>
      <c r="B722" s="226"/>
      <c r="C722" s="227"/>
      <c r="D722" s="219" t="s">
        <v>167</v>
      </c>
      <c r="E722" s="228" t="s">
        <v>19</v>
      </c>
      <c r="F722" s="229" t="s">
        <v>1547</v>
      </c>
      <c r="G722" s="227"/>
      <c r="H722" s="228" t="s">
        <v>19</v>
      </c>
      <c r="I722" s="230"/>
      <c r="J722" s="227"/>
      <c r="K722" s="227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167</v>
      </c>
      <c r="AU722" s="235" t="s">
        <v>83</v>
      </c>
      <c r="AV722" s="13" t="s">
        <v>81</v>
      </c>
      <c r="AW722" s="13" t="s">
        <v>34</v>
      </c>
      <c r="AX722" s="13" t="s">
        <v>73</v>
      </c>
      <c r="AY722" s="235" t="s">
        <v>154</v>
      </c>
    </row>
    <row r="723" s="14" customFormat="1">
      <c r="A723" s="14"/>
      <c r="B723" s="236"/>
      <c r="C723" s="237"/>
      <c r="D723" s="219" t="s">
        <v>167</v>
      </c>
      <c r="E723" s="238" t="s">
        <v>19</v>
      </c>
      <c r="F723" s="239" t="s">
        <v>1683</v>
      </c>
      <c r="G723" s="237"/>
      <c r="H723" s="240">
        <v>53.597999999999999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167</v>
      </c>
      <c r="AU723" s="246" t="s">
        <v>83</v>
      </c>
      <c r="AV723" s="14" t="s">
        <v>83</v>
      </c>
      <c r="AW723" s="14" t="s">
        <v>34</v>
      </c>
      <c r="AX723" s="14" t="s">
        <v>73</v>
      </c>
      <c r="AY723" s="246" t="s">
        <v>154</v>
      </c>
    </row>
    <row r="724" s="14" customFormat="1">
      <c r="A724" s="14"/>
      <c r="B724" s="236"/>
      <c r="C724" s="237"/>
      <c r="D724" s="219" t="s">
        <v>167</v>
      </c>
      <c r="E724" s="238" t="s">
        <v>19</v>
      </c>
      <c r="F724" s="239" t="s">
        <v>1568</v>
      </c>
      <c r="G724" s="237"/>
      <c r="H724" s="240">
        <v>5.7919999999999998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167</v>
      </c>
      <c r="AU724" s="246" t="s">
        <v>83</v>
      </c>
      <c r="AV724" s="14" t="s">
        <v>83</v>
      </c>
      <c r="AW724" s="14" t="s">
        <v>34</v>
      </c>
      <c r="AX724" s="14" t="s">
        <v>73</v>
      </c>
      <c r="AY724" s="246" t="s">
        <v>154</v>
      </c>
    </row>
    <row r="725" s="14" customFormat="1">
      <c r="A725" s="14"/>
      <c r="B725" s="236"/>
      <c r="C725" s="237"/>
      <c r="D725" s="219" t="s">
        <v>167</v>
      </c>
      <c r="E725" s="238" t="s">
        <v>19</v>
      </c>
      <c r="F725" s="239" t="s">
        <v>1684</v>
      </c>
      <c r="G725" s="237"/>
      <c r="H725" s="240">
        <v>11.365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167</v>
      </c>
      <c r="AU725" s="246" t="s">
        <v>83</v>
      </c>
      <c r="AV725" s="14" t="s">
        <v>83</v>
      </c>
      <c r="AW725" s="14" t="s">
        <v>34</v>
      </c>
      <c r="AX725" s="14" t="s">
        <v>73</v>
      </c>
      <c r="AY725" s="246" t="s">
        <v>154</v>
      </c>
    </row>
    <row r="726" s="14" customFormat="1">
      <c r="A726" s="14"/>
      <c r="B726" s="236"/>
      <c r="C726" s="237"/>
      <c r="D726" s="219" t="s">
        <v>167</v>
      </c>
      <c r="E726" s="238" t="s">
        <v>19</v>
      </c>
      <c r="F726" s="239" t="s">
        <v>1570</v>
      </c>
      <c r="G726" s="237"/>
      <c r="H726" s="240">
        <v>35.450000000000003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167</v>
      </c>
      <c r="AU726" s="246" t="s">
        <v>83</v>
      </c>
      <c r="AV726" s="14" t="s">
        <v>83</v>
      </c>
      <c r="AW726" s="14" t="s">
        <v>34</v>
      </c>
      <c r="AX726" s="14" t="s">
        <v>73</v>
      </c>
      <c r="AY726" s="246" t="s">
        <v>154</v>
      </c>
    </row>
    <row r="727" s="14" customFormat="1">
      <c r="A727" s="14"/>
      <c r="B727" s="236"/>
      <c r="C727" s="237"/>
      <c r="D727" s="219" t="s">
        <v>167</v>
      </c>
      <c r="E727" s="238" t="s">
        <v>19</v>
      </c>
      <c r="F727" s="239" t="s">
        <v>1685</v>
      </c>
      <c r="G727" s="237"/>
      <c r="H727" s="240">
        <v>71.525000000000006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167</v>
      </c>
      <c r="AU727" s="246" t="s">
        <v>83</v>
      </c>
      <c r="AV727" s="14" t="s">
        <v>83</v>
      </c>
      <c r="AW727" s="14" t="s">
        <v>34</v>
      </c>
      <c r="AX727" s="14" t="s">
        <v>73</v>
      </c>
      <c r="AY727" s="246" t="s">
        <v>154</v>
      </c>
    </row>
    <row r="728" s="14" customFormat="1">
      <c r="A728" s="14"/>
      <c r="B728" s="236"/>
      <c r="C728" s="237"/>
      <c r="D728" s="219" t="s">
        <v>167</v>
      </c>
      <c r="E728" s="238" t="s">
        <v>19</v>
      </c>
      <c r="F728" s="239" t="s">
        <v>1609</v>
      </c>
      <c r="G728" s="237"/>
      <c r="H728" s="240">
        <v>68.971999999999994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167</v>
      </c>
      <c r="AU728" s="246" t="s">
        <v>83</v>
      </c>
      <c r="AV728" s="14" t="s">
        <v>83</v>
      </c>
      <c r="AW728" s="14" t="s">
        <v>34</v>
      </c>
      <c r="AX728" s="14" t="s">
        <v>73</v>
      </c>
      <c r="AY728" s="246" t="s">
        <v>154</v>
      </c>
    </row>
    <row r="729" s="14" customFormat="1">
      <c r="A729" s="14"/>
      <c r="B729" s="236"/>
      <c r="C729" s="237"/>
      <c r="D729" s="219" t="s">
        <v>167</v>
      </c>
      <c r="E729" s="238" t="s">
        <v>19</v>
      </c>
      <c r="F729" s="239" t="s">
        <v>1686</v>
      </c>
      <c r="G729" s="237"/>
      <c r="H729" s="240">
        <v>52.741999999999997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167</v>
      </c>
      <c r="AU729" s="246" t="s">
        <v>83</v>
      </c>
      <c r="AV729" s="14" t="s">
        <v>83</v>
      </c>
      <c r="AW729" s="14" t="s">
        <v>34</v>
      </c>
      <c r="AX729" s="14" t="s">
        <v>73</v>
      </c>
      <c r="AY729" s="246" t="s">
        <v>154</v>
      </c>
    </row>
    <row r="730" s="14" customFormat="1">
      <c r="A730" s="14"/>
      <c r="B730" s="236"/>
      <c r="C730" s="237"/>
      <c r="D730" s="219" t="s">
        <v>167</v>
      </c>
      <c r="E730" s="238" t="s">
        <v>19</v>
      </c>
      <c r="F730" s="239" t="s">
        <v>1687</v>
      </c>
      <c r="G730" s="237"/>
      <c r="H730" s="240">
        <v>16.789999999999999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167</v>
      </c>
      <c r="AU730" s="246" t="s">
        <v>83</v>
      </c>
      <c r="AV730" s="14" t="s">
        <v>83</v>
      </c>
      <c r="AW730" s="14" t="s">
        <v>34</v>
      </c>
      <c r="AX730" s="14" t="s">
        <v>73</v>
      </c>
      <c r="AY730" s="246" t="s">
        <v>154</v>
      </c>
    </row>
    <row r="731" s="14" customFormat="1">
      <c r="A731" s="14"/>
      <c r="B731" s="236"/>
      <c r="C731" s="237"/>
      <c r="D731" s="219" t="s">
        <v>167</v>
      </c>
      <c r="E731" s="238" t="s">
        <v>19</v>
      </c>
      <c r="F731" s="239" t="s">
        <v>1688</v>
      </c>
      <c r="G731" s="237"/>
      <c r="H731" s="240">
        <v>16.614000000000001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167</v>
      </c>
      <c r="AU731" s="246" t="s">
        <v>83</v>
      </c>
      <c r="AV731" s="14" t="s">
        <v>83</v>
      </c>
      <c r="AW731" s="14" t="s">
        <v>34</v>
      </c>
      <c r="AX731" s="14" t="s">
        <v>73</v>
      </c>
      <c r="AY731" s="246" t="s">
        <v>154</v>
      </c>
    </row>
    <row r="732" s="14" customFormat="1">
      <c r="A732" s="14"/>
      <c r="B732" s="236"/>
      <c r="C732" s="237"/>
      <c r="D732" s="219" t="s">
        <v>167</v>
      </c>
      <c r="E732" s="238" t="s">
        <v>19</v>
      </c>
      <c r="F732" s="239" t="s">
        <v>1689</v>
      </c>
      <c r="G732" s="237"/>
      <c r="H732" s="240">
        <v>16.088000000000001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167</v>
      </c>
      <c r="AU732" s="246" t="s">
        <v>83</v>
      </c>
      <c r="AV732" s="14" t="s">
        <v>83</v>
      </c>
      <c r="AW732" s="14" t="s">
        <v>34</v>
      </c>
      <c r="AX732" s="14" t="s">
        <v>73</v>
      </c>
      <c r="AY732" s="246" t="s">
        <v>154</v>
      </c>
    </row>
    <row r="733" s="14" customFormat="1">
      <c r="A733" s="14"/>
      <c r="B733" s="236"/>
      <c r="C733" s="237"/>
      <c r="D733" s="219" t="s">
        <v>167</v>
      </c>
      <c r="E733" s="238" t="s">
        <v>19</v>
      </c>
      <c r="F733" s="239" t="s">
        <v>1690</v>
      </c>
      <c r="G733" s="237"/>
      <c r="H733" s="240">
        <v>34.298000000000002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167</v>
      </c>
      <c r="AU733" s="246" t="s">
        <v>83</v>
      </c>
      <c r="AV733" s="14" t="s">
        <v>83</v>
      </c>
      <c r="AW733" s="14" t="s">
        <v>34</v>
      </c>
      <c r="AX733" s="14" t="s">
        <v>73</v>
      </c>
      <c r="AY733" s="246" t="s">
        <v>154</v>
      </c>
    </row>
    <row r="734" s="14" customFormat="1">
      <c r="A734" s="14"/>
      <c r="B734" s="236"/>
      <c r="C734" s="237"/>
      <c r="D734" s="219" t="s">
        <v>167</v>
      </c>
      <c r="E734" s="238" t="s">
        <v>19</v>
      </c>
      <c r="F734" s="239" t="s">
        <v>1691</v>
      </c>
      <c r="G734" s="237"/>
      <c r="H734" s="240">
        <v>34.590000000000003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167</v>
      </c>
      <c r="AU734" s="246" t="s">
        <v>83</v>
      </c>
      <c r="AV734" s="14" t="s">
        <v>83</v>
      </c>
      <c r="AW734" s="14" t="s">
        <v>34</v>
      </c>
      <c r="AX734" s="14" t="s">
        <v>73</v>
      </c>
      <c r="AY734" s="246" t="s">
        <v>154</v>
      </c>
    </row>
    <row r="735" s="14" customFormat="1">
      <c r="A735" s="14"/>
      <c r="B735" s="236"/>
      <c r="C735" s="237"/>
      <c r="D735" s="219" t="s">
        <v>167</v>
      </c>
      <c r="E735" s="238" t="s">
        <v>19</v>
      </c>
      <c r="F735" s="239" t="s">
        <v>1692</v>
      </c>
      <c r="G735" s="237"/>
      <c r="H735" s="240">
        <v>35.174999999999997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167</v>
      </c>
      <c r="AU735" s="246" t="s">
        <v>83</v>
      </c>
      <c r="AV735" s="14" t="s">
        <v>83</v>
      </c>
      <c r="AW735" s="14" t="s">
        <v>34</v>
      </c>
      <c r="AX735" s="14" t="s">
        <v>73</v>
      </c>
      <c r="AY735" s="246" t="s">
        <v>154</v>
      </c>
    </row>
    <row r="736" s="14" customFormat="1">
      <c r="A736" s="14"/>
      <c r="B736" s="236"/>
      <c r="C736" s="237"/>
      <c r="D736" s="219" t="s">
        <v>167</v>
      </c>
      <c r="E736" s="238" t="s">
        <v>19</v>
      </c>
      <c r="F736" s="239" t="s">
        <v>1693</v>
      </c>
      <c r="G736" s="237"/>
      <c r="H736" s="240">
        <v>42.975000000000001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167</v>
      </c>
      <c r="AU736" s="246" t="s">
        <v>83</v>
      </c>
      <c r="AV736" s="14" t="s">
        <v>83</v>
      </c>
      <c r="AW736" s="14" t="s">
        <v>34</v>
      </c>
      <c r="AX736" s="14" t="s">
        <v>73</v>
      </c>
      <c r="AY736" s="246" t="s">
        <v>154</v>
      </c>
    </row>
    <row r="737" s="14" customFormat="1">
      <c r="A737" s="14"/>
      <c r="B737" s="236"/>
      <c r="C737" s="237"/>
      <c r="D737" s="219" t="s">
        <v>167</v>
      </c>
      <c r="E737" s="238" t="s">
        <v>19</v>
      </c>
      <c r="F737" s="239" t="s">
        <v>1694</v>
      </c>
      <c r="G737" s="237"/>
      <c r="H737" s="240">
        <v>42.893999999999998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167</v>
      </c>
      <c r="AU737" s="246" t="s">
        <v>83</v>
      </c>
      <c r="AV737" s="14" t="s">
        <v>83</v>
      </c>
      <c r="AW737" s="14" t="s">
        <v>34</v>
      </c>
      <c r="AX737" s="14" t="s">
        <v>73</v>
      </c>
      <c r="AY737" s="246" t="s">
        <v>154</v>
      </c>
    </row>
    <row r="738" s="14" customFormat="1">
      <c r="A738" s="14"/>
      <c r="B738" s="236"/>
      <c r="C738" s="237"/>
      <c r="D738" s="219" t="s">
        <v>167</v>
      </c>
      <c r="E738" s="238" t="s">
        <v>19</v>
      </c>
      <c r="F738" s="239" t="s">
        <v>1695</v>
      </c>
      <c r="G738" s="237"/>
      <c r="H738" s="240">
        <v>233.50399999999999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167</v>
      </c>
      <c r="AU738" s="246" t="s">
        <v>83</v>
      </c>
      <c r="AV738" s="14" t="s">
        <v>83</v>
      </c>
      <c r="AW738" s="14" t="s">
        <v>34</v>
      </c>
      <c r="AX738" s="14" t="s">
        <v>73</v>
      </c>
      <c r="AY738" s="246" t="s">
        <v>154</v>
      </c>
    </row>
    <row r="739" s="2" customFormat="1" ht="14.4" customHeight="1">
      <c r="A739" s="40"/>
      <c r="B739" s="41"/>
      <c r="C739" s="206" t="s">
        <v>1013</v>
      </c>
      <c r="D739" s="206" t="s">
        <v>156</v>
      </c>
      <c r="E739" s="207" t="s">
        <v>2016</v>
      </c>
      <c r="F739" s="208" t="s">
        <v>2017</v>
      </c>
      <c r="G739" s="209" t="s">
        <v>207</v>
      </c>
      <c r="H739" s="210">
        <v>843.202</v>
      </c>
      <c r="I739" s="211"/>
      <c r="J739" s="212">
        <f>ROUND(I739*H739,2)</f>
        <v>0</v>
      </c>
      <c r="K739" s="208" t="s">
        <v>160</v>
      </c>
      <c r="L739" s="46"/>
      <c r="M739" s="213" t="s">
        <v>19</v>
      </c>
      <c r="N739" s="214" t="s">
        <v>44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277</v>
      </c>
      <c r="AT739" s="217" t="s">
        <v>156</v>
      </c>
      <c r="AU739" s="217" t="s">
        <v>83</v>
      </c>
      <c r="AY739" s="19" t="s">
        <v>154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81</v>
      </c>
      <c r="BK739" s="218">
        <f>ROUND(I739*H739,2)</f>
        <v>0</v>
      </c>
      <c r="BL739" s="19" t="s">
        <v>277</v>
      </c>
      <c r="BM739" s="217" t="s">
        <v>2018</v>
      </c>
    </row>
    <row r="740" s="2" customFormat="1">
      <c r="A740" s="40"/>
      <c r="B740" s="41"/>
      <c r="C740" s="42"/>
      <c r="D740" s="219" t="s">
        <v>163</v>
      </c>
      <c r="E740" s="42"/>
      <c r="F740" s="220" t="s">
        <v>2019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163</v>
      </c>
      <c r="AU740" s="19" t="s">
        <v>83</v>
      </c>
    </row>
    <row r="741" s="2" customFormat="1">
      <c r="A741" s="40"/>
      <c r="B741" s="41"/>
      <c r="C741" s="42"/>
      <c r="D741" s="224" t="s">
        <v>165</v>
      </c>
      <c r="E741" s="42"/>
      <c r="F741" s="225" t="s">
        <v>2020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165</v>
      </c>
      <c r="AU741" s="19" t="s">
        <v>83</v>
      </c>
    </row>
    <row r="742" s="13" customFormat="1">
      <c r="A742" s="13"/>
      <c r="B742" s="226"/>
      <c r="C742" s="227"/>
      <c r="D742" s="219" t="s">
        <v>167</v>
      </c>
      <c r="E742" s="228" t="s">
        <v>19</v>
      </c>
      <c r="F742" s="229" t="s">
        <v>1544</v>
      </c>
      <c r="G742" s="227"/>
      <c r="H742" s="228" t="s">
        <v>19</v>
      </c>
      <c r="I742" s="230"/>
      <c r="J742" s="227"/>
      <c r="K742" s="227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167</v>
      </c>
      <c r="AU742" s="235" t="s">
        <v>83</v>
      </c>
      <c r="AV742" s="13" t="s">
        <v>81</v>
      </c>
      <c r="AW742" s="13" t="s">
        <v>34</v>
      </c>
      <c r="AX742" s="13" t="s">
        <v>73</v>
      </c>
      <c r="AY742" s="235" t="s">
        <v>154</v>
      </c>
    </row>
    <row r="743" s="14" customFormat="1">
      <c r="A743" s="14"/>
      <c r="B743" s="236"/>
      <c r="C743" s="237"/>
      <c r="D743" s="219" t="s">
        <v>167</v>
      </c>
      <c r="E743" s="238" t="s">
        <v>19</v>
      </c>
      <c r="F743" s="239" t="s">
        <v>1565</v>
      </c>
      <c r="G743" s="237"/>
      <c r="H743" s="240">
        <v>35.450000000000003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167</v>
      </c>
      <c r="AU743" s="246" t="s">
        <v>83</v>
      </c>
      <c r="AV743" s="14" t="s">
        <v>83</v>
      </c>
      <c r="AW743" s="14" t="s">
        <v>34</v>
      </c>
      <c r="AX743" s="14" t="s">
        <v>73</v>
      </c>
      <c r="AY743" s="246" t="s">
        <v>154</v>
      </c>
    </row>
    <row r="744" s="14" customFormat="1">
      <c r="A744" s="14"/>
      <c r="B744" s="236"/>
      <c r="C744" s="237"/>
      <c r="D744" s="219" t="s">
        <v>167</v>
      </c>
      <c r="E744" s="238" t="s">
        <v>19</v>
      </c>
      <c r="F744" s="239" t="s">
        <v>1566</v>
      </c>
      <c r="G744" s="237"/>
      <c r="H744" s="240">
        <v>35.380000000000003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167</v>
      </c>
      <c r="AU744" s="246" t="s">
        <v>83</v>
      </c>
      <c r="AV744" s="14" t="s">
        <v>83</v>
      </c>
      <c r="AW744" s="14" t="s">
        <v>34</v>
      </c>
      <c r="AX744" s="14" t="s">
        <v>73</v>
      </c>
      <c r="AY744" s="246" t="s">
        <v>154</v>
      </c>
    </row>
    <row r="745" s="13" customFormat="1">
      <c r="A745" s="13"/>
      <c r="B745" s="226"/>
      <c r="C745" s="227"/>
      <c r="D745" s="219" t="s">
        <v>167</v>
      </c>
      <c r="E745" s="228" t="s">
        <v>19</v>
      </c>
      <c r="F745" s="229" t="s">
        <v>1547</v>
      </c>
      <c r="G745" s="227"/>
      <c r="H745" s="228" t="s">
        <v>19</v>
      </c>
      <c r="I745" s="230"/>
      <c r="J745" s="227"/>
      <c r="K745" s="227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167</v>
      </c>
      <c r="AU745" s="235" t="s">
        <v>83</v>
      </c>
      <c r="AV745" s="13" t="s">
        <v>81</v>
      </c>
      <c r="AW745" s="13" t="s">
        <v>34</v>
      </c>
      <c r="AX745" s="13" t="s">
        <v>73</v>
      </c>
      <c r="AY745" s="235" t="s">
        <v>154</v>
      </c>
    </row>
    <row r="746" s="14" customFormat="1">
      <c r="A746" s="14"/>
      <c r="B746" s="236"/>
      <c r="C746" s="237"/>
      <c r="D746" s="219" t="s">
        <v>167</v>
      </c>
      <c r="E746" s="238" t="s">
        <v>19</v>
      </c>
      <c r="F746" s="239" t="s">
        <v>1683</v>
      </c>
      <c r="G746" s="237"/>
      <c r="H746" s="240">
        <v>53.597999999999999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167</v>
      </c>
      <c r="AU746" s="246" t="s">
        <v>83</v>
      </c>
      <c r="AV746" s="14" t="s">
        <v>83</v>
      </c>
      <c r="AW746" s="14" t="s">
        <v>34</v>
      </c>
      <c r="AX746" s="14" t="s">
        <v>73</v>
      </c>
      <c r="AY746" s="246" t="s">
        <v>154</v>
      </c>
    </row>
    <row r="747" s="14" customFormat="1">
      <c r="A747" s="14"/>
      <c r="B747" s="236"/>
      <c r="C747" s="237"/>
      <c r="D747" s="219" t="s">
        <v>167</v>
      </c>
      <c r="E747" s="238" t="s">
        <v>19</v>
      </c>
      <c r="F747" s="239" t="s">
        <v>1568</v>
      </c>
      <c r="G747" s="237"/>
      <c r="H747" s="240">
        <v>5.7919999999999998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167</v>
      </c>
      <c r="AU747" s="246" t="s">
        <v>83</v>
      </c>
      <c r="AV747" s="14" t="s">
        <v>83</v>
      </c>
      <c r="AW747" s="14" t="s">
        <v>34</v>
      </c>
      <c r="AX747" s="14" t="s">
        <v>73</v>
      </c>
      <c r="AY747" s="246" t="s">
        <v>154</v>
      </c>
    </row>
    <row r="748" s="14" customFormat="1">
      <c r="A748" s="14"/>
      <c r="B748" s="236"/>
      <c r="C748" s="237"/>
      <c r="D748" s="219" t="s">
        <v>167</v>
      </c>
      <c r="E748" s="238" t="s">
        <v>19</v>
      </c>
      <c r="F748" s="239" t="s">
        <v>1684</v>
      </c>
      <c r="G748" s="237"/>
      <c r="H748" s="240">
        <v>11.365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167</v>
      </c>
      <c r="AU748" s="246" t="s">
        <v>83</v>
      </c>
      <c r="AV748" s="14" t="s">
        <v>83</v>
      </c>
      <c r="AW748" s="14" t="s">
        <v>34</v>
      </c>
      <c r="AX748" s="14" t="s">
        <v>73</v>
      </c>
      <c r="AY748" s="246" t="s">
        <v>154</v>
      </c>
    </row>
    <row r="749" s="14" customFormat="1">
      <c r="A749" s="14"/>
      <c r="B749" s="236"/>
      <c r="C749" s="237"/>
      <c r="D749" s="219" t="s">
        <v>167</v>
      </c>
      <c r="E749" s="238" t="s">
        <v>19</v>
      </c>
      <c r="F749" s="239" t="s">
        <v>1570</v>
      </c>
      <c r="G749" s="237"/>
      <c r="H749" s="240">
        <v>35.450000000000003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167</v>
      </c>
      <c r="AU749" s="246" t="s">
        <v>83</v>
      </c>
      <c r="AV749" s="14" t="s">
        <v>83</v>
      </c>
      <c r="AW749" s="14" t="s">
        <v>34</v>
      </c>
      <c r="AX749" s="14" t="s">
        <v>73</v>
      </c>
      <c r="AY749" s="246" t="s">
        <v>154</v>
      </c>
    </row>
    <row r="750" s="14" customFormat="1">
      <c r="A750" s="14"/>
      <c r="B750" s="236"/>
      <c r="C750" s="237"/>
      <c r="D750" s="219" t="s">
        <v>167</v>
      </c>
      <c r="E750" s="238" t="s">
        <v>19</v>
      </c>
      <c r="F750" s="239" t="s">
        <v>1685</v>
      </c>
      <c r="G750" s="237"/>
      <c r="H750" s="240">
        <v>71.525000000000006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167</v>
      </c>
      <c r="AU750" s="246" t="s">
        <v>83</v>
      </c>
      <c r="AV750" s="14" t="s">
        <v>83</v>
      </c>
      <c r="AW750" s="14" t="s">
        <v>34</v>
      </c>
      <c r="AX750" s="14" t="s">
        <v>73</v>
      </c>
      <c r="AY750" s="246" t="s">
        <v>154</v>
      </c>
    </row>
    <row r="751" s="14" customFormat="1">
      <c r="A751" s="14"/>
      <c r="B751" s="236"/>
      <c r="C751" s="237"/>
      <c r="D751" s="219" t="s">
        <v>167</v>
      </c>
      <c r="E751" s="238" t="s">
        <v>19</v>
      </c>
      <c r="F751" s="239" t="s">
        <v>1609</v>
      </c>
      <c r="G751" s="237"/>
      <c r="H751" s="240">
        <v>68.971999999999994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167</v>
      </c>
      <c r="AU751" s="246" t="s">
        <v>83</v>
      </c>
      <c r="AV751" s="14" t="s">
        <v>83</v>
      </c>
      <c r="AW751" s="14" t="s">
        <v>34</v>
      </c>
      <c r="AX751" s="14" t="s">
        <v>73</v>
      </c>
      <c r="AY751" s="246" t="s">
        <v>154</v>
      </c>
    </row>
    <row r="752" s="14" customFormat="1">
      <c r="A752" s="14"/>
      <c r="B752" s="236"/>
      <c r="C752" s="237"/>
      <c r="D752" s="219" t="s">
        <v>167</v>
      </c>
      <c r="E752" s="238" t="s">
        <v>19</v>
      </c>
      <c r="F752" s="239" t="s">
        <v>1686</v>
      </c>
      <c r="G752" s="237"/>
      <c r="H752" s="240">
        <v>52.741999999999997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167</v>
      </c>
      <c r="AU752" s="246" t="s">
        <v>83</v>
      </c>
      <c r="AV752" s="14" t="s">
        <v>83</v>
      </c>
      <c r="AW752" s="14" t="s">
        <v>34</v>
      </c>
      <c r="AX752" s="14" t="s">
        <v>73</v>
      </c>
      <c r="AY752" s="246" t="s">
        <v>154</v>
      </c>
    </row>
    <row r="753" s="14" customFormat="1">
      <c r="A753" s="14"/>
      <c r="B753" s="236"/>
      <c r="C753" s="237"/>
      <c r="D753" s="219" t="s">
        <v>167</v>
      </c>
      <c r="E753" s="238" t="s">
        <v>19</v>
      </c>
      <c r="F753" s="239" t="s">
        <v>1687</v>
      </c>
      <c r="G753" s="237"/>
      <c r="H753" s="240">
        <v>16.789999999999999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167</v>
      </c>
      <c r="AU753" s="246" t="s">
        <v>83</v>
      </c>
      <c r="AV753" s="14" t="s">
        <v>83</v>
      </c>
      <c r="AW753" s="14" t="s">
        <v>34</v>
      </c>
      <c r="AX753" s="14" t="s">
        <v>73</v>
      </c>
      <c r="AY753" s="246" t="s">
        <v>154</v>
      </c>
    </row>
    <row r="754" s="14" customFormat="1">
      <c r="A754" s="14"/>
      <c r="B754" s="236"/>
      <c r="C754" s="237"/>
      <c r="D754" s="219" t="s">
        <v>167</v>
      </c>
      <c r="E754" s="238" t="s">
        <v>19</v>
      </c>
      <c r="F754" s="239" t="s">
        <v>1688</v>
      </c>
      <c r="G754" s="237"/>
      <c r="H754" s="240">
        <v>16.614000000000001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167</v>
      </c>
      <c r="AU754" s="246" t="s">
        <v>83</v>
      </c>
      <c r="AV754" s="14" t="s">
        <v>83</v>
      </c>
      <c r="AW754" s="14" t="s">
        <v>34</v>
      </c>
      <c r="AX754" s="14" t="s">
        <v>73</v>
      </c>
      <c r="AY754" s="246" t="s">
        <v>154</v>
      </c>
    </row>
    <row r="755" s="14" customFormat="1">
      <c r="A755" s="14"/>
      <c r="B755" s="236"/>
      <c r="C755" s="237"/>
      <c r="D755" s="219" t="s">
        <v>167</v>
      </c>
      <c r="E755" s="238" t="s">
        <v>19</v>
      </c>
      <c r="F755" s="239" t="s">
        <v>1689</v>
      </c>
      <c r="G755" s="237"/>
      <c r="H755" s="240">
        <v>16.088000000000001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167</v>
      </c>
      <c r="AU755" s="246" t="s">
        <v>83</v>
      </c>
      <c r="AV755" s="14" t="s">
        <v>83</v>
      </c>
      <c r="AW755" s="14" t="s">
        <v>34</v>
      </c>
      <c r="AX755" s="14" t="s">
        <v>73</v>
      </c>
      <c r="AY755" s="246" t="s">
        <v>154</v>
      </c>
    </row>
    <row r="756" s="14" customFormat="1">
      <c r="A756" s="14"/>
      <c r="B756" s="236"/>
      <c r="C756" s="237"/>
      <c r="D756" s="219" t="s">
        <v>167</v>
      </c>
      <c r="E756" s="238" t="s">
        <v>19</v>
      </c>
      <c r="F756" s="239" t="s">
        <v>1690</v>
      </c>
      <c r="G756" s="237"/>
      <c r="H756" s="240">
        <v>34.298000000000002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167</v>
      </c>
      <c r="AU756" s="246" t="s">
        <v>83</v>
      </c>
      <c r="AV756" s="14" t="s">
        <v>83</v>
      </c>
      <c r="AW756" s="14" t="s">
        <v>34</v>
      </c>
      <c r="AX756" s="14" t="s">
        <v>73</v>
      </c>
      <c r="AY756" s="246" t="s">
        <v>154</v>
      </c>
    </row>
    <row r="757" s="14" customFormat="1">
      <c r="A757" s="14"/>
      <c r="B757" s="236"/>
      <c r="C757" s="237"/>
      <c r="D757" s="219" t="s">
        <v>167</v>
      </c>
      <c r="E757" s="238" t="s">
        <v>19</v>
      </c>
      <c r="F757" s="239" t="s">
        <v>1691</v>
      </c>
      <c r="G757" s="237"/>
      <c r="H757" s="240">
        <v>34.590000000000003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167</v>
      </c>
      <c r="AU757" s="246" t="s">
        <v>83</v>
      </c>
      <c r="AV757" s="14" t="s">
        <v>83</v>
      </c>
      <c r="AW757" s="14" t="s">
        <v>34</v>
      </c>
      <c r="AX757" s="14" t="s">
        <v>73</v>
      </c>
      <c r="AY757" s="246" t="s">
        <v>154</v>
      </c>
    </row>
    <row r="758" s="14" customFormat="1">
      <c r="A758" s="14"/>
      <c r="B758" s="236"/>
      <c r="C758" s="237"/>
      <c r="D758" s="219" t="s">
        <v>167</v>
      </c>
      <c r="E758" s="238" t="s">
        <v>19</v>
      </c>
      <c r="F758" s="239" t="s">
        <v>1692</v>
      </c>
      <c r="G758" s="237"/>
      <c r="H758" s="240">
        <v>35.174999999999997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167</v>
      </c>
      <c r="AU758" s="246" t="s">
        <v>83</v>
      </c>
      <c r="AV758" s="14" t="s">
        <v>83</v>
      </c>
      <c r="AW758" s="14" t="s">
        <v>34</v>
      </c>
      <c r="AX758" s="14" t="s">
        <v>73</v>
      </c>
      <c r="AY758" s="246" t="s">
        <v>154</v>
      </c>
    </row>
    <row r="759" s="14" customFormat="1">
      <c r="A759" s="14"/>
      <c r="B759" s="236"/>
      <c r="C759" s="237"/>
      <c r="D759" s="219" t="s">
        <v>167</v>
      </c>
      <c r="E759" s="238" t="s">
        <v>19</v>
      </c>
      <c r="F759" s="239" t="s">
        <v>1693</v>
      </c>
      <c r="G759" s="237"/>
      <c r="H759" s="240">
        <v>42.975000000000001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167</v>
      </c>
      <c r="AU759" s="246" t="s">
        <v>83</v>
      </c>
      <c r="AV759" s="14" t="s">
        <v>83</v>
      </c>
      <c r="AW759" s="14" t="s">
        <v>34</v>
      </c>
      <c r="AX759" s="14" t="s">
        <v>73</v>
      </c>
      <c r="AY759" s="246" t="s">
        <v>154</v>
      </c>
    </row>
    <row r="760" s="14" customFormat="1">
      <c r="A760" s="14"/>
      <c r="B760" s="236"/>
      <c r="C760" s="237"/>
      <c r="D760" s="219" t="s">
        <v>167</v>
      </c>
      <c r="E760" s="238" t="s">
        <v>19</v>
      </c>
      <c r="F760" s="239" t="s">
        <v>1694</v>
      </c>
      <c r="G760" s="237"/>
      <c r="H760" s="240">
        <v>42.893999999999998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167</v>
      </c>
      <c r="AU760" s="246" t="s">
        <v>83</v>
      </c>
      <c r="AV760" s="14" t="s">
        <v>83</v>
      </c>
      <c r="AW760" s="14" t="s">
        <v>34</v>
      </c>
      <c r="AX760" s="14" t="s">
        <v>73</v>
      </c>
      <c r="AY760" s="246" t="s">
        <v>154</v>
      </c>
    </row>
    <row r="761" s="14" customFormat="1">
      <c r="A761" s="14"/>
      <c r="B761" s="236"/>
      <c r="C761" s="237"/>
      <c r="D761" s="219" t="s">
        <v>167</v>
      </c>
      <c r="E761" s="238" t="s">
        <v>19</v>
      </c>
      <c r="F761" s="239" t="s">
        <v>1695</v>
      </c>
      <c r="G761" s="237"/>
      <c r="H761" s="240">
        <v>233.50399999999999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167</v>
      </c>
      <c r="AU761" s="246" t="s">
        <v>83</v>
      </c>
      <c r="AV761" s="14" t="s">
        <v>83</v>
      </c>
      <c r="AW761" s="14" t="s">
        <v>34</v>
      </c>
      <c r="AX761" s="14" t="s">
        <v>73</v>
      </c>
      <c r="AY761" s="246" t="s">
        <v>154</v>
      </c>
    </row>
    <row r="762" s="2" customFormat="1" ht="22.2" customHeight="1">
      <c r="A762" s="40"/>
      <c r="B762" s="41"/>
      <c r="C762" s="206" t="s">
        <v>1021</v>
      </c>
      <c r="D762" s="206" t="s">
        <v>156</v>
      </c>
      <c r="E762" s="207" t="s">
        <v>2021</v>
      </c>
      <c r="F762" s="208" t="s">
        <v>2022</v>
      </c>
      <c r="G762" s="209" t="s">
        <v>207</v>
      </c>
      <c r="H762" s="210">
        <v>843.202</v>
      </c>
      <c r="I762" s="211"/>
      <c r="J762" s="212">
        <f>ROUND(I762*H762,2)</f>
        <v>0</v>
      </c>
      <c r="K762" s="208" t="s">
        <v>160</v>
      </c>
      <c r="L762" s="46"/>
      <c r="M762" s="213" t="s">
        <v>19</v>
      </c>
      <c r="N762" s="214" t="s">
        <v>44</v>
      </c>
      <c r="O762" s="86"/>
      <c r="P762" s="215">
        <f>O762*H762</f>
        <v>0</v>
      </c>
      <c r="Q762" s="215">
        <v>3.0000000000000001E-05</v>
      </c>
      <c r="R762" s="215">
        <f>Q762*H762</f>
        <v>0.025296060000000002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277</v>
      </c>
      <c r="AT762" s="217" t="s">
        <v>156</v>
      </c>
      <c r="AU762" s="217" t="s">
        <v>83</v>
      </c>
      <c r="AY762" s="19" t="s">
        <v>154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81</v>
      </c>
      <c r="BK762" s="218">
        <f>ROUND(I762*H762,2)</f>
        <v>0</v>
      </c>
      <c r="BL762" s="19" t="s">
        <v>277</v>
      </c>
      <c r="BM762" s="217" t="s">
        <v>2023</v>
      </c>
    </row>
    <row r="763" s="2" customFormat="1">
      <c r="A763" s="40"/>
      <c r="B763" s="41"/>
      <c r="C763" s="42"/>
      <c r="D763" s="219" t="s">
        <v>163</v>
      </c>
      <c r="E763" s="42"/>
      <c r="F763" s="220" t="s">
        <v>2024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163</v>
      </c>
      <c r="AU763" s="19" t="s">
        <v>83</v>
      </c>
    </row>
    <row r="764" s="2" customFormat="1">
      <c r="A764" s="40"/>
      <c r="B764" s="41"/>
      <c r="C764" s="42"/>
      <c r="D764" s="224" t="s">
        <v>165</v>
      </c>
      <c r="E764" s="42"/>
      <c r="F764" s="225" t="s">
        <v>2025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165</v>
      </c>
      <c r="AU764" s="19" t="s">
        <v>83</v>
      </c>
    </row>
    <row r="765" s="2" customFormat="1" ht="30" customHeight="1">
      <c r="A765" s="40"/>
      <c r="B765" s="41"/>
      <c r="C765" s="206" t="s">
        <v>1027</v>
      </c>
      <c r="D765" s="206" t="s">
        <v>156</v>
      </c>
      <c r="E765" s="207" t="s">
        <v>2026</v>
      </c>
      <c r="F765" s="208" t="s">
        <v>2027</v>
      </c>
      <c r="G765" s="209" t="s">
        <v>207</v>
      </c>
      <c r="H765" s="210">
        <v>843.202</v>
      </c>
      <c r="I765" s="211"/>
      <c r="J765" s="212">
        <f>ROUND(I765*H765,2)</f>
        <v>0</v>
      </c>
      <c r="K765" s="208" t="s">
        <v>160</v>
      </c>
      <c r="L765" s="46"/>
      <c r="M765" s="213" t="s">
        <v>19</v>
      </c>
      <c r="N765" s="214" t="s">
        <v>44</v>
      </c>
      <c r="O765" s="86"/>
      <c r="P765" s="215">
        <f>O765*H765</f>
        <v>0</v>
      </c>
      <c r="Q765" s="215">
        <v>0.0044999999999999997</v>
      </c>
      <c r="R765" s="215">
        <f>Q765*H765</f>
        <v>3.7944089999999999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277</v>
      </c>
      <c r="AT765" s="217" t="s">
        <v>156</v>
      </c>
      <c r="AU765" s="217" t="s">
        <v>83</v>
      </c>
      <c r="AY765" s="19" t="s">
        <v>154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81</v>
      </c>
      <c r="BK765" s="218">
        <f>ROUND(I765*H765,2)</f>
        <v>0</v>
      </c>
      <c r="BL765" s="19" t="s">
        <v>277</v>
      </c>
      <c r="BM765" s="217" t="s">
        <v>2028</v>
      </c>
    </row>
    <row r="766" s="2" customFormat="1">
      <c r="A766" s="40"/>
      <c r="B766" s="41"/>
      <c r="C766" s="42"/>
      <c r="D766" s="219" t="s">
        <v>163</v>
      </c>
      <c r="E766" s="42"/>
      <c r="F766" s="220" t="s">
        <v>2029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163</v>
      </c>
      <c r="AU766" s="19" t="s">
        <v>83</v>
      </c>
    </row>
    <row r="767" s="2" customFormat="1">
      <c r="A767" s="40"/>
      <c r="B767" s="41"/>
      <c r="C767" s="42"/>
      <c r="D767" s="224" t="s">
        <v>165</v>
      </c>
      <c r="E767" s="42"/>
      <c r="F767" s="225" t="s">
        <v>2030</v>
      </c>
      <c r="G767" s="42"/>
      <c r="H767" s="42"/>
      <c r="I767" s="221"/>
      <c r="J767" s="42"/>
      <c r="K767" s="42"/>
      <c r="L767" s="46"/>
      <c r="M767" s="222"/>
      <c r="N767" s="223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165</v>
      </c>
      <c r="AU767" s="19" t="s">
        <v>83</v>
      </c>
    </row>
    <row r="768" s="2" customFormat="1" ht="19.8" customHeight="1">
      <c r="A768" s="40"/>
      <c r="B768" s="41"/>
      <c r="C768" s="206" t="s">
        <v>1029</v>
      </c>
      <c r="D768" s="206" t="s">
        <v>156</v>
      </c>
      <c r="E768" s="207" t="s">
        <v>2031</v>
      </c>
      <c r="F768" s="208" t="s">
        <v>2032</v>
      </c>
      <c r="G768" s="209" t="s">
        <v>207</v>
      </c>
      <c r="H768" s="210">
        <v>496.40800000000002</v>
      </c>
      <c r="I768" s="211"/>
      <c r="J768" s="212">
        <f>ROUND(I768*H768,2)</f>
        <v>0</v>
      </c>
      <c r="K768" s="208" t="s">
        <v>160</v>
      </c>
      <c r="L768" s="46"/>
      <c r="M768" s="213" t="s">
        <v>19</v>
      </c>
      <c r="N768" s="214" t="s">
        <v>44</v>
      </c>
      <c r="O768" s="86"/>
      <c r="P768" s="215">
        <f>O768*H768</f>
        <v>0</v>
      </c>
      <c r="Q768" s="215">
        <v>0.00029999999999999997</v>
      </c>
      <c r="R768" s="215">
        <f>Q768*H768</f>
        <v>0.14892239999999998</v>
      </c>
      <c r="S768" s="215">
        <v>0</v>
      </c>
      <c r="T768" s="216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7" t="s">
        <v>277</v>
      </c>
      <c r="AT768" s="217" t="s">
        <v>156</v>
      </c>
      <c r="AU768" s="217" t="s">
        <v>83</v>
      </c>
      <c r="AY768" s="19" t="s">
        <v>154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9" t="s">
        <v>81</v>
      </c>
      <c r="BK768" s="218">
        <f>ROUND(I768*H768,2)</f>
        <v>0</v>
      </c>
      <c r="BL768" s="19" t="s">
        <v>277</v>
      </c>
      <c r="BM768" s="217" t="s">
        <v>2033</v>
      </c>
    </row>
    <row r="769" s="2" customFormat="1">
      <c r="A769" s="40"/>
      <c r="B769" s="41"/>
      <c r="C769" s="42"/>
      <c r="D769" s="219" t="s">
        <v>163</v>
      </c>
      <c r="E769" s="42"/>
      <c r="F769" s="220" t="s">
        <v>2034</v>
      </c>
      <c r="G769" s="42"/>
      <c r="H769" s="42"/>
      <c r="I769" s="221"/>
      <c r="J769" s="42"/>
      <c r="K769" s="42"/>
      <c r="L769" s="46"/>
      <c r="M769" s="222"/>
      <c r="N769" s="223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163</v>
      </c>
      <c r="AU769" s="19" t="s">
        <v>83</v>
      </c>
    </row>
    <row r="770" s="2" customFormat="1">
      <c r="A770" s="40"/>
      <c r="B770" s="41"/>
      <c r="C770" s="42"/>
      <c r="D770" s="224" t="s">
        <v>165</v>
      </c>
      <c r="E770" s="42"/>
      <c r="F770" s="225" t="s">
        <v>2035</v>
      </c>
      <c r="G770" s="42"/>
      <c r="H770" s="42"/>
      <c r="I770" s="221"/>
      <c r="J770" s="42"/>
      <c r="K770" s="42"/>
      <c r="L770" s="46"/>
      <c r="M770" s="222"/>
      <c r="N770" s="22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165</v>
      </c>
      <c r="AU770" s="19" t="s">
        <v>83</v>
      </c>
    </row>
    <row r="771" s="13" customFormat="1">
      <c r="A771" s="13"/>
      <c r="B771" s="226"/>
      <c r="C771" s="227"/>
      <c r="D771" s="219" t="s">
        <v>167</v>
      </c>
      <c r="E771" s="228" t="s">
        <v>19</v>
      </c>
      <c r="F771" s="229" t="s">
        <v>1544</v>
      </c>
      <c r="G771" s="227"/>
      <c r="H771" s="228" t="s">
        <v>19</v>
      </c>
      <c r="I771" s="230"/>
      <c r="J771" s="227"/>
      <c r="K771" s="227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167</v>
      </c>
      <c r="AU771" s="235" t="s">
        <v>83</v>
      </c>
      <c r="AV771" s="13" t="s">
        <v>81</v>
      </c>
      <c r="AW771" s="13" t="s">
        <v>34</v>
      </c>
      <c r="AX771" s="13" t="s">
        <v>73</v>
      </c>
      <c r="AY771" s="235" t="s">
        <v>154</v>
      </c>
    </row>
    <row r="772" s="14" customFormat="1">
      <c r="A772" s="14"/>
      <c r="B772" s="236"/>
      <c r="C772" s="237"/>
      <c r="D772" s="219" t="s">
        <v>167</v>
      </c>
      <c r="E772" s="238" t="s">
        <v>19</v>
      </c>
      <c r="F772" s="239" t="s">
        <v>1565</v>
      </c>
      <c r="G772" s="237"/>
      <c r="H772" s="240">
        <v>35.450000000000003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167</v>
      </c>
      <c r="AU772" s="246" t="s">
        <v>83</v>
      </c>
      <c r="AV772" s="14" t="s">
        <v>83</v>
      </c>
      <c r="AW772" s="14" t="s">
        <v>34</v>
      </c>
      <c r="AX772" s="14" t="s">
        <v>73</v>
      </c>
      <c r="AY772" s="246" t="s">
        <v>154</v>
      </c>
    </row>
    <row r="773" s="14" customFormat="1">
      <c r="A773" s="14"/>
      <c r="B773" s="236"/>
      <c r="C773" s="237"/>
      <c r="D773" s="219" t="s">
        <v>167</v>
      </c>
      <c r="E773" s="238" t="s">
        <v>19</v>
      </c>
      <c r="F773" s="239" t="s">
        <v>1566</v>
      </c>
      <c r="G773" s="237"/>
      <c r="H773" s="240">
        <v>35.380000000000003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167</v>
      </c>
      <c r="AU773" s="246" t="s">
        <v>83</v>
      </c>
      <c r="AV773" s="14" t="s">
        <v>83</v>
      </c>
      <c r="AW773" s="14" t="s">
        <v>34</v>
      </c>
      <c r="AX773" s="14" t="s">
        <v>73</v>
      </c>
      <c r="AY773" s="246" t="s">
        <v>154</v>
      </c>
    </row>
    <row r="774" s="13" customFormat="1">
      <c r="A774" s="13"/>
      <c r="B774" s="226"/>
      <c r="C774" s="227"/>
      <c r="D774" s="219" t="s">
        <v>167</v>
      </c>
      <c r="E774" s="228" t="s">
        <v>19</v>
      </c>
      <c r="F774" s="229" t="s">
        <v>1547</v>
      </c>
      <c r="G774" s="227"/>
      <c r="H774" s="228" t="s">
        <v>19</v>
      </c>
      <c r="I774" s="230"/>
      <c r="J774" s="227"/>
      <c r="K774" s="227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167</v>
      </c>
      <c r="AU774" s="235" t="s">
        <v>83</v>
      </c>
      <c r="AV774" s="13" t="s">
        <v>81</v>
      </c>
      <c r="AW774" s="13" t="s">
        <v>34</v>
      </c>
      <c r="AX774" s="13" t="s">
        <v>73</v>
      </c>
      <c r="AY774" s="235" t="s">
        <v>154</v>
      </c>
    </row>
    <row r="775" s="14" customFormat="1">
      <c r="A775" s="14"/>
      <c r="B775" s="236"/>
      <c r="C775" s="237"/>
      <c r="D775" s="219" t="s">
        <v>167</v>
      </c>
      <c r="E775" s="238" t="s">
        <v>19</v>
      </c>
      <c r="F775" s="239" t="s">
        <v>1683</v>
      </c>
      <c r="G775" s="237"/>
      <c r="H775" s="240">
        <v>53.597999999999999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167</v>
      </c>
      <c r="AU775" s="246" t="s">
        <v>83</v>
      </c>
      <c r="AV775" s="14" t="s">
        <v>83</v>
      </c>
      <c r="AW775" s="14" t="s">
        <v>34</v>
      </c>
      <c r="AX775" s="14" t="s">
        <v>73</v>
      </c>
      <c r="AY775" s="246" t="s">
        <v>154</v>
      </c>
    </row>
    <row r="776" s="14" customFormat="1">
      <c r="A776" s="14"/>
      <c r="B776" s="236"/>
      <c r="C776" s="237"/>
      <c r="D776" s="219" t="s">
        <v>167</v>
      </c>
      <c r="E776" s="238" t="s">
        <v>19</v>
      </c>
      <c r="F776" s="239" t="s">
        <v>1568</v>
      </c>
      <c r="G776" s="237"/>
      <c r="H776" s="240">
        <v>5.7919999999999998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167</v>
      </c>
      <c r="AU776" s="246" t="s">
        <v>83</v>
      </c>
      <c r="AV776" s="14" t="s">
        <v>83</v>
      </c>
      <c r="AW776" s="14" t="s">
        <v>34</v>
      </c>
      <c r="AX776" s="14" t="s">
        <v>73</v>
      </c>
      <c r="AY776" s="246" t="s">
        <v>154</v>
      </c>
    </row>
    <row r="777" s="14" customFormat="1">
      <c r="A777" s="14"/>
      <c r="B777" s="236"/>
      <c r="C777" s="237"/>
      <c r="D777" s="219" t="s">
        <v>167</v>
      </c>
      <c r="E777" s="238" t="s">
        <v>19</v>
      </c>
      <c r="F777" s="239" t="s">
        <v>1684</v>
      </c>
      <c r="G777" s="237"/>
      <c r="H777" s="240">
        <v>11.365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167</v>
      </c>
      <c r="AU777" s="246" t="s">
        <v>83</v>
      </c>
      <c r="AV777" s="14" t="s">
        <v>83</v>
      </c>
      <c r="AW777" s="14" t="s">
        <v>34</v>
      </c>
      <c r="AX777" s="14" t="s">
        <v>73</v>
      </c>
      <c r="AY777" s="246" t="s">
        <v>154</v>
      </c>
    </row>
    <row r="778" s="14" customFormat="1">
      <c r="A778" s="14"/>
      <c r="B778" s="236"/>
      <c r="C778" s="237"/>
      <c r="D778" s="219" t="s">
        <v>167</v>
      </c>
      <c r="E778" s="238" t="s">
        <v>19</v>
      </c>
      <c r="F778" s="239" t="s">
        <v>1570</v>
      </c>
      <c r="G778" s="237"/>
      <c r="H778" s="240">
        <v>35.450000000000003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6" t="s">
        <v>167</v>
      </c>
      <c r="AU778" s="246" t="s">
        <v>83</v>
      </c>
      <c r="AV778" s="14" t="s">
        <v>83</v>
      </c>
      <c r="AW778" s="14" t="s">
        <v>34</v>
      </c>
      <c r="AX778" s="14" t="s">
        <v>73</v>
      </c>
      <c r="AY778" s="246" t="s">
        <v>154</v>
      </c>
    </row>
    <row r="779" s="14" customFormat="1">
      <c r="A779" s="14"/>
      <c r="B779" s="236"/>
      <c r="C779" s="237"/>
      <c r="D779" s="219" t="s">
        <v>167</v>
      </c>
      <c r="E779" s="238" t="s">
        <v>19</v>
      </c>
      <c r="F779" s="239" t="s">
        <v>1693</v>
      </c>
      <c r="G779" s="237"/>
      <c r="H779" s="240">
        <v>42.975000000000001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167</v>
      </c>
      <c r="AU779" s="246" t="s">
        <v>83</v>
      </c>
      <c r="AV779" s="14" t="s">
        <v>83</v>
      </c>
      <c r="AW779" s="14" t="s">
        <v>34</v>
      </c>
      <c r="AX779" s="14" t="s">
        <v>73</v>
      </c>
      <c r="AY779" s="246" t="s">
        <v>154</v>
      </c>
    </row>
    <row r="780" s="14" customFormat="1">
      <c r="A780" s="14"/>
      <c r="B780" s="236"/>
      <c r="C780" s="237"/>
      <c r="D780" s="219" t="s">
        <v>167</v>
      </c>
      <c r="E780" s="238" t="s">
        <v>19</v>
      </c>
      <c r="F780" s="239" t="s">
        <v>1694</v>
      </c>
      <c r="G780" s="237"/>
      <c r="H780" s="240">
        <v>42.893999999999998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167</v>
      </c>
      <c r="AU780" s="246" t="s">
        <v>83</v>
      </c>
      <c r="AV780" s="14" t="s">
        <v>83</v>
      </c>
      <c r="AW780" s="14" t="s">
        <v>34</v>
      </c>
      <c r="AX780" s="14" t="s">
        <v>73</v>
      </c>
      <c r="AY780" s="246" t="s">
        <v>154</v>
      </c>
    </row>
    <row r="781" s="14" customFormat="1">
      <c r="A781" s="14"/>
      <c r="B781" s="236"/>
      <c r="C781" s="237"/>
      <c r="D781" s="219" t="s">
        <v>167</v>
      </c>
      <c r="E781" s="238" t="s">
        <v>19</v>
      </c>
      <c r="F781" s="239" t="s">
        <v>1695</v>
      </c>
      <c r="G781" s="237"/>
      <c r="H781" s="240">
        <v>233.50399999999999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167</v>
      </c>
      <c r="AU781" s="246" t="s">
        <v>83</v>
      </c>
      <c r="AV781" s="14" t="s">
        <v>83</v>
      </c>
      <c r="AW781" s="14" t="s">
        <v>34</v>
      </c>
      <c r="AX781" s="14" t="s">
        <v>73</v>
      </c>
      <c r="AY781" s="246" t="s">
        <v>154</v>
      </c>
    </row>
    <row r="782" s="2" customFormat="1" ht="34.8" customHeight="1">
      <c r="A782" s="40"/>
      <c r="B782" s="41"/>
      <c r="C782" s="248" t="s">
        <v>1032</v>
      </c>
      <c r="D782" s="248" t="s">
        <v>264</v>
      </c>
      <c r="E782" s="249" t="s">
        <v>2036</v>
      </c>
      <c r="F782" s="250" t="s">
        <v>2037</v>
      </c>
      <c r="G782" s="251" t="s">
        <v>207</v>
      </c>
      <c r="H782" s="252">
        <v>546.04899999999998</v>
      </c>
      <c r="I782" s="253"/>
      <c r="J782" s="254">
        <f>ROUND(I782*H782,2)</f>
        <v>0</v>
      </c>
      <c r="K782" s="250" t="s">
        <v>160</v>
      </c>
      <c r="L782" s="255"/>
      <c r="M782" s="256" t="s">
        <v>19</v>
      </c>
      <c r="N782" s="257" t="s">
        <v>44</v>
      </c>
      <c r="O782" s="86"/>
      <c r="P782" s="215">
        <f>O782*H782</f>
        <v>0</v>
      </c>
      <c r="Q782" s="215">
        <v>0.0051000000000000004</v>
      </c>
      <c r="R782" s="215">
        <f>Q782*H782</f>
        <v>2.7848499000000002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414</v>
      </c>
      <c r="AT782" s="217" t="s">
        <v>264</v>
      </c>
      <c r="AU782" s="217" t="s">
        <v>83</v>
      </c>
      <c r="AY782" s="19" t="s">
        <v>154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9" t="s">
        <v>81</v>
      </c>
      <c r="BK782" s="218">
        <f>ROUND(I782*H782,2)</f>
        <v>0</v>
      </c>
      <c r="BL782" s="19" t="s">
        <v>277</v>
      </c>
      <c r="BM782" s="217" t="s">
        <v>2038</v>
      </c>
    </row>
    <row r="783" s="2" customFormat="1">
      <c r="A783" s="40"/>
      <c r="B783" s="41"/>
      <c r="C783" s="42"/>
      <c r="D783" s="219" t="s">
        <v>163</v>
      </c>
      <c r="E783" s="42"/>
      <c r="F783" s="220" t="s">
        <v>2037</v>
      </c>
      <c r="G783" s="42"/>
      <c r="H783" s="42"/>
      <c r="I783" s="221"/>
      <c r="J783" s="42"/>
      <c r="K783" s="42"/>
      <c r="L783" s="46"/>
      <c r="M783" s="222"/>
      <c r="N783" s="22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163</v>
      </c>
      <c r="AU783" s="19" t="s">
        <v>83</v>
      </c>
    </row>
    <row r="784" s="2" customFormat="1">
      <c r="A784" s="40"/>
      <c r="B784" s="41"/>
      <c r="C784" s="42"/>
      <c r="D784" s="219" t="s">
        <v>249</v>
      </c>
      <c r="E784" s="42"/>
      <c r="F784" s="247" t="s">
        <v>268</v>
      </c>
      <c r="G784" s="42"/>
      <c r="H784" s="42"/>
      <c r="I784" s="221"/>
      <c r="J784" s="42"/>
      <c r="K784" s="42"/>
      <c r="L784" s="46"/>
      <c r="M784" s="222"/>
      <c r="N784" s="223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249</v>
      </c>
      <c r="AU784" s="19" t="s">
        <v>83</v>
      </c>
    </row>
    <row r="785" s="14" customFormat="1">
      <c r="A785" s="14"/>
      <c r="B785" s="236"/>
      <c r="C785" s="237"/>
      <c r="D785" s="219" t="s">
        <v>167</v>
      </c>
      <c r="E785" s="237"/>
      <c r="F785" s="239" t="s">
        <v>2039</v>
      </c>
      <c r="G785" s="237"/>
      <c r="H785" s="240">
        <v>546.04899999999998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167</v>
      </c>
      <c r="AU785" s="246" t="s">
        <v>83</v>
      </c>
      <c r="AV785" s="14" t="s">
        <v>83</v>
      </c>
      <c r="AW785" s="14" t="s">
        <v>4</v>
      </c>
      <c r="AX785" s="14" t="s">
        <v>81</v>
      </c>
      <c r="AY785" s="246" t="s">
        <v>154</v>
      </c>
    </row>
    <row r="786" s="2" customFormat="1" ht="14.4" customHeight="1">
      <c r="A786" s="40"/>
      <c r="B786" s="41"/>
      <c r="C786" s="206" t="s">
        <v>1035</v>
      </c>
      <c r="D786" s="206" t="s">
        <v>156</v>
      </c>
      <c r="E786" s="207" t="s">
        <v>2040</v>
      </c>
      <c r="F786" s="208" t="s">
        <v>2041</v>
      </c>
      <c r="G786" s="209" t="s">
        <v>207</v>
      </c>
      <c r="H786" s="210">
        <v>346.79399999999998</v>
      </c>
      <c r="I786" s="211"/>
      <c r="J786" s="212">
        <f>ROUND(I786*H786,2)</f>
        <v>0</v>
      </c>
      <c r="K786" s="208" t="s">
        <v>160</v>
      </c>
      <c r="L786" s="46"/>
      <c r="M786" s="213" t="s">
        <v>19</v>
      </c>
      <c r="N786" s="214" t="s">
        <v>44</v>
      </c>
      <c r="O786" s="86"/>
      <c r="P786" s="215">
        <f>O786*H786</f>
        <v>0</v>
      </c>
      <c r="Q786" s="215">
        <v>0.00050000000000000001</v>
      </c>
      <c r="R786" s="215">
        <f>Q786*H786</f>
        <v>0.173397</v>
      </c>
      <c r="S786" s="215">
        <v>0</v>
      </c>
      <c r="T786" s="216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7" t="s">
        <v>277</v>
      </c>
      <c r="AT786" s="217" t="s">
        <v>156</v>
      </c>
      <c r="AU786" s="217" t="s">
        <v>83</v>
      </c>
      <c r="AY786" s="19" t="s">
        <v>154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9" t="s">
        <v>81</v>
      </c>
      <c r="BK786" s="218">
        <f>ROUND(I786*H786,2)</f>
        <v>0</v>
      </c>
      <c r="BL786" s="19" t="s">
        <v>277</v>
      </c>
      <c r="BM786" s="217" t="s">
        <v>2042</v>
      </c>
    </row>
    <row r="787" s="2" customFormat="1">
      <c r="A787" s="40"/>
      <c r="B787" s="41"/>
      <c r="C787" s="42"/>
      <c r="D787" s="219" t="s">
        <v>163</v>
      </c>
      <c r="E787" s="42"/>
      <c r="F787" s="220" t="s">
        <v>2043</v>
      </c>
      <c r="G787" s="42"/>
      <c r="H787" s="42"/>
      <c r="I787" s="221"/>
      <c r="J787" s="42"/>
      <c r="K787" s="42"/>
      <c r="L787" s="46"/>
      <c r="M787" s="222"/>
      <c r="N787" s="223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163</v>
      </c>
      <c r="AU787" s="19" t="s">
        <v>83</v>
      </c>
    </row>
    <row r="788" s="2" customFormat="1">
      <c r="A788" s="40"/>
      <c r="B788" s="41"/>
      <c r="C788" s="42"/>
      <c r="D788" s="224" t="s">
        <v>165</v>
      </c>
      <c r="E788" s="42"/>
      <c r="F788" s="225" t="s">
        <v>2044</v>
      </c>
      <c r="G788" s="42"/>
      <c r="H788" s="42"/>
      <c r="I788" s="221"/>
      <c r="J788" s="42"/>
      <c r="K788" s="42"/>
      <c r="L788" s="46"/>
      <c r="M788" s="222"/>
      <c r="N788" s="223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165</v>
      </c>
      <c r="AU788" s="19" t="s">
        <v>83</v>
      </c>
    </row>
    <row r="789" s="13" customFormat="1">
      <c r="A789" s="13"/>
      <c r="B789" s="226"/>
      <c r="C789" s="227"/>
      <c r="D789" s="219" t="s">
        <v>167</v>
      </c>
      <c r="E789" s="228" t="s">
        <v>19</v>
      </c>
      <c r="F789" s="229" t="s">
        <v>2045</v>
      </c>
      <c r="G789" s="227"/>
      <c r="H789" s="228" t="s">
        <v>19</v>
      </c>
      <c r="I789" s="230"/>
      <c r="J789" s="227"/>
      <c r="K789" s="227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167</v>
      </c>
      <c r="AU789" s="235" t="s">
        <v>83</v>
      </c>
      <c r="AV789" s="13" t="s">
        <v>81</v>
      </c>
      <c r="AW789" s="13" t="s">
        <v>34</v>
      </c>
      <c r="AX789" s="13" t="s">
        <v>73</v>
      </c>
      <c r="AY789" s="235" t="s">
        <v>154</v>
      </c>
    </row>
    <row r="790" s="14" customFormat="1">
      <c r="A790" s="14"/>
      <c r="B790" s="236"/>
      <c r="C790" s="237"/>
      <c r="D790" s="219" t="s">
        <v>167</v>
      </c>
      <c r="E790" s="238" t="s">
        <v>19</v>
      </c>
      <c r="F790" s="239" t="s">
        <v>1685</v>
      </c>
      <c r="G790" s="237"/>
      <c r="H790" s="240">
        <v>71.525000000000006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167</v>
      </c>
      <c r="AU790" s="246" t="s">
        <v>83</v>
      </c>
      <c r="AV790" s="14" t="s">
        <v>83</v>
      </c>
      <c r="AW790" s="14" t="s">
        <v>34</v>
      </c>
      <c r="AX790" s="14" t="s">
        <v>73</v>
      </c>
      <c r="AY790" s="246" t="s">
        <v>154</v>
      </c>
    </row>
    <row r="791" s="14" customFormat="1">
      <c r="A791" s="14"/>
      <c r="B791" s="236"/>
      <c r="C791" s="237"/>
      <c r="D791" s="219" t="s">
        <v>167</v>
      </c>
      <c r="E791" s="238" t="s">
        <v>19</v>
      </c>
      <c r="F791" s="239" t="s">
        <v>1609</v>
      </c>
      <c r="G791" s="237"/>
      <c r="H791" s="240">
        <v>68.971999999999994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167</v>
      </c>
      <c r="AU791" s="246" t="s">
        <v>83</v>
      </c>
      <c r="AV791" s="14" t="s">
        <v>83</v>
      </c>
      <c r="AW791" s="14" t="s">
        <v>34</v>
      </c>
      <c r="AX791" s="14" t="s">
        <v>73</v>
      </c>
      <c r="AY791" s="246" t="s">
        <v>154</v>
      </c>
    </row>
    <row r="792" s="14" customFormat="1">
      <c r="A792" s="14"/>
      <c r="B792" s="236"/>
      <c r="C792" s="237"/>
      <c r="D792" s="219" t="s">
        <v>167</v>
      </c>
      <c r="E792" s="238" t="s">
        <v>19</v>
      </c>
      <c r="F792" s="239" t="s">
        <v>1686</v>
      </c>
      <c r="G792" s="237"/>
      <c r="H792" s="240">
        <v>52.741999999999997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167</v>
      </c>
      <c r="AU792" s="246" t="s">
        <v>83</v>
      </c>
      <c r="AV792" s="14" t="s">
        <v>83</v>
      </c>
      <c r="AW792" s="14" t="s">
        <v>34</v>
      </c>
      <c r="AX792" s="14" t="s">
        <v>73</v>
      </c>
      <c r="AY792" s="246" t="s">
        <v>154</v>
      </c>
    </row>
    <row r="793" s="14" customFormat="1">
      <c r="A793" s="14"/>
      <c r="B793" s="236"/>
      <c r="C793" s="237"/>
      <c r="D793" s="219" t="s">
        <v>167</v>
      </c>
      <c r="E793" s="238" t="s">
        <v>19</v>
      </c>
      <c r="F793" s="239" t="s">
        <v>1687</v>
      </c>
      <c r="G793" s="237"/>
      <c r="H793" s="240">
        <v>16.789999999999999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167</v>
      </c>
      <c r="AU793" s="246" t="s">
        <v>83</v>
      </c>
      <c r="AV793" s="14" t="s">
        <v>83</v>
      </c>
      <c r="AW793" s="14" t="s">
        <v>34</v>
      </c>
      <c r="AX793" s="14" t="s">
        <v>73</v>
      </c>
      <c r="AY793" s="246" t="s">
        <v>154</v>
      </c>
    </row>
    <row r="794" s="14" customFormat="1">
      <c r="A794" s="14"/>
      <c r="B794" s="236"/>
      <c r="C794" s="237"/>
      <c r="D794" s="219" t="s">
        <v>167</v>
      </c>
      <c r="E794" s="238" t="s">
        <v>19</v>
      </c>
      <c r="F794" s="239" t="s">
        <v>1688</v>
      </c>
      <c r="G794" s="237"/>
      <c r="H794" s="240">
        <v>16.614000000000001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167</v>
      </c>
      <c r="AU794" s="246" t="s">
        <v>83</v>
      </c>
      <c r="AV794" s="14" t="s">
        <v>83</v>
      </c>
      <c r="AW794" s="14" t="s">
        <v>34</v>
      </c>
      <c r="AX794" s="14" t="s">
        <v>73</v>
      </c>
      <c r="AY794" s="246" t="s">
        <v>154</v>
      </c>
    </row>
    <row r="795" s="14" customFormat="1">
      <c r="A795" s="14"/>
      <c r="B795" s="236"/>
      <c r="C795" s="237"/>
      <c r="D795" s="219" t="s">
        <v>167</v>
      </c>
      <c r="E795" s="238" t="s">
        <v>19</v>
      </c>
      <c r="F795" s="239" t="s">
        <v>1689</v>
      </c>
      <c r="G795" s="237"/>
      <c r="H795" s="240">
        <v>16.088000000000001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167</v>
      </c>
      <c r="AU795" s="246" t="s">
        <v>83</v>
      </c>
      <c r="AV795" s="14" t="s">
        <v>83</v>
      </c>
      <c r="AW795" s="14" t="s">
        <v>34</v>
      </c>
      <c r="AX795" s="14" t="s">
        <v>73</v>
      </c>
      <c r="AY795" s="246" t="s">
        <v>154</v>
      </c>
    </row>
    <row r="796" s="14" customFormat="1">
      <c r="A796" s="14"/>
      <c r="B796" s="236"/>
      <c r="C796" s="237"/>
      <c r="D796" s="219" t="s">
        <v>167</v>
      </c>
      <c r="E796" s="238" t="s">
        <v>19</v>
      </c>
      <c r="F796" s="239" t="s">
        <v>1690</v>
      </c>
      <c r="G796" s="237"/>
      <c r="H796" s="240">
        <v>34.298000000000002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167</v>
      </c>
      <c r="AU796" s="246" t="s">
        <v>83</v>
      </c>
      <c r="AV796" s="14" t="s">
        <v>83</v>
      </c>
      <c r="AW796" s="14" t="s">
        <v>34</v>
      </c>
      <c r="AX796" s="14" t="s">
        <v>73</v>
      </c>
      <c r="AY796" s="246" t="s">
        <v>154</v>
      </c>
    </row>
    <row r="797" s="14" customFormat="1">
      <c r="A797" s="14"/>
      <c r="B797" s="236"/>
      <c r="C797" s="237"/>
      <c r="D797" s="219" t="s">
        <v>167</v>
      </c>
      <c r="E797" s="238" t="s">
        <v>19</v>
      </c>
      <c r="F797" s="239" t="s">
        <v>1691</v>
      </c>
      <c r="G797" s="237"/>
      <c r="H797" s="240">
        <v>34.590000000000003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6" t="s">
        <v>167</v>
      </c>
      <c r="AU797" s="246" t="s">
        <v>83</v>
      </c>
      <c r="AV797" s="14" t="s">
        <v>83</v>
      </c>
      <c r="AW797" s="14" t="s">
        <v>34</v>
      </c>
      <c r="AX797" s="14" t="s">
        <v>73</v>
      </c>
      <c r="AY797" s="246" t="s">
        <v>154</v>
      </c>
    </row>
    <row r="798" s="14" customFormat="1">
      <c r="A798" s="14"/>
      <c r="B798" s="236"/>
      <c r="C798" s="237"/>
      <c r="D798" s="219" t="s">
        <v>167</v>
      </c>
      <c r="E798" s="238" t="s">
        <v>19</v>
      </c>
      <c r="F798" s="239" t="s">
        <v>1692</v>
      </c>
      <c r="G798" s="237"/>
      <c r="H798" s="240">
        <v>35.174999999999997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167</v>
      </c>
      <c r="AU798" s="246" t="s">
        <v>83</v>
      </c>
      <c r="AV798" s="14" t="s">
        <v>83</v>
      </c>
      <c r="AW798" s="14" t="s">
        <v>34</v>
      </c>
      <c r="AX798" s="14" t="s">
        <v>73</v>
      </c>
      <c r="AY798" s="246" t="s">
        <v>154</v>
      </c>
    </row>
    <row r="799" s="2" customFormat="1" ht="34.8" customHeight="1">
      <c r="A799" s="40"/>
      <c r="B799" s="41"/>
      <c r="C799" s="248" t="s">
        <v>1044</v>
      </c>
      <c r="D799" s="248" t="s">
        <v>264</v>
      </c>
      <c r="E799" s="249" t="s">
        <v>2046</v>
      </c>
      <c r="F799" s="250" t="s">
        <v>2047</v>
      </c>
      <c r="G799" s="251" t="s">
        <v>207</v>
      </c>
      <c r="H799" s="252">
        <v>381.47300000000001</v>
      </c>
      <c r="I799" s="253"/>
      <c r="J799" s="254">
        <f>ROUND(I799*H799,2)</f>
        <v>0</v>
      </c>
      <c r="K799" s="250" t="s">
        <v>160</v>
      </c>
      <c r="L799" s="255"/>
      <c r="M799" s="256" t="s">
        <v>19</v>
      </c>
      <c r="N799" s="257" t="s">
        <v>44</v>
      </c>
      <c r="O799" s="86"/>
      <c r="P799" s="215">
        <f>O799*H799</f>
        <v>0</v>
      </c>
      <c r="Q799" s="215">
        <v>0.0016999999999999999</v>
      </c>
      <c r="R799" s="215">
        <f>Q799*H799</f>
        <v>0.64850410000000003</v>
      </c>
      <c r="S799" s="215">
        <v>0</v>
      </c>
      <c r="T799" s="21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7" t="s">
        <v>414</v>
      </c>
      <c r="AT799" s="217" t="s">
        <v>264</v>
      </c>
      <c r="AU799" s="217" t="s">
        <v>83</v>
      </c>
      <c r="AY799" s="19" t="s">
        <v>154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81</v>
      </c>
      <c r="BK799" s="218">
        <f>ROUND(I799*H799,2)</f>
        <v>0</v>
      </c>
      <c r="BL799" s="19" t="s">
        <v>277</v>
      </c>
      <c r="BM799" s="217" t="s">
        <v>2048</v>
      </c>
    </row>
    <row r="800" s="2" customFormat="1">
      <c r="A800" s="40"/>
      <c r="B800" s="41"/>
      <c r="C800" s="42"/>
      <c r="D800" s="219" t="s">
        <v>163</v>
      </c>
      <c r="E800" s="42"/>
      <c r="F800" s="220" t="s">
        <v>2047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163</v>
      </c>
      <c r="AU800" s="19" t="s">
        <v>83</v>
      </c>
    </row>
    <row r="801" s="2" customFormat="1">
      <c r="A801" s="40"/>
      <c r="B801" s="41"/>
      <c r="C801" s="42"/>
      <c r="D801" s="219" t="s">
        <v>249</v>
      </c>
      <c r="E801" s="42"/>
      <c r="F801" s="247" t="s">
        <v>268</v>
      </c>
      <c r="G801" s="42"/>
      <c r="H801" s="42"/>
      <c r="I801" s="221"/>
      <c r="J801" s="42"/>
      <c r="K801" s="42"/>
      <c r="L801" s="46"/>
      <c r="M801" s="222"/>
      <c r="N801" s="223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249</v>
      </c>
      <c r="AU801" s="19" t="s">
        <v>83</v>
      </c>
    </row>
    <row r="802" s="14" customFormat="1">
      <c r="A802" s="14"/>
      <c r="B802" s="236"/>
      <c r="C802" s="237"/>
      <c r="D802" s="219" t="s">
        <v>167</v>
      </c>
      <c r="E802" s="237"/>
      <c r="F802" s="239" t="s">
        <v>2049</v>
      </c>
      <c r="G802" s="237"/>
      <c r="H802" s="240">
        <v>381.47300000000001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167</v>
      </c>
      <c r="AU802" s="246" t="s">
        <v>83</v>
      </c>
      <c r="AV802" s="14" t="s">
        <v>83</v>
      </c>
      <c r="AW802" s="14" t="s">
        <v>4</v>
      </c>
      <c r="AX802" s="14" t="s">
        <v>81</v>
      </c>
      <c r="AY802" s="246" t="s">
        <v>154</v>
      </c>
    </row>
    <row r="803" s="2" customFormat="1" ht="14.4" customHeight="1">
      <c r="A803" s="40"/>
      <c r="B803" s="41"/>
      <c r="C803" s="206" t="s">
        <v>1050</v>
      </c>
      <c r="D803" s="206" t="s">
        <v>156</v>
      </c>
      <c r="E803" s="207" t="s">
        <v>2050</v>
      </c>
      <c r="F803" s="208" t="s">
        <v>2051</v>
      </c>
      <c r="G803" s="209" t="s">
        <v>230</v>
      </c>
      <c r="H803" s="210">
        <v>584.57000000000005</v>
      </c>
      <c r="I803" s="211"/>
      <c r="J803" s="212">
        <f>ROUND(I803*H803,2)</f>
        <v>0</v>
      </c>
      <c r="K803" s="208" t="s">
        <v>160</v>
      </c>
      <c r="L803" s="46"/>
      <c r="M803" s="213" t="s">
        <v>19</v>
      </c>
      <c r="N803" s="214" t="s">
        <v>44</v>
      </c>
      <c r="O803" s="86"/>
      <c r="P803" s="215">
        <f>O803*H803</f>
        <v>0</v>
      </c>
      <c r="Q803" s="215">
        <v>3.0000000000000001E-05</v>
      </c>
      <c r="R803" s="215">
        <f>Q803*H803</f>
        <v>0.017537100000000003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277</v>
      </c>
      <c r="AT803" s="217" t="s">
        <v>156</v>
      </c>
      <c r="AU803" s="217" t="s">
        <v>83</v>
      </c>
      <c r="AY803" s="19" t="s">
        <v>154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81</v>
      </c>
      <c r="BK803" s="218">
        <f>ROUND(I803*H803,2)</f>
        <v>0</v>
      </c>
      <c r="BL803" s="19" t="s">
        <v>277</v>
      </c>
      <c r="BM803" s="217" t="s">
        <v>2052</v>
      </c>
    </row>
    <row r="804" s="2" customFormat="1">
      <c r="A804" s="40"/>
      <c r="B804" s="41"/>
      <c r="C804" s="42"/>
      <c r="D804" s="219" t="s">
        <v>163</v>
      </c>
      <c r="E804" s="42"/>
      <c r="F804" s="220" t="s">
        <v>2053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163</v>
      </c>
      <c r="AU804" s="19" t="s">
        <v>83</v>
      </c>
    </row>
    <row r="805" s="2" customFormat="1">
      <c r="A805" s="40"/>
      <c r="B805" s="41"/>
      <c r="C805" s="42"/>
      <c r="D805" s="224" t="s">
        <v>165</v>
      </c>
      <c r="E805" s="42"/>
      <c r="F805" s="225" t="s">
        <v>2054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165</v>
      </c>
      <c r="AU805" s="19" t="s">
        <v>83</v>
      </c>
    </row>
    <row r="806" s="13" customFormat="1">
      <c r="A806" s="13"/>
      <c r="B806" s="226"/>
      <c r="C806" s="227"/>
      <c r="D806" s="219" t="s">
        <v>167</v>
      </c>
      <c r="E806" s="228" t="s">
        <v>19</v>
      </c>
      <c r="F806" s="229" t="s">
        <v>1544</v>
      </c>
      <c r="G806" s="227"/>
      <c r="H806" s="228" t="s">
        <v>19</v>
      </c>
      <c r="I806" s="230"/>
      <c r="J806" s="227"/>
      <c r="K806" s="227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167</v>
      </c>
      <c r="AU806" s="235" t="s">
        <v>83</v>
      </c>
      <c r="AV806" s="13" t="s">
        <v>81</v>
      </c>
      <c r="AW806" s="13" t="s">
        <v>34</v>
      </c>
      <c r="AX806" s="13" t="s">
        <v>73</v>
      </c>
      <c r="AY806" s="235" t="s">
        <v>154</v>
      </c>
    </row>
    <row r="807" s="14" customFormat="1">
      <c r="A807" s="14"/>
      <c r="B807" s="236"/>
      <c r="C807" s="237"/>
      <c r="D807" s="219" t="s">
        <v>167</v>
      </c>
      <c r="E807" s="238" t="s">
        <v>19</v>
      </c>
      <c r="F807" s="239" t="s">
        <v>1993</v>
      </c>
      <c r="G807" s="237"/>
      <c r="H807" s="240">
        <v>23.23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167</v>
      </c>
      <c r="AU807" s="246" t="s">
        <v>83</v>
      </c>
      <c r="AV807" s="14" t="s">
        <v>83</v>
      </c>
      <c r="AW807" s="14" t="s">
        <v>34</v>
      </c>
      <c r="AX807" s="14" t="s">
        <v>73</v>
      </c>
      <c r="AY807" s="246" t="s">
        <v>154</v>
      </c>
    </row>
    <row r="808" s="14" customFormat="1">
      <c r="A808" s="14"/>
      <c r="B808" s="236"/>
      <c r="C808" s="237"/>
      <c r="D808" s="219" t="s">
        <v>167</v>
      </c>
      <c r="E808" s="238" t="s">
        <v>19</v>
      </c>
      <c r="F808" s="239" t="s">
        <v>1994</v>
      </c>
      <c r="G808" s="237"/>
      <c r="H808" s="240">
        <v>23.219999999999999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167</v>
      </c>
      <c r="AU808" s="246" t="s">
        <v>83</v>
      </c>
      <c r="AV808" s="14" t="s">
        <v>83</v>
      </c>
      <c r="AW808" s="14" t="s">
        <v>34</v>
      </c>
      <c r="AX808" s="14" t="s">
        <v>73</v>
      </c>
      <c r="AY808" s="246" t="s">
        <v>154</v>
      </c>
    </row>
    <row r="809" s="13" customFormat="1">
      <c r="A809" s="13"/>
      <c r="B809" s="226"/>
      <c r="C809" s="227"/>
      <c r="D809" s="219" t="s">
        <v>167</v>
      </c>
      <c r="E809" s="228" t="s">
        <v>19</v>
      </c>
      <c r="F809" s="229" t="s">
        <v>1547</v>
      </c>
      <c r="G809" s="227"/>
      <c r="H809" s="228" t="s">
        <v>19</v>
      </c>
      <c r="I809" s="230"/>
      <c r="J809" s="227"/>
      <c r="K809" s="227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167</v>
      </c>
      <c r="AU809" s="235" t="s">
        <v>83</v>
      </c>
      <c r="AV809" s="13" t="s">
        <v>81</v>
      </c>
      <c r="AW809" s="13" t="s">
        <v>34</v>
      </c>
      <c r="AX809" s="13" t="s">
        <v>73</v>
      </c>
      <c r="AY809" s="235" t="s">
        <v>154</v>
      </c>
    </row>
    <row r="810" s="14" customFormat="1">
      <c r="A810" s="14"/>
      <c r="B810" s="236"/>
      <c r="C810" s="237"/>
      <c r="D810" s="219" t="s">
        <v>167</v>
      </c>
      <c r="E810" s="238" t="s">
        <v>19</v>
      </c>
      <c r="F810" s="239" t="s">
        <v>1995</v>
      </c>
      <c r="G810" s="237"/>
      <c r="H810" s="240">
        <v>28.18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167</v>
      </c>
      <c r="AU810" s="246" t="s">
        <v>83</v>
      </c>
      <c r="AV810" s="14" t="s">
        <v>83</v>
      </c>
      <c r="AW810" s="14" t="s">
        <v>34</v>
      </c>
      <c r="AX810" s="14" t="s">
        <v>73</v>
      </c>
      <c r="AY810" s="246" t="s">
        <v>154</v>
      </c>
    </row>
    <row r="811" s="14" customFormat="1">
      <c r="A811" s="14"/>
      <c r="B811" s="236"/>
      <c r="C811" s="237"/>
      <c r="D811" s="219" t="s">
        <v>167</v>
      </c>
      <c r="E811" s="238" t="s">
        <v>19</v>
      </c>
      <c r="F811" s="239" t="s">
        <v>1996</v>
      </c>
      <c r="G811" s="237"/>
      <c r="H811" s="240">
        <v>8.2899999999999991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6" t="s">
        <v>167</v>
      </c>
      <c r="AU811" s="246" t="s">
        <v>83</v>
      </c>
      <c r="AV811" s="14" t="s">
        <v>83</v>
      </c>
      <c r="AW811" s="14" t="s">
        <v>34</v>
      </c>
      <c r="AX811" s="14" t="s">
        <v>73</v>
      </c>
      <c r="AY811" s="246" t="s">
        <v>154</v>
      </c>
    </row>
    <row r="812" s="14" customFormat="1">
      <c r="A812" s="14"/>
      <c r="B812" s="236"/>
      <c r="C812" s="237"/>
      <c r="D812" s="219" t="s">
        <v>167</v>
      </c>
      <c r="E812" s="238" t="s">
        <v>19</v>
      </c>
      <c r="F812" s="239" t="s">
        <v>1997</v>
      </c>
      <c r="G812" s="237"/>
      <c r="H812" s="240">
        <v>12.789999999999999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167</v>
      </c>
      <c r="AU812" s="246" t="s">
        <v>83</v>
      </c>
      <c r="AV812" s="14" t="s">
        <v>83</v>
      </c>
      <c r="AW812" s="14" t="s">
        <v>34</v>
      </c>
      <c r="AX812" s="14" t="s">
        <v>73</v>
      </c>
      <c r="AY812" s="246" t="s">
        <v>154</v>
      </c>
    </row>
    <row r="813" s="14" customFormat="1">
      <c r="A813" s="14"/>
      <c r="B813" s="236"/>
      <c r="C813" s="237"/>
      <c r="D813" s="219" t="s">
        <v>167</v>
      </c>
      <c r="E813" s="238" t="s">
        <v>19</v>
      </c>
      <c r="F813" s="239" t="s">
        <v>1998</v>
      </c>
      <c r="G813" s="237"/>
      <c r="H813" s="240">
        <v>21.629999999999999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167</v>
      </c>
      <c r="AU813" s="246" t="s">
        <v>83</v>
      </c>
      <c r="AV813" s="14" t="s">
        <v>83</v>
      </c>
      <c r="AW813" s="14" t="s">
        <v>34</v>
      </c>
      <c r="AX813" s="14" t="s">
        <v>73</v>
      </c>
      <c r="AY813" s="246" t="s">
        <v>154</v>
      </c>
    </row>
    <row r="814" s="14" customFormat="1">
      <c r="A814" s="14"/>
      <c r="B814" s="236"/>
      <c r="C814" s="237"/>
      <c r="D814" s="219" t="s">
        <v>167</v>
      </c>
      <c r="E814" s="238" t="s">
        <v>19</v>
      </c>
      <c r="F814" s="239" t="s">
        <v>1999</v>
      </c>
      <c r="G814" s="237"/>
      <c r="H814" s="240">
        <v>36.32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167</v>
      </c>
      <c r="AU814" s="246" t="s">
        <v>83</v>
      </c>
      <c r="AV814" s="14" t="s">
        <v>83</v>
      </c>
      <c r="AW814" s="14" t="s">
        <v>34</v>
      </c>
      <c r="AX814" s="14" t="s">
        <v>73</v>
      </c>
      <c r="AY814" s="246" t="s">
        <v>154</v>
      </c>
    </row>
    <row r="815" s="14" customFormat="1">
      <c r="A815" s="14"/>
      <c r="B815" s="236"/>
      <c r="C815" s="237"/>
      <c r="D815" s="219" t="s">
        <v>167</v>
      </c>
      <c r="E815" s="238" t="s">
        <v>19</v>
      </c>
      <c r="F815" s="239" t="s">
        <v>2000</v>
      </c>
      <c r="G815" s="237"/>
      <c r="H815" s="240">
        <v>34.380000000000003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167</v>
      </c>
      <c r="AU815" s="246" t="s">
        <v>83</v>
      </c>
      <c r="AV815" s="14" t="s">
        <v>83</v>
      </c>
      <c r="AW815" s="14" t="s">
        <v>34</v>
      </c>
      <c r="AX815" s="14" t="s">
        <v>73</v>
      </c>
      <c r="AY815" s="246" t="s">
        <v>154</v>
      </c>
    </row>
    <row r="816" s="14" customFormat="1">
      <c r="A816" s="14"/>
      <c r="B816" s="236"/>
      <c r="C816" s="237"/>
      <c r="D816" s="219" t="s">
        <v>167</v>
      </c>
      <c r="E816" s="238" t="s">
        <v>19</v>
      </c>
      <c r="F816" s="239" t="s">
        <v>2001</v>
      </c>
      <c r="G816" s="237"/>
      <c r="H816" s="240">
        <v>29.48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167</v>
      </c>
      <c r="AU816" s="246" t="s">
        <v>83</v>
      </c>
      <c r="AV816" s="14" t="s">
        <v>83</v>
      </c>
      <c r="AW816" s="14" t="s">
        <v>34</v>
      </c>
      <c r="AX816" s="14" t="s">
        <v>73</v>
      </c>
      <c r="AY816" s="246" t="s">
        <v>154</v>
      </c>
    </row>
    <row r="817" s="14" customFormat="1">
      <c r="A817" s="14"/>
      <c r="B817" s="236"/>
      <c r="C817" s="237"/>
      <c r="D817" s="219" t="s">
        <v>167</v>
      </c>
      <c r="E817" s="238" t="s">
        <v>19</v>
      </c>
      <c r="F817" s="239" t="s">
        <v>2002</v>
      </c>
      <c r="G817" s="237"/>
      <c r="H817" s="240">
        <v>16.640000000000001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167</v>
      </c>
      <c r="AU817" s="246" t="s">
        <v>83</v>
      </c>
      <c r="AV817" s="14" t="s">
        <v>83</v>
      </c>
      <c r="AW817" s="14" t="s">
        <v>34</v>
      </c>
      <c r="AX817" s="14" t="s">
        <v>73</v>
      </c>
      <c r="AY817" s="246" t="s">
        <v>154</v>
      </c>
    </row>
    <row r="818" s="14" customFormat="1">
      <c r="A818" s="14"/>
      <c r="B818" s="236"/>
      <c r="C818" s="237"/>
      <c r="D818" s="219" t="s">
        <v>167</v>
      </c>
      <c r="E818" s="238" t="s">
        <v>19</v>
      </c>
      <c r="F818" s="239" t="s">
        <v>2003</v>
      </c>
      <c r="G818" s="237"/>
      <c r="H818" s="240">
        <v>16.579999999999998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167</v>
      </c>
      <c r="AU818" s="246" t="s">
        <v>83</v>
      </c>
      <c r="AV818" s="14" t="s">
        <v>83</v>
      </c>
      <c r="AW818" s="14" t="s">
        <v>34</v>
      </c>
      <c r="AX818" s="14" t="s">
        <v>73</v>
      </c>
      <c r="AY818" s="246" t="s">
        <v>154</v>
      </c>
    </row>
    <row r="819" s="14" customFormat="1">
      <c r="A819" s="14"/>
      <c r="B819" s="236"/>
      <c r="C819" s="237"/>
      <c r="D819" s="219" t="s">
        <v>167</v>
      </c>
      <c r="E819" s="238" t="s">
        <v>19</v>
      </c>
      <c r="F819" s="239" t="s">
        <v>2004</v>
      </c>
      <c r="G819" s="237"/>
      <c r="H819" s="240">
        <v>16.399999999999999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167</v>
      </c>
      <c r="AU819" s="246" t="s">
        <v>83</v>
      </c>
      <c r="AV819" s="14" t="s">
        <v>83</v>
      </c>
      <c r="AW819" s="14" t="s">
        <v>34</v>
      </c>
      <c r="AX819" s="14" t="s">
        <v>73</v>
      </c>
      <c r="AY819" s="246" t="s">
        <v>154</v>
      </c>
    </row>
    <row r="820" s="14" customFormat="1">
      <c r="A820" s="14"/>
      <c r="B820" s="236"/>
      <c r="C820" s="237"/>
      <c r="D820" s="219" t="s">
        <v>167</v>
      </c>
      <c r="E820" s="238" t="s">
        <v>19</v>
      </c>
      <c r="F820" s="239" t="s">
        <v>2005</v>
      </c>
      <c r="G820" s="237"/>
      <c r="H820" s="240">
        <v>22.850000000000001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167</v>
      </c>
      <c r="AU820" s="246" t="s">
        <v>83</v>
      </c>
      <c r="AV820" s="14" t="s">
        <v>83</v>
      </c>
      <c r="AW820" s="14" t="s">
        <v>34</v>
      </c>
      <c r="AX820" s="14" t="s">
        <v>73</v>
      </c>
      <c r="AY820" s="246" t="s">
        <v>154</v>
      </c>
    </row>
    <row r="821" s="14" customFormat="1">
      <c r="A821" s="14"/>
      <c r="B821" s="236"/>
      <c r="C821" s="237"/>
      <c r="D821" s="219" t="s">
        <v>167</v>
      </c>
      <c r="E821" s="238" t="s">
        <v>19</v>
      </c>
      <c r="F821" s="239" t="s">
        <v>2006</v>
      </c>
      <c r="G821" s="237"/>
      <c r="H821" s="240">
        <v>22.949999999999999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6" t="s">
        <v>167</v>
      </c>
      <c r="AU821" s="246" t="s">
        <v>83</v>
      </c>
      <c r="AV821" s="14" t="s">
        <v>83</v>
      </c>
      <c r="AW821" s="14" t="s">
        <v>34</v>
      </c>
      <c r="AX821" s="14" t="s">
        <v>73</v>
      </c>
      <c r="AY821" s="246" t="s">
        <v>154</v>
      </c>
    </row>
    <row r="822" s="14" customFormat="1">
      <c r="A822" s="14"/>
      <c r="B822" s="236"/>
      <c r="C822" s="237"/>
      <c r="D822" s="219" t="s">
        <v>167</v>
      </c>
      <c r="E822" s="238" t="s">
        <v>19</v>
      </c>
      <c r="F822" s="239" t="s">
        <v>2007</v>
      </c>
      <c r="G822" s="237"/>
      <c r="H822" s="240">
        <v>23.149999999999999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167</v>
      </c>
      <c r="AU822" s="246" t="s">
        <v>83</v>
      </c>
      <c r="AV822" s="14" t="s">
        <v>83</v>
      </c>
      <c r="AW822" s="14" t="s">
        <v>34</v>
      </c>
      <c r="AX822" s="14" t="s">
        <v>73</v>
      </c>
      <c r="AY822" s="246" t="s">
        <v>154</v>
      </c>
    </row>
    <row r="823" s="14" customFormat="1">
      <c r="A823" s="14"/>
      <c r="B823" s="236"/>
      <c r="C823" s="237"/>
      <c r="D823" s="219" t="s">
        <v>167</v>
      </c>
      <c r="E823" s="238" t="s">
        <v>19</v>
      </c>
      <c r="F823" s="239" t="s">
        <v>2055</v>
      </c>
      <c r="G823" s="237"/>
      <c r="H823" s="240">
        <v>34.844999999999999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167</v>
      </c>
      <c r="AU823" s="246" t="s">
        <v>83</v>
      </c>
      <c r="AV823" s="14" t="s">
        <v>83</v>
      </c>
      <c r="AW823" s="14" t="s">
        <v>34</v>
      </c>
      <c r="AX823" s="14" t="s">
        <v>73</v>
      </c>
      <c r="AY823" s="246" t="s">
        <v>154</v>
      </c>
    </row>
    <row r="824" s="14" customFormat="1">
      <c r="A824" s="14"/>
      <c r="B824" s="236"/>
      <c r="C824" s="237"/>
      <c r="D824" s="219" t="s">
        <v>167</v>
      </c>
      <c r="E824" s="238" t="s">
        <v>19</v>
      </c>
      <c r="F824" s="239" t="s">
        <v>2056</v>
      </c>
      <c r="G824" s="237"/>
      <c r="H824" s="240">
        <v>34.799999999999997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6" t="s">
        <v>167</v>
      </c>
      <c r="AU824" s="246" t="s">
        <v>83</v>
      </c>
      <c r="AV824" s="14" t="s">
        <v>83</v>
      </c>
      <c r="AW824" s="14" t="s">
        <v>34</v>
      </c>
      <c r="AX824" s="14" t="s">
        <v>73</v>
      </c>
      <c r="AY824" s="246" t="s">
        <v>154</v>
      </c>
    </row>
    <row r="825" s="14" customFormat="1">
      <c r="A825" s="14"/>
      <c r="B825" s="236"/>
      <c r="C825" s="237"/>
      <c r="D825" s="219" t="s">
        <v>167</v>
      </c>
      <c r="E825" s="238" t="s">
        <v>19</v>
      </c>
      <c r="F825" s="239" t="s">
        <v>2010</v>
      </c>
      <c r="G825" s="237"/>
      <c r="H825" s="240">
        <v>178.83500000000001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6" t="s">
        <v>167</v>
      </c>
      <c r="AU825" s="246" t="s">
        <v>83</v>
      </c>
      <c r="AV825" s="14" t="s">
        <v>83</v>
      </c>
      <c r="AW825" s="14" t="s">
        <v>34</v>
      </c>
      <c r="AX825" s="14" t="s">
        <v>73</v>
      </c>
      <c r="AY825" s="246" t="s">
        <v>154</v>
      </c>
    </row>
    <row r="826" s="2" customFormat="1" ht="14.4" customHeight="1">
      <c r="A826" s="40"/>
      <c r="B826" s="41"/>
      <c r="C826" s="248" t="s">
        <v>1058</v>
      </c>
      <c r="D826" s="248" t="s">
        <v>264</v>
      </c>
      <c r="E826" s="249" t="s">
        <v>2057</v>
      </c>
      <c r="F826" s="250" t="s">
        <v>2058</v>
      </c>
      <c r="G826" s="251" t="s">
        <v>230</v>
      </c>
      <c r="H826" s="252">
        <v>596.26099999999997</v>
      </c>
      <c r="I826" s="253"/>
      <c r="J826" s="254">
        <f>ROUND(I826*H826,2)</f>
        <v>0</v>
      </c>
      <c r="K826" s="250" t="s">
        <v>160</v>
      </c>
      <c r="L826" s="255"/>
      <c r="M826" s="256" t="s">
        <v>19</v>
      </c>
      <c r="N826" s="257" t="s">
        <v>44</v>
      </c>
      <c r="O826" s="86"/>
      <c r="P826" s="215">
        <f>O826*H826</f>
        <v>0</v>
      </c>
      <c r="Q826" s="215">
        <v>0.00038000000000000002</v>
      </c>
      <c r="R826" s="215">
        <f>Q826*H826</f>
        <v>0.22657917999999999</v>
      </c>
      <c r="S826" s="215">
        <v>0</v>
      </c>
      <c r="T826" s="216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7" t="s">
        <v>414</v>
      </c>
      <c r="AT826" s="217" t="s">
        <v>264</v>
      </c>
      <c r="AU826" s="217" t="s">
        <v>83</v>
      </c>
      <c r="AY826" s="19" t="s">
        <v>154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9" t="s">
        <v>81</v>
      </c>
      <c r="BK826" s="218">
        <f>ROUND(I826*H826,2)</f>
        <v>0</v>
      </c>
      <c r="BL826" s="19" t="s">
        <v>277</v>
      </c>
      <c r="BM826" s="217" t="s">
        <v>2059</v>
      </c>
    </row>
    <row r="827" s="2" customFormat="1">
      <c r="A827" s="40"/>
      <c r="B827" s="41"/>
      <c r="C827" s="42"/>
      <c r="D827" s="219" t="s">
        <v>163</v>
      </c>
      <c r="E827" s="42"/>
      <c r="F827" s="220" t="s">
        <v>2058</v>
      </c>
      <c r="G827" s="42"/>
      <c r="H827" s="42"/>
      <c r="I827" s="221"/>
      <c r="J827" s="42"/>
      <c r="K827" s="42"/>
      <c r="L827" s="46"/>
      <c r="M827" s="222"/>
      <c r="N827" s="223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163</v>
      </c>
      <c r="AU827" s="19" t="s">
        <v>83</v>
      </c>
    </row>
    <row r="828" s="2" customFormat="1">
      <c r="A828" s="40"/>
      <c r="B828" s="41"/>
      <c r="C828" s="42"/>
      <c r="D828" s="219" t="s">
        <v>249</v>
      </c>
      <c r="E828" s="42"/>
      <c r="F828" s="247" t="s">
        <v>268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249</v>
      </c>
      <c r="AU828" s="19" t="s">
        <v>83</v>
      </c>
    </row>
    <row r="829" s="14" customFormat="1">
      <c r="A829" s="14"/>
      <c r="B829" s="236"/>
      <c r="C829" s="237"/>
      <c r="D829" s="219" t="s">
        <v>167</v>
      </c>
      <c r="E829" s="237"/>
      <c r="F829" s="239" t="s">
        <v>2060</v>
      </c>
      <c r="G829" s="237"/>
      <c r="H829" s="240">
        <v>596.26099999999997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167</v>
      </c>
      <c r="AU829" s="246" t="s">
        <v>83</v>
      </c>
      <c r="AV829" s="14" t="s">
        <v>83</v>
      </c>
      <c r="AW829" s="14" t="s">
        <v>4</v>
      </c>
      <c r="AX829" s="14" t="s">
        <v>81</v>
      </c>
      <c r="AY829" s="246" t="s">
        <v>154</v>
      </c>
    </row>
    <row r="830" s="2" customFormat="1" ht="22.2" customHeight="1">
      <c r="A830" s="40"/>
      <c r="B830" s="41"/>
      <c r="C830" s="206" t="s">
        <v>1066</v>
      </c>
      <c r="D830" s="206" t="s">
        <v>156</v>
      </c>
      <c r="E830" s="207" t="s">
        <v>2061</v>
      </c>
      <c r="F830" s="208" t="s">
        <v>2062</v>
      </c>
      <c r="G830" s="209" t="s">
        <v>178</v>
      </c>
      <c r="H830" s="210">
        <v>7.819</v>
      </c>
      <c r="I830" s="211"/>
      <c r="J830" s="212">
        <f>ROUND(I830*H830,2)</f>
        <v>0</v>
      </c>
      <c r="K830" s="208" t="s">
        <v>160</v>
      </c>
      <c r="L830" s="46"/>
      <c r="M830" s="213" t="s">
        <v>19</v>
      </c>
      <c r="N830" s="214" t="s">
        <v>44</v>
      </c>
      <c r="O830" s="86"/>
      <c r="P830" s="215">
        <f>O830*H830</f>
        <v>0</v>
      </c>
      <c r="Q830" s="215">
        <v>0</v>
      </c>
      <c r="R830" s="215">
        <f>Q830*H830</f>
        <v>0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277</v>
      </c>
      <c r="AT830" s="217" t="s">
        <v>156</v>
      </c>
      <c r="AU830" s="217" t="s">
        <v>83</v>
      </c>
      <c r="AY830" s="19" t="s">
        <v>154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81</v>
      </c>
      <c r="BK830" s="218">
        <f>ROUND(I830*H830,2)</f>
        <v>0</v>
      </c>
      <c r="BL830" s="19" t="s">
        <v>277</v>
      </c>
      <c r="BM830" s="217" t="s">
        <v>2063</v>
      </c>
    </row>
    <row r="831" s="2" customFormat="1">
      <c r="A831" s="40"/>
      <c r="B831" s="41"/>
      <c r="C831" s="42"/>
      <c r="D831" s="219" t="s">
        <v>163</v>
      </c>
      <c r="E831" s="42"/>
      <c r="F831" s="220" t="s">
        <v>2064</v>
      </c>
      <c r="G831" s="42"/>
      <c r="H831" s="42"/>
      <c r="I831" s="221"/>
      <c r="J831" s="42"/>
      <c r="K831" s="42"/>
      <c r="L831" s="46"/>
      <c r="M831" s="222"/>
      <c r="N831" s="223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163</v>
      </c>
      <c r="AU831" s="19" t="s">
        <v>83</v>
      </c>
    </row>
    <row r="832" s="2" customFormat="1">
      <c r="A832" s="40"/>
      <c r="B832" s="41"/>
      <c r="C832" s="42"/>
      <c r="D832" s="224" t="s">
        <v>165</v>
      </c>
      <c r="E832" s="42"/>
      <c r="F832" s="225" t="s">
        <v>2065</v>
      </c>
      <c r="G832" s="42"/>
      <c r="H832" s="42"/>
      <c r="I832" s="221"/>
      <c r="J832" s="42"/>
      <c r="K832" s="42"/>
      <c r="L832" s="46"/>
      <c r="M832" s="222"/>
      <c r="N832" s="223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165</v>
      </c>
      <c r="AU832" s="19" t="s">
        <v>83</v>
      </c>
    </row>
    <row r="833" s="12" customFormat="1" ht="22.8" customHeight="1">
      <c r="A833" s="12"/>
      <c r="B833" s="190"/>
      <c r="C833" s="191"/>
      <c r="D833" s="192" t="s">
        <v>72</v>
      </c>
      <c r="E833" s="204" t="s">
        <v>2066</v>
      </c>
      <c r="F833" s="204" t="s">
        <v>2067</v>
      </c>
      <c r="G833" s="191"/>
      <c r="H833" s="191"/>
      <c r="I833" s="194"/>
      <c r="J833" s="205">
        <f>BK833</f>
        <v>0</v>
      </c>
      <c r="K833" s="191"/>
      <c r="L833" s="196"/>
      <c r="M833" s="197"/>
      <c r="N833" s="198"/>
      <c r="O833" s="198"/>
      <c r="P833" s="199">
        <f>SUM(P834:P946)</f>
        <v>0</v>
      </c>
      <c r="Q833" s="198"/>
      <c r="R833" s="199">
        <f>SUM(R834:R946)</f>
        <v>0.542238</v>
      </c>
      <c r="S833" s="198"/>
      <c r="T833" s="200">
        <f>SUM(T834:T946)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01" t="s">
        <v>83</v>
      </c>
      <c r="AT833" s="202" t="s">
        <v>72</v>
      </c>
      <c r="AU833" s="202" t="s">
        <v>81</v>
      </c>
      <c r="AY833" s="201" t="s">
        <v>154</v>
      </c>
      <c r="BK833" s="203">
        <f>SUM(BK834:BK946)</f>
        <v>0</v>
      </c>
    </row>
    <row r="834" s="2" customFormat="1" ht="14.4" customHeight="1">
      <c r="A834" s="40"/>
      <c r="B834" s="41"/>
      <c r="C834" s="206" t="s">
        <v>1071</v>
      </c>
      <c r="D834" s="206" t="s">
        <v>156</v>
      </c>
      <c r="E834" s="207" t="s">
        <v>2068</v>
      </c>
      <c r="F834" s="208" t="s">
        <v>2069</v>
      </c>
      <c r="G834" s="209" t="s">
        <v>207</v>
      </c>
      <c r="H834" s="210">
        <v>26.550000000000001</v>
      </c>
      <c r="I834" s="211"/>
      <c r="J834" s="212">
        <f>ROUND(I834*H834,2)</f>
        <v>0</v>
      </c>
      <c r="K834" s="208" t="s">
        <v>160</v>
      </c>
      <c r="L834" s="46"/>
      <c r="M834" s="213" t="s">
        <v>19</v>
      </c>
      <c r="N834" s="214" t="s">
        <v>44</v>
      </c>
      <c r="O834" s="86"/>
      <c r="P834" s="215">
        <f>O834*H834</f>
        <v>0</v>
      </c>
      <c r="Q834" s="215">
        <v>0</v>
      </c>
      <c r="R834" s="215">
        <f>Q834*H834</f>
        <v>0</v>
      </c>
      <c r="S834" s="215">
        <v>0</v>
      </c>
      <c r="T834" s="216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7" t="s">
        <v>277</v>
      </c>
      <c r="AT834" s="217" t="s">
        <v>156</v>
      </c>
      <c r="AU834" s="217" t="s">
        <v>83</v>
      </c>
      <c r="AY834" s="19" t="s">
        <v>154</v>
      </c>
      <c r="BE834" s="218">
        <f>IF(N834="základní",J834,0)</f>
        <v>0</v>
      </c>
      <c r="BF834" s="218">
        <f>IF(N834="snížená",J834,0)</f>
        <v>0</v>
      </c>
      <c r="BG834" s="218">
        <f>IF(N834="zákl. přenesená",J834,0)</f>
        <v>0</v>
      </c>
      <c r="BH834" s="218">
        <f>IF(N834="sníž. přenesená",J834,0)</f>
        <v>0</v>
      </c>
      <c r="BI834" s="218">
        <f>IF(N834="nulová",J834,0)</f>
        <v>0</v>
      </c>
      <c r="BJ834" s="19" t="s">
        <v>81</v>
      </c>
      <c r="BK834" s="218">
        <f>ROUND(I834*H834,2)</f>
        <v>0</v>
      </c>
      <c r="BL834" s="19" t="s">
        <v>277</v>
      </c>
      <c r="BM834" s="217" t="s">
        <v>2070</v>
      </c>
    </row>
    <row r="835" s="2" customFormat="1">
      <c r="A835" s="40"/>
      <c r="B835" s="41"/>
      <c r="C835" s="42"/>
      <c r="D835" s="219" t="s">
        <v>163</v>
      </c>
      <c r="E835" s="42"/>
      <c r="F835" s="220" t="s">
        <v>2071</v>
      </c>
      <c r="G835" s="42"/>
      <c r="H835" s="42"/>
      <c r="I835" s="221"/>
      <c r="J835" s="42"/>
      <c r="K835" s="42"/>
      <c r="L835" s="46"/>
      <c r="M835" s="222"/>
      <c r="N835" s="223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163</v>
      </c>
      <c r="AU835" s="19" t="s">
        <v>83</v>
      </c>
    </row>
    <row r="836" s="2" customFormat="1">
      <c r="A836" s="40"/>
      <c r="B836" s="41"/>
      <c r="C836" s="42"/>
      <c r="D836" s="224" t="s">
        <v>165</v>
      </c>
      <c r="E836" s="42"/>
      <c r="F836" s="225" t="s">
        <v>2072</v>
      </c>
      <c r="G836" s="42"/>
      <c r="H836" s="42"/>
      <c r="I836" s="221"/>
      <c r="J836" s="42"/>
      <c r="K836" s="42"/>
      <c r="L836" s="46"/>
      <c r="M836" s="222"/>
      <c r="N836" s="22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165</v>
      </c>
      <c r="AU836" s="19" t="s">
        <v>83</v>
      </c>
    </row>
    <row r="837" s="13" customFormat="1">
      <c r="A837" s="13"/>
      <c r="B837" s="226"/>
      <c r="C837" s="227"/>
      <c r="D837" s="219" t="s">
        <v>167</v>
      </c>
      <c r="E837" s="228" t="s">
        <v>19</v>
      </c>
      <c r="F837" s="229" t="s">
        <v>1544</v>
      </c>
      <c r="G837" s="227"/>
      <c r="H837" s="228" t="s">
        <v>19</v>
      </c>
      <c r="I837" s="230"/>
      <c r="J837" s="227"/>
      <c r="K837" s="227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167</v>
      </c>
      <c r="AU837" s="235" t="s">
        <v>83</v>
      </c>
      <c r="AV837" s="13" t="s">
        <v>81</v>
      </c>
      <c r="AW837" s="13" t="s">
        <v>34</v>
      </c>
      <c r="AX837" s="13" t="s">
        <v>73</v>
      </c>
      <c r="AY837" s="235" t="s">
        <v>154</v>
      </c>
    </row>
    <row r="838" s="14" customFormat="1">
      <c r="A838" s="14"/>
      <c r="B838" s="236"/>
      <c r="C838" s="237"/>
      <c r="D838" s="219" t="s">
        <v>167</v>
      </c>
      <c r="E838" s="238" t="s">
        <v>19</v>
      </c>
      <c r="F838" s="239" t="s">
        <v>1545</v>
      </c>
      <c r="G838" s="237"/>
      <c r="H838" s="240">
        <v>1.8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167</v>
      </c>
      <c r="AU838" s="246" t="s">
        <v>83</v>
      </c>
      <c r="AV838" s="14" t="s">
        <v>83</v>
      </c>
      <c r="AW838" s="14" t="s">
        <v>34</v>
      </c>
      <c r="AX838" s="14" t="s">
        <v>73</v>
      </c>
      <c r="AY838" s="246" t="s">
        <v>154</v>
      </c>
    </row>
    <row r="839" s="14" customFormat="1">
      <c r="A839" s="14"/>
      <c r="B839" s="236"/>
      <c r="C839" s="237"/>
      <c r="D839" s="219" t="s">
        <v>167</v>
      </c>
      <c r="E839" s="238" t="s">
        <v>19</v>
      </c>
      <c r="F839" s="239" t="s">
        <v>1546</v>
      </c>
      <c r="G839" s="237"/>
      <c r="H839" s="240">
        <v>1.875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167</v>
      </c>
      <c r="AU839" s="246" t="s">
        <v>83</v>
      </c>
      <c r="AV839" s="14" t="s">
        <v>83</v>
      </c>
      <c r="AW839" s="14" t="s">
        <v>34</v>
      </c>
      <c r="AX839" s="14" t="s">
        <v>73</v>
      </c>
      <c r="AY839" s="246" t="s">
        <v>154</v>
      </c>
    </row>
    <row r="840" s="13" customFormat="1">
      <c r="A840" s="13"/>
      <c r="B840" s="226"/>
      <c r="C840" s="227"/>
      <c r="D840" s="219" t="s">
        <v>167</v>
      </c>
      <c r="E840" s="228" t="s">
        <v>19</v>
      </c>
      <c r="F840" s="229" t="s">
        <v>1547</v>
      </c>
      <c r="G840" s="227"/>
      <c r="H840" s="228" t="s">
        <v>19</v>
      </c>
      <c r="I840" s="230"/>
      <c r="J840" s="227"/>
      <c r="K840" s="227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167</v>
      </c>
      <c r="AU840" s="235" t="s">
        <v>83</v>
      </c>
      <c r="AV840" s="13" t="s">
        <v>81</v>
      </c>
      <c r="AW840" s="13" t="s">
        <v>34</v>
      </c>
      <c r="AX840" s="13" t="s">
        <v>73</v>
      </c>
      <c r="AY840" s="235" t="s">
        <v>154</v>
      </c>
    </row>
    <row r="841" s="14" customFormat="1">
      <c r="A841" s="14"/>
      <c r="B841" s="236"/>
      <c r="C841" s="237"/>
      <c r="D841" s="219" t="s">
        <v>167</v>
      </c>
      <c r="E841" s="238" t="s">
        <v>19</v>
      </c>
      <c r="F841" s="239" t="s">
        <v>1548</v>
      </c>
      <c r="G841" s="237"/>
      <c r="H841" s="240">
        <v>2.25</v>
      </c>
      <c r="I841" s="241"/>
      <c r="J841" s="237"/>
      <c r="K841" s="237"/>
      <c r="L841" s="242"/>
      <c r="M841" s="243"/>
      <c r="N841" s="244"/>
      <c r="O841" s="244"/>
      <c r="P841" s="244"/>
      <c r="Q841" s="244"/>
      <c r="R841" s="244"/>
      <c r="S841" s="244"/>
      <c r="T841" s="24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6" t="s">
        <v>167</v>
      </c>
      <c r="AU841" s="246" t="s">
        <v>83</v>
      </c>
      <c r="AV841" s="14" t="s">
        <v>83</v>
      </c>
      <c r="AW841" s="14" t="s">
        <v>34</v>
      </c>
      <c r="AX841" s="14" t="s">
        <v>73</v>
      </c>
      <c r="AY841" s="246" t="s">
        <v>154</v>
      </c>
    </row>
    <row r="842" s="14" customFormat="1">
      <c r="A842" s="14"/>
      <c r="B842" s="236"/>
      <c r="C842" s="237"/>
      <c r="D842" s="219" t="s">
        <v>167</v>
      </c>
      <c r="E842" s="238" t="s">
        <v>19</v>
      </c>
      <c r="F842" s="239" t="s">
        <v>1549</v>
      </c>
      <c r="G842" s="237"/>
      <c r="H842" s="240">
        <v>2.25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167</v>
      </c>
      <c r="AU842" s="246" t="s">
        <v>83</v>
      </c>
      <c r="AV842" s="14" t="s">
        <v>83</v>
      </c>
      <c r="AW842" s="14" t="s">
        <v>34</v>
      </c>
      <c r="AX842" s="14" t="s">
        <v>73</v>
      </c>
      <c r="AY842" s="246" t="s">
        <v>154</v>
      </c>
    </row>
    <row r="843" s="14" customFormat="1">
      <c r="A843" s="14"/>
      <c r="B843" s="236"/>
      <c r="C843" s="237"/>
      <c r="D843" s="219" t="s">
        <v>167</v>
      </c>
      <c r="E843" s="238" t="s">
        <v>19</v>
      </c>
      <c r="F843" s="239" t="s">
        <v>1550</v>
      </c>
      <c r="G843" s="237"/>
      <c r="H843" s="240">
        <v>2.25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6" t="s">
        <v>167</v>
      </c>
      <c r="AU843" s="246" t="s">
        <v>83</v>
      </c>
      <c r="AV843" s="14" t="s">
        <v>83</v>
      </c>
      <c r="AW843" s="14" t="s">
        <v>34</v>
      </c>
      <c r="AX843" s="14" t="s">
        <v>73</v>
      </c>
      <c r="AY843" s="246" t="s">
        <v>154</v>
      </c>
    </row>
    <row r="844" s="14" customFormat="1">
      <c r="A844" s="14"/>
      <c r="B844" s="236"/>
      <c r="C844" s="237"/>
      <c r="D844" s="219" t="s">
        <v>167</v>
      </c>
      <c r="E844" s="238" t="s">
        <v>19</v>
      </c>
      <c r="F844" s="239" t="s">
        <v>1551</v>
      </c>
      <c r="G844" s="237"/>
      <c r="H844" s="240">
        <v>4.125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167</v>
      </c>
      <c r="AU844" s="246" t="s">
        <v>83</v>
      </c>
      <c r="AV844" s="14" t="s">
        <v>83</v>
      </c>
      <c r="AW844" s="14" t="s">
        <v>34</v>
      </c>
      <c r="AX844" s="14" t="s">
        <v>73</v>
      </c>
      <c r="AY844" s="246" t="s">
        <v>154</v>
      </c>
    </row>
    <row r="845" s="14" customFormat="1">
      <c r="A845" s="14"/>
      <c r="B845" s="236"/>
      <c r="C845" s="237"/>
      <c r="D845" s="219" t="s">
        <v>167</v>
      </c>
      <c r="E845" s="238" t="s">
        <v>19</v>
      </c>
      <c r="F845" s="239" t="s">
        <v>1552</v>
      </c>
      <c r="G845" s="237"/>
      <c r="H845" s="240">
        <v>1.875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167</v>
      </c>
      <c r="AU845" s="246" t="s">
        <v>83</v>
      </c>
      <c r="AV845" s="14" t="s">
        <v>83</v>
      </c>
      <c r="AW845" s="14" t="s">
        <v>34</v>
      </c>
      <c r="AX845" s="14" t="s">
        <v>73</v>
      </c>
      <c r="AY845" s="246" t="s">
        <v>154</v>
      </c>
    </row>
    <row r="846" s="14" customFormat="1">
      <c r="A846" s="14"/>
      <c r="B846" s="236"/>
      <c r="C846" s="237"/>
      <c r="D846" s="219" t="s">
        <v>167</v>
      </c>
      <c r="E846" s="238" t="s">
        <v>19</v>
      </c>
      <c r="F846" s="239" t="s">
        <v>1553</v>
      </c>
      <c r="G846" s="237"/>
      <c r="H846" s="240">
        <v>1.875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167</v>
      </c>
      <c r="AU846" s="246" t="s">
        <v>83</v>
      </c>
      <c r="AV846" s="14" t="s">
        <v>83</v>
      </c>
      <c r="AW846" s="14" t="s">
        <v>34</v>
      </c>
      <c r="AX846" s="14" t="s">
        <v>73</v>
      </c>
      <c r="AY846" s="246" t="s">
        <v>154</v>
      </c>
    </row>
    <row r="847" s="14" customFormat="1">
      <c r="A847" s="14"/>
      <c r="B847" s="236"/>
      <c r="C847" s="237"/>
      <c r="D847" s="219" t="s">
        <v>167</v>
      </c>
      <c r="E847" s="238" t="s">
        <v>19</v>
      </c>
      <c r="F847" s="239" t="s">
        <v>1554</v>
      </c>
      <c r="G847" s="237"/>
      <c r="H847" s="240">
        <v>1.875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167</v>
      </c>
      <c r="AU847" s="246" t="s">
        <v>83</v>
      </c>
      <c r="AV847" s="14" t="s">
        <v>83</v>
      </c>
      <c r="AW847" s="14" t="s">
        <v>34</v>
      </c>
      <c r="AX847" s="14" t="s">
        <v>73</v>
      </c>
      <c r="AY847" s="246" t="s">
        <v>154</v>
      </c>
    </row>
    <row r="848" s="14" customFormat="1">
      <c r="A848" s="14"/>
      <c r="B848" s="236"/>
      <c r="C848" s="237"/>
      <c r="D848" s="219" t="s">
        <v>167</v>
      </c>
      <c r="E848" s="238" t="s">
        <v>19</v>
      </c>
      <c r="F848" s="239" t="s">
        <v>1555</v>
      </c>
      <c r="G848" s="237"/>
      <c r="H848" s="240">
        <v>1.5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167</v>
      </c>
      <c r="AU848" s="246" t="s">
        <v>83</v>
      </c>
      <c r="AV848" s="14" t="s">
        <v>83</v>
      </c>
      <c r="AW848" s="14" t="s">
        <v>34</v>
      </c>
      <c r="AX848" s="14" t="s">
        <v>73</v>
      </c>
      <c r="AY848" s="246" t="s">
        <v>154</v>
      </c>
    </row>
    <row r="849" s="14" customFormat="1">
      <c r="A849" s="14"/>
      <c r="B849" s="236"/>
      <c r="C849" s="237"/>
      <c r="D849" s="219" t="s">
        <v>167</v>
      </c>
      <c r="E849" s="238" t="s">
        <v>19</v>
      </c>
      <c r="F849" s="239" t="s">
        <v>1556</v>
      </c>
      <c r="G849" s="237"/>
      <c r="H849" s="240">
        <v>1.875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167</v>
      </c>
      <c r="AU849" s="246" t="s">
        <v>83</v>
      </c>
      <c r="AV849" s="14" t="s">
        <v>83</v>
      </c>
      <c r="AW849" s="14" t="s">
        <v>34</v>
      </c>
      <c r="AX849" s="14" t="s">
        <v>73</v>
      </c>
      <c r="AY849" s="246" t="s">
        <v>154</v>
      </c>
    </row>
    <row r="850" s="14" customFormat="1">
      <c r="A850" s="14"/>
      <c r="B850" s="236"/>
      <c r="C850" s="237"/>
      <c r="D850" s="219" t="s">
        <v>167</v>
      </c>
      <c r="E850" s="238" t="s">
        <v>19</v>
      </c>
      <c r="F850" s="239" t="s">
        <v>2073</v>
      </c>
      <c r="G850" s="237"/>
      <c r="H850" s="240">
        <v>1.5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6" t="s">
        <v>167</v>
      </c>
      <c r="AU850" s="246" t="s">
        <v>83</v>
      </c>
      <c r="AV850" s="14" t="s">
        <v>83</v>
      </c>
      <c r="AW850" s="14" t="s">
        <v>34</v>
      </c>
      <c r="AX850" s="14" t="s">
        <v>73</v>
      </c>
      <c r="AY850" s="246" t="s">
        <v>154</v>
      </c>
    </row>
    <row r="851" s="14" customFormat="1">
      <c r="A851" s="14"/>
      <c r="B851" s="236"/>
      <c r="C851" s="237"/>
      <c r="D851" s="219" t="s">
        <v>167</v>
      </c>
      <c r="E851" s="238" t="s">
        <v>19</v>
      </c>
      <c r="F851" s="239" t="s">
        <v>1558</v>
      </c>
      <c r="G851" s="237"/>
      <c r="H851" s="240">
        <v>1.5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167</v>
      </c>
      <c r="AU851" s="246" t="s">
        <v>83</v>
      </c>
      <c r="AV851" s="14" t="s">
        <v>83</v>
      </c>
      <c r="AW851" s="14" t="s">
        <v>34</v>
      </c>
      <c r="AX851" s="14" t="s">
        <v>73</v>
      </c>
      <c r="AY851" s="246" t="s">
        <v>154</v>
      </c>
    </row>
    <row r="852" s="2" customFormat="1" ht="14.4" customHeight="1">
      <c r="A852" s="40"/>
      <c r="B852" s="41"/>
      <c r="C852" s="206" t="s">
        <v>1077</v>
      </c>
      <c r="D852" s="206" t="s">
        <v>156</v>
      </c>
      <c r="E852" s="207" t="s">
        <v>2074</v>
      </c>
      <c r="F852" s="208" t="s">
        <v>2075</v>
      </c>
      <c r="G852" s="209" t="s">
        <v>207</v>
      </c>
      <c r="H852" s="210">
        <v>26.550000000000001</v>
      </c>
      <c r="I852" s="211"/>
      <c r="J852" s="212">
        <f>ROUND(I852*H852,2)</f>
        <v>0</v>
      </c>
      <c r="K852" s="208" t="s">
        <v>160</v>
      </c>
      <c r="L852" s="46"/>
      <c r="M852" s="213" t="s">
        <v>19</v>
      </c>
      <c r="N852" s="214" t="s">
        <v>44</v>
      </c>
      <c r="O852" s="86"/>
      <c r="P852" s="215">
        <f>O852*H852</f>
        <v>0</v>
      </c>
      <c r="Q852" s="215">
        <v>0.00029999999999999997</v>
      </c>
      <c r="R852" s="215">
        <f>Q852*H852</f>
        <v>0.0079649999999999999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277</v>
      </c>
      <c r="AT852" s="217" t="s">
        <v>156</v>
      </c>
      <c r="AU852" s="217" t="s">
        <v>83</v>
      </c>
      <c r="AY852" s="19" t="s">
        <v>154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81</v>
      </c>
      <c r="BK852" s="218">
        <f>ROUND(I852*H852,2)</f>
        <v>0</v>
      </c>
      <c r="BL852" s="19" t="s">
        <v>277</v>
      </c>
      <c r="BM852" s="217" t="s">
        <v>2076</v>
      </c>
    </row>
    <row r="853" s="2" customFormat="1">
      <c r="A853" s="40"/>
      <c r="B853" s="41"/>
      <c r="C853" s="42"/>
      <c r="D853" s="219" t="s">
        <v>163</v>
      </c>
      <c r="E853" s="42"/>
      <c r="F853" s="220" t="s">
        <v>2077</v>
      </c>
      <c r="G853" s="42"/>
      <c r="H853" s="42"/>
      <c r="I853" s="221"/>
      <c r="J853" s="42"/>
      <c r="K853" s="42"/>
      <c r="L853" s="46"/>
      <c r="M853" s="222"/>
      <c r="N853" s="22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163</v>
      </c>
      <c r="AU853" s="19" t="s">
        <v>83</v>
      </c>
    </row>
    <row r="854" s="2" customFormat="1">
      <c r="A854" s="40"/>
      <c r="B854" s="41"/>
      <c r="C854" s="42"/>
      <c r="D854" s="224" t="s">
        <v>165</v>
      </c>
      <c r="E854" s="42"/>
      <c r="F854" s="225" t="s">
        <v>2078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165</v>
      </c>
      <c r="AU854" s="19" t="s">
        <v>83</v>
      </c>
    </row>
    <row r="855" s="2" customFormat="1" ht="30" customHeight="1">
      <c r="A855" s="40"/>
      <c r="B855" s="41"/>
      <c r="C855" s="206" t="s">
        <v>1082</v>
      </c>
      <c r="D855" s="206" t="s">
        <v>156</v>
      </c>
      <c r="E855" s="207" t="s">
        <v>2079</v>
      </c>
      <c r="F855" s="208" t="s">
        <v>2080</v>
      </c>
      <c r="G855" s="209" t="s">
        <v>207</v>
      </c>
      <c r="H855" s="210">
        <v>26.550000000000001</v>
      </c>
      <c r="I855" s="211"/>
      <c r="J855" s="212">
        <f>ROUND(I855*H855,2)</f>
        <v>0</v>
      </c>
      <c r="K855" s="208" t="s">
        <v>160</v>
      </c>
      <c r="L855" s="46"/>
      <c r="M855" s="213" t="s">
        <v>19</v>
      </c>
      <c r="N855" s="214" t="s">
        <v>44</v>
      </c>
      <c r="O855" s="86"/>
      <c r="P855" s="215">
        <f>O855*H855</f>
        <v>0</v>
      </c>
      <c r="Q855" s="215">
        <v>0.0060000000000000001</v>
      </c>
      <c r="R855" s="215">
        <f>Q855*H855</f>
        <v>0.1593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277</v>
      </c>
      <c r="AT855" s="217" t="s">
        <v>156</v>
      </c>
      <c r="AU855" s="217" t="s">
        <v>83</v>
      </c>
      <c r="AY855" s="19" t="s">
        <v>154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81</v>
      </c>
      <c r="BK855" s="218">
        <f>ROUND(I855*H855,2)</f>
        <v>0</v>
      </c>
      <c r="BL855" s="19" t="s">
        <v>277</v>
      </c>
      <c r="BM855" s="217" t="s">
        <v>2081</v>
      </c>
    </row>
    <row r="856" s="2" customFormat="1">
      <c r="A856" s="40"/>
      <c r="B856" s="41"/>
      <c r="C856" s="42"/>
      <c r="D856" s="219" t="s">
        <v>163</v>
      </c>
      <c r="E856" s="42"/>
      <c r="F856" s="220" t="s">
        <v>2082</v>
      </c>
      <c r="G856" s="42"/>
      <c r="H856" s="42"/>
      <c r="I856" s="221"/>
      <c r="J856" s="42"/>
      <c r="K856" s="42"/>
      <c r="L856" s="46"/>
      <c r="M856" s="222"/>
      <c r="N856" s="22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163</v>
      </c>
      <c r="AU856" s="19" t="s">
        <v>83</v>
      </c>
    </row>
    <row r="857" s="2" customFormat="1">
      <c r="A857" s="40"/>
      <c r="B857" s="41"/>
      <c r="C857" s="42"/>
      <c r="D857" s="224" t="s">
        <v>165</v>
      </c>
      <c r="E857" s="42"/>
      <c r="F857" s="225" t="s">
        <v>2083</v>
      </c>
      <c r="G857" s="42"/>
      <c r="H857" s="42"/>
      <c r="I857" s="221"/>
      <c r="J857" s="42"/>
      <c r="K857" s="42"/>
      <c r="L857" s="46"/>
      <c r="M857" s="222"/>
      <c r="N857" s="223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165</v>
      </c>
      <c r="AU857" s="19" t="s">
        <v>83</v>
      </c>
    </row>
    <row r="858" s="13" customFormat="1">
      <c r="A858" s="13"/>
      <c r="B858" s="226"/>
      <c r="C858" s="227"/>
      <c r="D858" s="219" t="s">
        <v>167</v>
      </c>
      <c r="E858" s="228" t="s">
        <v>19</v>
      </c>
      <c r="F858" s="229" t="s">
        <v>1544</v>
      </c>
      <c r="G858" s="227"/>
      <c r="H858" s="228" t="s">
        <v>19</v>
      </c>
      <c r="I858" s="230"/>
      <c r="J858" s="227"/>
      <c r="K858" s="227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167</v>
      </c>
      <c r="AU858" s="235" t="s">
        <v>83</v>
      </c>
      <c r="AV858" s="13" t="s">
        <v>81</v>
      </c>
      <c r="AW858" s="13" t="s">
        <v>34</v>
      </c>
      <c r="AX858" s="13" t="s">
        <v>73</v>
      </c>
      <c r="AY858" s="235" t="s">
        <v>154</v>
      </c>
    </row>
    <row r="859" s="14" customFormat="1">
      <c r="A859" s="14"/>
      <c r="B859" s="236"/>
      <c r="C859" s="237"/>
      <c r="D859" s="219" t="s">
        <v>167</v>
      </c>
      <c r="E859" s="238" t="s">
        <v>19</v>
      </c>
      <c r="F859" s="239" t="s">
        <v>1545</v>
      </c>
      <c r="G859" s="237"/>
      <c r="H859" s="240">
        <v>1.8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167</v>
      </c>
      <c r="AU859" s="246" t="s">
        <v>83</v>
      </c>
      <c r="AV859" s="14" t="s">
        <v>83</v>
      </c>
      <c r="AW859" s="14" t="s">
        <v>34</v>
      </c>
      <c r="AX859" s="14" t="s">
        <v>73</v>
      </c>
      <c r="AY859" s="246" t="s">
        <v>154</v>
      </c>
    </row>
    <row r="860" s="14" customFormat="1">
      <c r="A860" s="14"/>
      <c r="B860" s="236"/>
      <c r="C860" s="237"/>
      <c r="D860" s="219" t="s">
        <v>167</v>
      </c>
      <c r="E860" s="238" t="s">
        <v>19</v>
      </c>
      <c r="F860" s="239" t="s">
        <v>1546</v>
      </c>
      <c r="G860" s="237"/>
      <c r="H860" s="240">
        <v>1.875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167</v>
      </c>
      <c r="AU860" s="246" t="s">
        <v>83</v>
      </c>
      <c r="AV860" s="14" t="s">
        <v>83</v>
      </c>
      <c r="AW860" s="14" t="s">
        <v>34</v>
      </c>
      <c r="AX860" s="14" t="s">
        <v>73</v>
      </c>
      <c r="AY860" s="246" t="s">
        <v>154</v>
      </c>
    </row>
    <row r="861" s="13" customFormat="1">
      <c r="A861" s="13"/>
      <c r="B861" s="226"/>
      <c r="C861" s="227"/>
      <c r="D861" s="219" t="s">
        <v>167</v>
      </c>
      <c r="E861" s="228" t="s">
        <v>19</v>
      </c>
      <c r="F861" s="229" t="s">
        <v>1547</v>
      </c>
      <c r="G861" s="227"/>
      <c r="H861" s="228" t="s">
        <v>19</v>
      </c>
      <c r="I861" s="230"/>
      <c r="J861" s="227"/>
      <c r="K861" s="227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167</v>
      </c>
      <c r="AU861" s="235" t="s">
        <v>83</v>
      </c>
      <c r="AV861" s="13" t="s">
        <v>81</v>
      </c>
      <c r="AW861" s="13" t="s">
        <v>34</v>
      </c>
      <c r="AX861" s="13" t="s">
        <v>73</v>
      </c>
      <c r="AY861" s="235" t="s">
        <v>154</v>
      </c>
    </row>
    <row r="862" s="14" customFormat="1">
      <c r="A862" s="14"/>
      <c r="B862" s="236"/>
      <c r="C862" s="237"/>
      <c r="D862" s="219" t="s">
        <v>167</v>
      </c>
      <c r="E862" s="238" t="s">
        <v>19</v>
      </c>
      <c r="F862" s="239" t="s">
        <v>1548</v>
      </c>
      <c r="G862" s="237"/>
      <c r="H862" s="240">
        <v>2.25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167</v>
      </c>
      <c r="AU862" s="246" t="s">
        <v>83</v>
      </c>
      <c r="AV862" s="14" t="s">
        <v>83</v>
      </c>
      <c r="AW862" s="14" t="s">
        <v>34</v>
      </c>
      <c r="AX862" s="14" t="s">
        <v>73</v>
      </c>
      <c r="AY862" s="246" t="s">
        <v>154</v>
      </c>
    </row>
    <row r="863" s="14" customFormat="1">
      <c r="A863" s="14"/>
      <c r="B863" s="236"/>
      <c r="C863" s="237"/>
      <c r="D863" s="219" t="s">
        <v>167</v>
      </c>
      <c r="E863" s="238" t="s">
        <v>19</v>
      </c>
      <c r="F863" s="239" t="s">
        <v>1549</v>
      </c>
      <c r="G863" s="237"/>
      <c r="H863" s="240">
        <v>2.25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6" t="s">
        <v>167</v>
      </c>
      <c r="AU863" s="246" t="s">
        <v>83</v>
      </c>
      <c r="AV863" s="14" t="s">
        <v>83</v>
      </c>
      <c r="AW863" s="14" t="s">
        <v>34</v>
      </c>
      <c r="AX863" s="14" t="s">
        <v>73</v>
      </c>
      <c r="AY863" s="246" t="s">
        <v>154</v>
      </c>
    </row>
    <row r="864" s="14" customFormat="1">
      <c r="A864" s="14"/>
      <c r="B864" s="236"/>
      <c r="C864" s="237"/>
      <c r="D864" s="219" t="s">
        <v>167</v>
      </c>
      <c r="E864" s="238" t="s">
        <v>19</v>
      </c>
      <c r="F864" s="239" t="s">
        <v>1550</v>
      </c>
      <c r="G864" s="237"/>
      <c r="H864" s="240">
        <v>2.25</v>
      </c>
      <c r="I864" s="241"/>
      <c r="J864" s="237"/>
      <c r="K864" s="237"/>
      <c r="L864" s="242"/>
      <c r="M864" s="243"/>
      <c r="N864" s="244"/>
      <c r="O864" s="244"/>
      <c r="P864" s="244"/>
      <c r="Q864" s="244"/>
      <c r="R864" s="244"/>
      <c r="S864" s="244"/>
      <c r="T864" s="24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6" t="s">
        <v>167</v>
      </c>
      <c r="AU864" s="246" t="s">
        <v>83</v>
      </c>
      <c r="AV864" s="14" t="s">
        <v>83</v>
      </c>
      <c r="AW864" s="14" t="s">
        <v>34</v>
      </c>
      <c r="AX864" s="14" t="s">
        <v>73</v>
      </c>
      <c r="AY864" s="246" t="s">
        <v>154</v>
      </c>
    </row>
    <row r="865" s="14" customFormat="1">
      <c r="A865" s="14"/>
      <c r="B865" s="236"/>
      <c r="C865" s="237"/>
      <c r="D865" s="219" t="s">
        <v>167</v>
      </c>
      <c r="E865" s="238" t="s">
        <v>19</v>
      </c>
      <c r="F865" s="239" t="s">
        <v>1551</v>
      </c>
      <c r="G865" s="237"/>
      <c r="H865" s="240">
        <v>4.125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167</v>
      </c>
      <c r="AU865" s="246" t="s">
        <v>83</v>
      </c>
      <c r="AV865" s="14" t="s">
        <v>83</v>
      </c>
      <c r="AW865" s="14" t="s">
        <v>34</v>
      </c>
      <c r="AX865" s="14" t="s">
        <v>73</v>
      </c>
      <c r="AY865" s="246" t="s">
        <v>154</v>
      </c>
    </row>
    <row r="866" s="14" customFormat="1">
      <c r="A866" s="14"/>
      <c r="B866" s="236"/>
      <c r="C866" s="237"/>
      <c r="D866" s="219" t="s">
        <v>167</v>
      </c>
      <c r="E866" s="238" t="s">
        <v>19</v>
      </c>
      <c r="F866" s="239" t="s">
        <v>1552</v>
      </c>
      <c r="G866" s="237"/>
      <c r="H866" s="240">
        <v>1.875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167</v>
      </c>
      <c r="AU866" s="246" t="s">
        <v>83</v>
      </c>
      <c r="AV866" s="14" t="s">
        <v>83</v>
      </c>
      <c r="AW866" s="14" t="s">
        <v>34</v>
      </c>
      <c r="AX866" s="14" t="s">
        <v>73</v>
      </c>
      <c r="AY866" s="246" t="s">
        <v>154</v>
      </c>
    </row>
    <row r="867" s="14" customFormat="1">
      <c r="A867" s="14"/>
      <c r="B867" s="236"/>
      <c r="C867" s="237"/>
      <c r="D867" s="219" t="s">
        <v>167</v>
      </c>
      <c r="E867" s="238" t="s">
        <v>19</v>
      </c>
      <c r="F867" s="239" t="s">
        <v>1553</v>
      </c>
      <c r="G867" s="237"/>
      <c r="H867" s="240">
        <v>1.875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167</v>
      </c>
      <c r="AU867" s="246" t="s">
        <v>83</v>
      </c>
      <c r="AV867" s="14" t="s">
        <v>83</v>
      </c>
      <c r="AW867" s="14" t="s">
        <v>34</v>
      </c>
      <c r="AX867" s="14" t="s">
        <v>73</v>
      </c>
      <c r="AY867" s="246" t="s">
        <v>154</v>
      </c>
    </row>
    <row r="868" s="14" customFormat="1">
      <c r="A868" s="14"/>
      <c r="B868" s="236"/>
      <c r="C868" s="237"/>
      <c r="D868" s="219" t="s">
        <v>167</v>
      </c>
      <c r="E868" s="238" t="s">
        <v>19</v>
      </c>
      <c r="F868" s="239" t="s">
        <v>1554</v>
      </c>
      <c r="G868" s="237"/>
      <c r="H868" s="240">
        <v>1.875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167</v>
      </c>
      <c r="AU868" s="246" t="s">
        <v>83</v>
      </c>
      <c r="AV868" s="14" t="s">
        <v>83</v>
      </c>
      <c r="AW868" s="14" t="s">
        <v>34</v>
      </c>
      <c r="AX868" s="14" t="s">
        <v>73</v>
      </c>
      <c r="AY868" s="246" t="s">
        <v>154</v>
      </c>
    </row>
    <row r="869" s="14" customFormat="1">
      <c r="A869" s="14"/>
      <c r="B869" s="236"/>
      <c r="C869" s="237"/>
      <c r="D869" s="219" t="s">
        <v>167</v>
      </c>
      <c r="E869" s="238" t="s">
        <v>19</v>
      </c>
      <c r="F869" s="239" t="s">
        <v>1555</v>
      </c>
      <c r="G869" s="237"/>
      <c r="H869" s="240">
        <v>1.5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167</v>
      </c>
      <c r="AU869" s="246" t="s">
        <v>83</v>
      </c>
      <c r="AV869" s="14" t="s">
        <v>83</v>
      </c>
      <c r="AW869" s="14" t="s">
        <v>34</v>
      </c>
      <c r="AX869" s="14" t="s">
        <v>73</v>
      </c>
      <c r="AY869" s="246" t="s">
        <v>154</v>
      </c>
    </row>
    <row r="870" s="14" customFormat="1">
      <c r="A870" s="14"/>
      <c r="B870" s="236"/>
      <c r="C870" s="237"/>
      <c r="D870" s="219" t="s">
        <v>167</v>
      </c>
      <c r="E870" s="238" t="s">
        <v>19</v>
      </c>
      <c r="F870" s="239" t="s">
        <v>1556</v>
      </c>
      <c r="G870" s="237"/>
      <c r="H870" s="240">
        <v>1.875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167</v>
      </c>
      <c r="AU870" s="246" t="s">
        <v>83</v>
      </c>
      <c r="AV870" s="14" t="s">
        <v>83</v>
      </c>
      <c r="AW870" s="14" t="s">
        <v>34</v>
      </c>
      <c r="AX870" s="14" t="s">
        <v>73</v>
      </c>
      <c r="AY870" s="246" t="s">
        <v>154</v>
      </c>
    </row>
    <row r="871" s="14" customFormat="1">
      <c r="A871" s="14"/>
      <c r="B871" s="236"/>
      <c r="C871" s="237"/>
      <c r="D871" s="219" t="s">
        <v>167</v>
      </c>
      <c r="E871" s="238" t="s">
        <v>19</v>
      </c>
      <c r="F871" s="239" t="s">
        <v>2073</v>
      </c>
      <c r="G871" s="237"/>
      <c r="H871" s="240">
        <v>1.5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167</v>
      </c>
      <c r="AU871" s="246" t="s">
        <v>83</v>
      </c>
      <c r="AV871" s="14" t="s">
        <v>83</v>
      </c>
      <c r="AW871" s="14" t="s">
        <v>34</v>
      </c>
      <c r="AX871" s="14" t="s">
        <v>73</v>
      </c>
      <c r="AY871" s="246" t="s">
        <v>154</v>
      </c>
    </row>
    <row r="872" s="14" customFormat="1">
      <c r="A872" s="14"/>
      <c r="B872" s="236"/>
      <c r="C872" s="237"/>
      <c r="D872" s="219" t="s">
        <v>167</v>
      </c>
      <c r="E872" s="238" t="s">
        <v>19</v>
      </c>
      <c r="F872" s="239" t="s">
        <v>1558</v>
      </c>
      <c r="G872" s="237"/>
      <c r="H872" s="240">
        <v>1.5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167</v>
      </c>
      <c r="AU872" s="246" t="s">
        <v>83</v>
      </c>
      <c r="AV872" s="14" t="s">
        <v>83</v>
      </c>
      <c r="AW872" s="14" t="s">
        <v>34</v>
      </c>
      <c r="AX872" s="14" t="s">
        <v>73</v>
      </c>
      <c r="AY872" s="246" t="s">
        <v>154</v>
      </c>
    </row>
    <row r="873" s="2" customFormat="1" ht="14.4" customHeight="1">
      <c r="A873" s="40"/>
      <c r="B873" s="41"/>
      <c r="C873" s="248" t="s">
        <v>1089</v>
      </c>
      <c r="D873" s="248" t="s">
        <v>264</v>
      </c>
      <c r="E873" s="249" t="s">
        <v>2084</v>
      </c>
      <c r="F873" s="250" t="s">
        <v>2085</v>
      </c>
      <c r="G873" s="251" t="s">
        <v>207</v>
      </c>
      <c r="H873" s="252">
        <v>29.204999999999998</v>
      </c>
      <c r="I873" s="253"/>
      <c r="J873" s="254">
        <f>ROUND(I873*H873,2)</f>
        <v>0</v>
      </c>
      <c r="K873" s="250" t="s">
        <v>19</v>
      </c>
      <c r="L873" s="255"/>
      <c r="M873" s="256" t="s">
        <v>19</v>
      </c>
      <c r="N873" s="257" t="s">
        <v>44</v>
      </c>
      <c r="O873" s="86"/>
      <c r="P873" s="215">
        <f>O873*H873</f>
        <v>0</v>
      </c>
      <c r="Q873" s="215">
        <v>0.0118</v>
      </c>
      <c r="R873" s="215">
        <f>Q873*H873</f>
        <v>0.34461899999999995</v>
      </c>
      <c r="S873" s="215">
        <v>0</v>
      </c>
      <c r="T873" s="216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7" t="s">
        <v>414</v>
      </c>
      <c r="AT873" s="217" t="s">
        <v>264</v>
      </c>
      <c r="AU873" s="217" t="s">
        <v>83</v>
      </c>
      <c r="AY873" s="19" t="s">
        <v>154</v>
      </c>
      <c r="BE873" s="218">
        <f>IF(N873="základní",J873,0)</f>
        <v>0</v>
      </c>
      <c r="BF873" s="218">
        <f>IF(N873="snížená",J873,0)</f>
        <v>0</v>
      </c>
      <c r="BG873" s="218">
        <f>IF(N873="zákl. přenesená",J873,0)</f>
        <v>0</v>
      </c>
      <c r="BH873" s="218">
        <f>IF(N873="sníž. přenesená",J873,0)</f>
        <v>0</v>
      </c>
      <c r="BI873" s="218">
        <f>IF(N873="nulová",J873,0)</f>
        <v>0</v>
      </c>
      <c r="BJ873" s="19" t="s">
        <v>81</v>
      </c>
      <c r="BK873" s="218">
        <f>ROUND(I873*H873,2)</f>
        <v>0</v>
      </c>
      <c r="BL873" s="19" t="s">
        <v>277</v>
      </c>
      <c r="BM873" s="217" t="s">
        <v>2086</v>
      </c>
    </row>
    <row r="874" s="2" customFormat="1">
      <c r="A874" s="40"/>
      <c r="B874" s="41"/>
      <c r="C874" s="42"/>
      <c r="D874" s="219" t="s">
        <v>163</v>
      </c>
      <c r="E874" s="42"/>
      <c r="F874" s="220" t="s">
        <v>2085</v>
      </c>
      <c r="G874" s="42"/>
      <c r="H874" s="42"/>
      <c r="I874" s="221"/>
      <c r="J874" s="42"/>
      <c r="K874" s="42"/>
      <c r="L874" s="46"/>
      <c r="M874" s="222"/>
      <c r="N874" s="223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163</v>
      </c>
      <c r="AU874" s="19" t="s">
        <v>83</v>
      </c>
    </row>
    <row r="875" s="2" customFormat="1">
      <c r="A875" s="40"/>
      <c r="B875" s="41"/>
      <c r="C875" s="42"/>
      <c r="D875" s="219" t="s">
        <v>249</v>
      </c>
      <c r="E875" s="42"/>
      <c r="F875" s="247" t="s">
        <v>268</v>
      </c>
      <c r="G875" s="42"/>
      <c r="H875" s="42"/>
      <c r="I875" s="221"/>
      <c r="J875" s="42"/>
      <c r="K875" s="42"/>
      <c r="L875" s="46"/>
      <c r="M875" s="222"/>
      <c r="N875" s="223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249</v>
      </c>
      <c r="AU875" s="19" t="s">
        <v>83</v>
      </c>
    </row>
    <row r="876" s="14" customFormat="1">
      <c r="A876" s="14"/>
      <c r="B876" s="236"/>
      <c r="C876" s="237"/>
      <c r="D876" s="219" t="s">
        <v>167</v>
      </c>
      <c r="E876" s="237"/>
      <c r="F876" s="239" t="s">
        <v>2087</v>
      </c>
      <c r="G876" s="237"/>
      <c r="H876" s="240">
        <v>29.204999999999998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167</v>
      </c>
      <c r="AU876" s="246" t="s">
        <v>83</v>
      </c>
      <c r="AV876" s="14" t="s">
        <v>83</v>
      </c>
      <c r="AW876" s="14" t="s">
        <v>4</v>
      </c>
      <c r="AX876" s="14" t="s">
        <v>81</v>
      </c>
      <c r="AY876" s="246" t="s">
        <v>154</v>
      </c>
    </row>
    <row r="877" s="2" customFormat="1" ht="30" customHeight="1">
      <c r="A877" s="40"/>
      <c r="B877" s="41"/>
      <c r="C877" s="206" t="s">
        <v>1096</v>
      </c>
      <c r="D877" s="206" t="s">
        <v>156</v>
      </c>
      <c r="E877" s="207" t="s">
        <v>2088</v>
      </c>
      <c r="F877" s="208" t="s">
        <v>2089</v>
      </c>
      <c r="G877" s="209" t="s">
        <v>207</v>
      </c>
      <c r="H877" s="210">
        <v>26.550000000000001</v>
      </c>
      <c r="I877" s="211"/>
      <c r="J877" s="212">
        <f>ROUND(I877*H877,2)</f>
        <v>0</v>
      </c>
      <c r="K877" s="208" t="s">
        <v>160</v>
      </c>
      <c r="L877" s="46"/>
      <c r="M877" s="213" t="s">
        <v>19</v>
      </c>
      <c r="N877" s="214" t="s">
        <v>44</v>
      </c>
      <c r="O877" s="86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277</v>
      </c>
      <c r="AT877" s="217" t="s">
        <v>156</v>
      </c>
      <c r="AU877" s="217" t="s">
        <v>83</v>
      </c>
      <c r="AY877" s="19" t="s">
        <v>154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81</v>
      </c>
      <c r="BK877" s="218">
        <f>ROUND(I877*H877,2)</f>
        <v>0</v>
      </c>
      <c r="BL877" s="19" t="s">
        <v>277</v>
      </c>
      <c r="BM877" s="217" t="s">
        <v>2090</v>
      </c>
    </row>
    <row r="878" s="2" customFormat="1">
      <c r="A878" s="40"/>
      <c r="B878" s="41"/>
      <c r="C878" s="42"/>
      <c r="D878" s="219" t="s">
        <v>163</v>
      </c>
      <c r="E878" s="42"/>
      <c r="F878" s="220" t="s">
        <v>2091</v>
      </c>
      <c r="G878" s="42"/>
      <c r="H878" s="42"/>
      <c r="I878" s="221"/>
      <c r="J878" s="42"/>
      <c r="K878" s="42"/>
      <c r="L878" s="46"/>
      <c r="M878" s="222"/>
      <c r="N878" s="223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163</v>
      </c>
      <c r="AU878" s="19" t="s">
        <v>83</v>
      </c>
    </row>
    <row r="879" s="2" customFormat="1">
      <c r="A879" s="40"/>
      <c r="B879" s="41"/>
      <c r="C879" s="42"/>
      <c r="D879" s="224" t="s">
        <v>165</v>
      </c>
      <c r="E879" s="42"/>
      <c r="F879" s="225" t="s">
        <v>2092</v>
      </c>
      <c r="G879" s="42"/>
      <c r="H879" s="42"/>
      <c r="I879" s="221"/>
      <c r="J879" s="42"/>
      <c r="K879" s="42"/>
      <c r="L879" s="46"/>
      <c r="M879" s="222"/>
      <c r="N879" s="22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165</v>
      </c>
      <c r="AU879" s="19" t="s">
        <v>83</v>
      </c>
    </row>
    <row r="880" s="13" customFormat="1">
      <c r="A880" s="13"/>
      <c r="B880" s="226"/>
      <c r="C880" s="227"/>
      <c r="D880" s="219" t="s">
        <v>167</v>
      </c>
      <c r="E880" s="228" t="s">
        <v>19</v>
      </c>
      <c r="F880" s="229" t="s">
        <v>1544</v>
      </c>
      <c r="G880" s="227"/>
      <c r="H880" s="228" t="s">
        <v>19</v>
      </c>
      <c r="I880" s="230"/>
      <c r="J880" s="227"/>
      <c r="K880" s="227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167</v>
      </c>
      <c r="AU880" s="235" t="s">
        <v>83</v>
      </c>
      <c r="AV880" s="13" t="s">
        <v>81</v>
      </c>
      <c r="AW880" s="13" t="s">
        <v>34</v>
      </c>
      <c r="AX880" s="13" t="s">
        <v>73</v>
      </c>
      <c r="AY880" s="235" t="s">
        <v>154</v>
      </c>
    </row>
    <row r="881" s="14" customFormat="1">
      <c r="A881" s="14"/>
      <c r="B881" s="236"/>
      <c r="C881" s="237"/>
      <c r="D881" s="219" t="s">
        <v>167</v>
      </c>
      <c r="E881" s="238" t="s">
        <v>19</v>
      </c>
      <c r="F881" s="239" t="s">
        <v>1545</v>
      </c>
      <c r="G881" s="237"/>
      <c r="H881" s="240">
        <v>1.8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167</v>
      </c>
      <c r="AU881" s="246" t="s">
        <v>83</v>
      </c>
      <c r="AV881" s="14" t="s">
        <v>83</v>
      </c>
      <c r="AW881" s="14" t="s">
        <v>34</v>
      </c>
      <c r="AX881" s="14" t="s">
        <v>73</v>
      </c>
      <c r="AY881" s="246" t="s">
        <v>154</v>
      </c>
    </row>
    <row r="882" s="14" customFormat="1">
      <c r="A882" s="14"/>
      <c r="B882" s="236"/>
      <c r="C882" s="237"/>
      <c r="D882" s="219" t="s">
        <v>167</v>
      </c>
      <c r="E882" s="238" t="s">
        <v>19</v>
      </c>
      <c r="F882" s="239" t="s">
        <v>1546</v>
      </c>
      <c r="G882" s="237"/>
      <c r="H882" s="240">
        <v>1.875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167</v>
      </c>
      <c r="AU882" s="246" t="s">
        <v>83</v>
      </c>
      <c r="AV882" s="14" t="s">
        <v>83</v>
      </c>
      <c r="AW882" s="14" t="s">
        <v>34</v>
      </c>
      <c r="AX882" s="14" t="s">
        <v>73</v>
      </c>
      <c r="AY882" s="246" t="s">
        <v>154</v>
      </c>
    </row>
    <row r="883" s="13" customFormat="1">
      <c r="A883" s="13"/>
      <c r="B883" s="226"/>
      <c r="C883" s="227"/>
      <c r="D883" s="219" t="s">
        <v>167</v>
      </c>
      <c r="E883" s="228" t="s">
        <v>19</v>
      </c>
      <c r="F883" s="229" t="s">
        <v>1547</v>
      </c>
      <c r="G883" s="227"/>
      <c r="H883" s="228" t="s">
        <v>19</v>
      </c>
      <c r="I883" s="230"/>
      <c r="J883" s="227"/>
      <c r="K883" s="227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167</v>
      </c>
      <c r="AU883" s="235" t="s">
        <v>83</v>
      </c>
      <c r="AV883" s="13" t="s">
        <v>81</v>
      </c>
      <c r="AW883" s="13" t="s">
        <v>34</v>
      </c>
      <c r="AX883" s="13" t="s">
        <v>73</v>
      </c>
      <c r="AY883" s="235" t="s">
        <v>154</v>
      </c>
    </row>
    <row r="884" s="14" customFormat="1">
      <c r="A884" s="14"/>
      <c r="B884" s="236"/>
      <c r="C884" s="237"/>
      <c r="D884" s="219" t="s">
        <v>167</v>
      </c>
      <c r="E884" s="238" t="s">
        <v>19</v>
      </c>
      <c r="F884" s="239" t="s">
        <v>1548</v>
      </c>
      <c r="G884" s="237"/>
      <c r="H884" s="240">
        <v>2.25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167</v>
      </c>
      <c r="AU884" s="246" t="s">
        <v>83</v>
      </c>
      <c r="AV884" s="14" t="s">
        <v>83</v>
      </c>
      <c r="AW884" s="14" t="s">
        <v>34</v>
      </c>
      <c r="AX884" s="14" t="s">
        <v>73</v>
      </c>
      <c r="AY884" s="246" t="s">
        <v>154</v>
      </c>
    </row>
    <row r="885" s="14" customFormat="1">
      <c r="A885" s="14"/>
      <c r="B885" s="236"/>
      <c r="C885" s="237"/>
      <c r="D885" s="219" t="s">
        <v>167</v>
      </c>
      <c r="E885" s="238" t="s">
        <v>19</v>
      </c>
      <c r="F885" s="239" t="s">
        <v>1549</v>
      </c>
      <c r="G885" s="237"/>
      <c r="H885" s="240">
        <v>2.25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167</v>
      </c>
      <c r="AU885" s="246" t="s">
        <v>83</v>
      </c>
      <c r="AV885" s="14" t="s">
        <v>83</v>
      </c>
      <c r="AW885" s="14" t="s">
        <v>34</v>
      </c>
      <c r="AX885" s="14" t="s">
        <v>73</v>
      </c>
      <c r="AY885" s="246" t="s">
        <v>154</v>
      </c>
    </row>
    <row r="886" s="14" customFormat="1">
      <c r="A886" s="14"/>
      <c r="B886" s="236"/>
      <c r="C886" s="237"/>
      <c r="D886" s="219" t="s">
        <v>167</v>
      </c>
      <c r="E886" s="238" t="s">
        <v>19</v>
      </c>
      <c r="F886" s="239" t="s">
        <v>1550</v>
      </c>
      <c r="G886" s="237"/>
      <c r="H886" s="240">
        <v>2.25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167</v>
      </c>
      <c r="AU886" s="246" t="s">
        <v>83</v>
      </c>
      <c r="AV886" s="14" t="s">
        <v>83</v>
      </c>
      <c r="AW886" s="14" t="s">
        <v>34</v>
      </c>
      <c r="AX886" s="14" t="s">
        <v>73</v>
      </c>
      <c r="AY886" s="246" t="s">
        <v>154</v>
      </c>
    </row>
    <row r="887" s="14" customFormat="1">
      <c r="A887" s="14"/>
      <c r="B887" s="236"/>
      <c r="C887" s="237"/>
      <c r="D887" s="219" t="s">
        <v>167</v>
      </c>
      <c r="E887" s="238" t="s">
        <v>19</v>
      </c>
      <c r="F887" s="239" t="s">
        <v>1551</v>
      </c>
      <c r="G887" s="237"/>
      <c r="H887" s="240">
        <v>4.125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167</v>
      </c>
      <c r="AU887" s="246" t="s">
        <v>83</v>
      </c>
      <c r="AV887" s="14" t="s">
        <v>83</v>
      </c>
      <c r="AW887" s="14" t="s">
        <v>34</v>
      </c>
      <c r="AX887" s="14" t="s">
        <v>73</v>
      </c>
      <c r="AY887" s="246" t="s">
        <v>154</v>
      </c>
    </row>
    <row r="888" s="14" customFormat="1">
      <c r="A888" s="14"/>
      <c r="B888" s="236"/>
      <c r="C888" s="237"/>
      <c r="D888" s="219" t="s">
        <v>167</v>
      </c>
      <c r="E888" s="238" t="s">
        <v>19</v>
      </c>
      <c r="F888" s="239" t="s">
        <v>1552</v>
      </c>
      <c r="G888" s="237"/>
      <c r="H888" s="240">
        <v>1.875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167</v>
      </c>
      <c r="AU888" s="246" t="s">
        <v>83</v>
      </c>
      <c r="AV888" s="14" t="s">
        <v>83</v>
      </c>
      <c r="AW888" s="14" t="s">
        <v>34</v>
      </c>
      <c r="AX888" s="14" t="s">
        <v>73</v>
      </c>
      <c r="AY888" s="246" t="s">
        <v>154</v>
      </c>
    </row>
    <row r="889" s="14" customFormat="1">
      <c r="A889" s="14"/>
      <c r="B889" s="236"/>
      <c r="C889" s="237"/>
      <c r="D889" s="219" t="s">
        <v>167</v>
      </c>
      <c r="E889" s="238" t="s">
        <v>19</v>
      </c>
      <c r="F889" s="239" t="s">
        <v>1553</v>
      </c>
      <c r="G889" s="237"/>
      <c r="H889" s="240">
        <v>1.875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167</v>
      </c>
      <c r="AU889" s="246" t="s">
        <v>83</v>
      </c>
      <c r="AV889" s="14" t="s">
        <v>83</v>
      </c>
      <c r="AW889" s="14" t="s">
        <v>34</v>
      </c>
      <c r="AX889" s="14" t="s">
        <v>73</v>
      </c>
      <c r="AY889" s="246" t="s">
        <v>154</v>
      </c>
    </row>
    <row r="890" s="14" customFormat="1">
      <c r="A890" s="14"/>
      <c r="B890" s="236"/>
      <c r="C890" s="237"/>
      <c r="D890" s="219" t="s">
        <v>167</v>
      </c>
      <c r="E890" s="238" t="s">
        <v>19</v>
      </c>
      <c r="F890" s="239" t="s">
        <v>1554</v>
      </c>
      <c r="G890" s="237"/>
      <c r="H890" s="240">
        <v>1.875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167</v>
      </c>
      <c r="AU890" s="246" t="s">
        <v>83</v>
      </c>
      <c r="AV890" s="14" t="s">
        <v>83</v>
      </c>
      <c r="AW890" s="14" t="s">
        <v>34</v>
      </c>
      <c r="AX890" s="14" t="s">
        <v>73</v>
      </c>
      <c r="AY890" s="246" t="s">
        <v>154</v>
      </c>
    </row>
    <row r="891" s="14" customFormat="1">
      <c r="A891" s="14"/>
      <c r="B891" s="236"/>
      <c r="C891" s="237"/>
      <c r="D891" s="219" t="s">
        <v>167</v>
      </c>
      <c r="E891" s="238" t="s">
        <v>19</v>
      </c>
      <c r="F891" s="239" t="s">
        <v>1555</v>
      </c>
      <c r="G891" s="237"/>
      <c r="H891" s="240">
        <v>1.5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167</v>
      </c>
      <c r="AU891" s="246" t="s">
        <v>83</v>
      </c>
      <c r="AV891" s="14" t="s">
        <v>83</v>
      </c>
      <c r="AW891" s="14" t="s">
        <v>34</v>
      </c>
      <c r="AX891" s="14" t="s">
        <v>73</v>
      </c>
      <c r="AY891" s="246" t="s">
        <v>154</v>
      </c>
    </row>
    <row r="892" s="14" customFormat="1">
      <c r="A892" s="14"/>
      <c r="B892" s="236"/>
      <c r="C892" s="237"/>
      <c r="D892" s="219" t="s">
        <v>167</v>
      </c>
      <c r="E892" s="238" t="s">
        <v>19</v>
      </c>
      <c r="F892" s="239" t="s">
        <v>1556</v>
      </c>
      <c r="G892" s="237"/>
      <c r="H892" s="240">
        <v>1.875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6" t="s">
        <v>167</v>
      </c>
      <c r="AU892" s="246" t="s">
        <v>83</v>
      </c>
      <c r="AV892" s="14" t="s">
        <v>83</v>
      </c>
      <c r="AW892" s="14" t="s">
        <v>34</v>
      </c>
      <c r="AX892" s="14" t="s">
        <v>73</v>
      </c>
      <c r="AY892" s="246" t="s">
        <v>154</v>
      </c>
    </row>
    <row r="893" s="14" customFormat="1">
      <c r="A893" s="14"/>
      <c r="B893" s="236"/>
      <c r="C893" s="237"/>
      <c r="D893" s="219" t="s">
        <v>167</v>
      </c>
      <c r="E893" s="238" t="s">
        <v>19</v>
      </c>
      <c r="F893" s="239" t="s">
        <v>2073</v>
      </c>
      <c r="G893" s="237"/>
      <c r="H893" s="240">
        <v>1.5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167</v>
      </c>
      <c r="AU893" s="246" t="s">
        <v>83</v>
      </c>
      <c r="AV893" s="14" t="s">
        <v>83</v>
      </c>
      <c r="AW893" s="14" t="s">
        <v>34</v>
      </c>
      <c r="AX893" s="14" t="s">
        <v>73</v>
      </c>
      <c r="AY893" s="246" t="s">
        <v>154</v>
      </c>
    </row>
    <row r="894" s="14" customFormat="1">
      <c r="A894" s="14"/>
      <c r="B894" s="236"/>
      <c r="C894" s="237"/>
      <c r="D894" s="219" t="s">
        <v>167</v>
      </c>
      <c r="E894" s="238" t="s">
        <v>19</v>
      </c>
      <c r="F894" s="239" t="s">
        <v>1558</v>
      </c>
      <c r="G894" s="237"/>
      <c r="H894" s="240">
        <v>1.5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6" t="s">
        <v>167</v>
      </c>
      <c r="AU894" s="246" t="s">
        <v>83</v>
      </c>
      <c r="AV894" s="14" t="s">
        <v>83</v>
      </c>
      <c r="AW894" s="14" t="s">
        <v>34</v>
      </c>
      <c r="AX894" s="14" t="s">
        <v>73</v>
      </c>
      <c r="AY894" s="246" t="s">
        <v>154</v>
      </c>
    </row>
    <row r="895" s="2" customFormat="1" ht="22.2" customHeight="1">
      <c r="A895" s="40"/>
      <c r="B895" s="41"/>
      <c r="C895" s="206" t="s">
        <v>1103</v>
      </c>
      <c r="D895" s="206" t="s">
        <v>156</v>
      </c>
      <c r="E895" s="207" t="s">
        <v>2093</v>
      </c>
      <c r="F895" s="208" t="s">
        <v>2094</v>
      </c>
      <c r="G895" s="209" t="s">
        <v>207</v>
      </c>
      <c r="H895" s="210">
        <v>26.550000000000001</v>
      </c>
      <c r="I895" s="211"/>
      <c r="J895" s="212">
        <f>ROUND(I895*H895,2)</f>
        <v>0</v>
      </c>
      <c r="K895" s="208" t="s">
        <v>19</v>
      </c>
      <c r="L895" s="46"/>
      <c r="M895" s="213" t="s">
        <v>19</v>
      </c>
      <c r="N895" s="214" t="s">
        <v>44</v>
      </c>
      <c r="O895" s="86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7" t="s">
        <v>277</v>
      </c>
      <c r="AT895" s="217" t="s">
        <v>156</v>
      </c>
      <c r="AU895" s="217" t="s">
        <v>83</v>
      </c>
      <c r="AY895" s="19" t="s">
        <v>154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9" t="s">
        <v>81</v>
      </c>
      <c r="BK895" s="218">
        <f>ROUND(I895*H895,2)</f>
        <v>0</v>
      </c>
      <c r="BL895" s="19" t="s">
        <v>277</v>
      </c>
      <c r="BM895" s="217" t="s">
        <v>2095</v>
      </c>
    </row>
    <row r="896" s="2" customFormat="1">
      <c r="A896" s="40"/>
      <c r="B896" s="41"/>
      <c r="C896" s="42"/>
      <c r="D896" s="219" t="s">
        <v>163</v>
      </c>
      <c r="E896" s="42"/>
      <c r="F896" s="220" t="s">
        <v>2096</v>
      </c>
      <c r="G896" s="42"/>
      <c r="H896" s="42"/>
      <c r="I896" s="221"/>
      <c r="J896" s="42"/>
      <c r="K896" s="42"/>
      <c r="L896" s="46"/>
      <c r="M896" s="222"/>
      <c r="N896" s="223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163</v>
      </c>
      <c r="AU896" s="19" t="s">
        <v>83</v>
      </c>
    </row>
    <row r="897" s="2" customFormat="1" ht="22.2" customHeight="1">
      <c r="A897" s="40"/>
      <c r="B897" s="41"/>
      <c r="C897" s="206" t="s">
        <v>1111</v>
      </c>
      <c r="D897" s="206" t="s">
        <v>156</v>
      </c>
      <c r="E897" s="207" t="s">
        <v>2097</v>
      </c>
      <c r="F897" s="208" t="s">
        <v>2098</v>
      </c>
      <c r="G897" s="209" t="s">
        <v>230</v>
      </c>
      <c r="H897" s="210">
        <v>3</v>
      </c>
      <c r="I897" s="211"/>
      <c r="J897" s="212">
        <f>ROUND(I897*H897,2)</f>
        <v>0</v>
      </c>
      <c r="K897" s="208" t="s">
        <v>160</v>
      </c>
      <c r="L897" s="46"/>
      <c r="M897" s="213" t="s">
        <v>19</v>
      </c>
      <c r="N897" s="214" t="s">
        <v>44</v>
      </c>
      <c r="O897" s="86"/>
      <c r="P897" s="215">
        <f>O897*H897</f>
        <v>0</v>
      </c>
      <c r="Q897" s="215">
        <v>0.00020000000000000001</v>
      </c>
      <c r="R897" s="215">
        <f>Q897*H897</f>
        <v>0.00060000000000000006</v>
      </c>
      <c r="S897" s="215">
        <v>0</v>
      </c>
      <c r="T897" s="216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7" t="s">
        <v>277</v>
      </c>
      <c r="AT897" s="217" t="s">
        <v>156</v>
      </c>
      <c r="AU897" s="217" t="s">
        <v>83</v>
      </c>
      <c r="AY897" s="19" t="s">
        <v>154</v>
      </c>
      <c r="BE897" s="218">
        <f>IF(N897="základní",J897,0)</f>
        <v>0</v>
      </c>
      <c r="BF897" s="218">
        <f>IF(N897="snížená",J897,0)</f>
        <v>0</v>
      </c>
      <c r="BG897" s="218">
        <f>IF(N897="zákl. přenesená",J897,0)</f>
        <v>0</v>
      </c>
      <c r="BH897" s="218">
        <f>IF(N897="sníž. přenesená",J897,0)</f>
        <v>0</v>
      </c>
      <c r="BI897" s="218">
        <f>IF(N897="nulová",J897,0)</f>
        <v>0</v>
      </c>
      <c r="BJ897" s="19" t="s">
        <v>81</v>
      </c>
      <c r="BK897" s="218">
        <f>ROUND(I897*H897,2)</f>
        <v>0</v>
      </c>
      <c r="BL897" s="19" t="s">
        <v>277</v>
      </c>
      <c r="BM897" s="217" t="s">
        <v>2099</v>
      </c>
    </row>
    <row r="898" s="2" customFormat="1">
      <c r="A898" s="40"/>
      <c r="B898" s="41"/>
      <c r="C898" s="42"/>
      <c r="D898" s="219" t="s">
        <v>163</v>
      </c>
      <c r="E898" s="42"/>
      <c r="F898" s="220" t="s">
        <v>2100</v>
      </c>
      <c r="G898" s="42"/>
      <c r="H898" s="42"/>
      <c r="I898" s="221"/>
      <c r="J898" s="42"/>
      <c r="K898" s="42"/>
      <c r="L898" s="46"/>
      <c r="M898" s="222"/>
      <c r="N898" s="22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163</v>
      </c>
      <c r="AU898" s="19" t="s">
        <v>83</v>
      </c>
    </row>
    <row r="899" s="2" customFormat="1">
      <c r="A899" s="40"/>
      <c r="B899" s="41"/>
      <c r="C899" s="42"/>
      <c r="D899" s="224" t="s">
        <v>165</v>
      </c>
      <c r="E899" s="42"/>
      <c r="F899" s="225" t="s">
        <v>2101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165</v>
      </c>
      <c r="AU899" s="19" t="s">
        <v>83</v>
      </c>
    </row>
    <row r="900" s="13" customFormat="1">
      <c r="A900" s="13"/>
      <c r="B900" s="226"/>
      <c r="C900" s="227"/>
      <c r="D900" s="219" t="s">
        <v>167</v>
      </c>
      <c r="E900" s="228" t="s">
        <v>19</v>
      </c>
      <c r="F900" s="229" t="s">
        <v>1544</v>
      </c>
      <c r="G900" s="227"/>
      <c r="H900" s="228" t="s">
        <v>19</v>
      </c>
      <c r="I900" s="230"/>
      <c r="J900" s="227"/>
      <c r="K900" s="227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167</v>
      </c>
      <c r="AU900" s="235" t="s">
        <v>83</v>
      </c>
      <c r="AV900" s="13" t="s">
        <v>81</v>
      </c>
      <c r="AW900" s="13" t="s">
        <v>34</v>
      </c>
      <c r="AX900" s="13" t="s">
        <v>73</v>
      </c>
      <c r="AY900" s="235" t="s">
        <v>154</v>
      </c>
    </row>
    <row r="901" s="14" customFormat="1">
      <c r="A901" s="14"/>
      <c r="B901" s="236"/>
      <c r="C901" s="237"/>
      <c r="D901" s="219" t="s">
        <v>167</v>
      </c>
      <c r="E901" s="238" t="s">
        <v>19</v>
      </c>
      <c r="F901" s="239" t="s">
        <v>2102</v>
      </c>
      <c r="G901" s="237"/>
      <c r="H901" s="240">
        <v>1.5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167</v>
      </c>
      <c r="AU901" s="246" t="s">
        <v>83</v>
      </c>
      <c r="AV901" s="14" t="s">
        <v>83</v>
      </c>
      <c r="AW901" s="14" t="s">
        <v>34</v>
      </c>
      <c r="AX901" s="14" t="s">
        <v>73</v>
      </c>
      <c r="AY901" s="246" t="s">
        <v>154</v>
      </c>
    </row>
    <row r="902" s="13" customFormat="1">
      <c r="A902" s="13"/>
      <c r="B902" s="226"/>
      <c r="C902" s="227"/>
      <c r="D902" s="219" t="s">
        <v>167</v>
      </c>
      <c r="E902" s="228" t="s">
        <v>19</v>
      </c>
      <c r="F902" s="229" t="s">
        <v>1547</v>
      </c>
      <c r="G902" s="227"/>
      <c r="H902" s="228" t="s">
        <v>19</v>
      </c>
      <c r="I902" s="230"/>
      <c r="J902" s="227"/>
      <c r="K902" s="227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167</v>
      </c>
      <c r="AU902" s="235" t="s">
        <v>83</v>
      </c>
      <c r="AV902" s="13" t="s">
        <v>81</v>
      </c>
      <c r="AW902" s="13" t="s">
        <v>34</v>
      </c>
      <c r="AX902" s="13" t="s">
        <v>73</v>
      </c>
      <c r="AY902" s="235" t="s">
        <v>154</v>
      </c>
    </row>
    <row r="903" s="14" customFormat="1">
      <c r="A903" s="14"/>
      <c r="B903" s="236"/>
      <c r="C903" s="237"/>
      <c r="D903" s="219" t="s">
        <v>167</v>
      </c>
      <c r="E903" s="238" t="s">
        <v>19</v>
      </c>
      <c r="F903" s="239" t="s">
        <v>2103</v>
      </c>
      <c r="G903" s="237"/>
      <c r="H903" s="240">
        <v>1.5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167</v>
      </c>
      <c r="AU903" s="246" t="s">
        <v>83</v>
      </c>
      <c r="AV903" s="14" t="s">
        <v>83</v>
      </c>
      <c r="AW903" s="14" t="s">
        <v>34</v>
      </c>
      <c r="AX903" s="14" t="s">
        <v>73</v>
      </c>
      <c r="AY903" s="246" t="s">
        <v>154</v>
      </c>
    </row>
    <row r="904" s="2" customFormat="1" ht="22.2" customHeight="1">
      <c r="A904" s="40"/>
      <c r="B904" s="41"/>
      <c r="C904" s="206" t="s">
        <v>1119</v>
      </c>
      <c r="D904" s="206" t="s">
        <v>156</v>
      </c>
      <c r="E904" s="207" t="s">
        <v>2104</v>
      </c>
      <c r="F904" s="208" t="s">
        <v>2105</v>
      </c>
      <c r="G904" s="209" t="s">
        <v>230</v>
      </c>
      <c r="H904" s="210">
        <v>58.200000000000003</v>
      </c>
      <c r="I904" s="211"/>
      <c r="J904" s="212">
        <f>ROUND(I904*H904,2)</f>
        <v>0</v>
      </c>
      <c r="K904" s="208" t="s">
        <v>160</v>
      </c>
      <c r="L904" s="46"/>
      <c r="M904" s="213" t="s">
        <v>19</v>
      </c>
      <c r="N904" s="214" t="s">
        <v>44</v>
      </c>
      <c r="O904" s="86"/>
      <c r="P904" s="215">
        <f>O904*H904</f>
        <v>0</v>
      </c>
      <c r="Q904" s="215">
        <v>0.00018000000000000001</v>
      </c>
      <c r="R904" s="215">
        <f>Q904*H904</f>
        <v>0.010476000000000001</v>
      </c>
      <c r="S904" s="215">
        <v>0</v>
      </c>
      <c r="T904" s="216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277</v>
      </c>
      <c r="AT904" s="217" t="s">
        <v>156</v>
      </c>
      <c r="AU904" s="217" t="s">
        <v>83</v>
      </c>
      <c r="AY904" s="19" t="s">
        <v>154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81</v>
      </c>
      <c r="BK904" s="218">
        <f>ROUND(I904*H904,2)</f>
        <v>0</v>
      </c>
      <c r="BL904" s="19" t="s">
        <v>277</v>
      </c>
      <c r="BM904" s="217" t="s">
        <v>2106</v>
      </c>
    </row>
    <row r="905" s="2" customFormat="1">
      <c r="A905" s="40"/>
      <c r="B905" s="41"/>
      <c r="C905" s="42"/>
      <c r="D905" s="219" t="s">
        <v>163</v>
      </c>
      <c r="E905" s="42"/>
      <c r="F905" s="220" t="s">
        <v>2107</v>
      </c>
      <c r="G905" s="42"/>
      <c r="H905" s="42"/>
      <c r="I905" s="221"/>
      <c r="J905" s="42"/>
      <c r="K905" s="42"/>
      <c r="L905" s="46"/>
      <c r="M905" s="222"/>
      <c r="N905" s="223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163</v>
      </c>
      <c r="AU905" s="19" t="s">
        <v>83</v>
      </c>
    </row>
    <row r="906" s="2" customFormat="1">
      <c r="A906" s="40"/>
      <c r="B906" s="41"/>
      <c r="C906" s="42"/>
      <c r="D906" s="224" t="s">
        <v>165</v>
      </c>
      <c r="E906" s="42"/>
      <c r="F906" s="225" t="s">
        <v>2108</v>
      </c>
      <c r="G906" s="42"/>
      <c r="H906" s="42"/>
      <c r="I906" s="221"/>
      <c r="J906" s="42"/>
      <c r="K906" s="42"/>
      <c r="L906" s="46"/>
      <c r="M906" s="222"/>
      <c r="N906" s="223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165</v>
      </c>
      <c r="AU906" s="19" t="s">
        <v>83</v>
      </c>
    </row>
    <row r="907" s="13" customFormat="1">
      <c r="A907" s="13"/>
      <c r="B907" s="226"/>
      <c r="C907" s="227"/>
      <c r="D907" s="219" t="s">
        <v>167</v>
      </c>
      <c r="E907" s="228" t="s">
        <v>19</v>
      </c>
      <c r="F907" s="229" t="s">
        <v>1544</v>
      </c>
      <c r="G907" s="227"/>
      <c r="H907" s="228" t="s">
        <v>19</v>
      </c>
      <c r="I907" s="230"/>
      <c r="J907" s="227"/>
      <c r="K907" s="227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167</v>
      </c>
      <c r="AU907" s="235" t="s">
        <v>83</v>
      </c>
      <c r="AV907" s="13" t="s">
        <v>81</v>
      </c>
      <c r="AW907" s="13" t="s">
        <v>34</v>
      </c>
      <c r="AX907" s="13" t="s">
        <v>73</v>
      </c>
      <c r="AY907" s="235" t="s">
        <v>154</v>
      </c>
    </row>
    <row r="908" s="14" customFormat="1">
      <c r="A908" s="14"/>
      <c r="B908" s="236"/>
      <c r="C908" s="237"/>
      <c r="D908" s="219" t="s">
        <v>167</v>
      </c>
      <c r="E908" s="238" t="s">
        <v>19</v>
      </c>
      <c r="F908" s="239" t="s">
        <v>2109</v>
      </c>
      <c r="G908" s="237"/>
      <c r="H908" s="240">
        <v>4.2000000000000002</v>
      </c>
      <c r="I908" s="241"/>
      <c r="J908" s="237"/>
      <c r="K908" s="237"/>
      <c r="L908" s="242"/>
      <c r="M908" s="243"/>
      <c r="N908" s="244"/>
      <c r="O908" s="244"/>
      <c r="P908" s="244"/>
      <c r="Q908" s="244"/>
      <c r="R908" s="244"/>
      <c r="S908" s="244"/>
      <c r="T908" s="24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6" t="s">
        <v>167</v>
      </c>
      <c r="AU908" s="246" t="s">
        <v>83</v>
      </c>
      <c r="AV908" s="14" t="s">
        <v>83</v>
      </c>
      <c r="AW908" s="14" t="s">
        <v>34</v>
      </c>
      <c r="AX908" s="14" t="s">
        <v>73</v>
      </c>
      <c r="AY908" s="246" t="s">
        <v>154</v>
      </c>
    </row>
    <row r="909" s="14" customFormat="1">
      <c r="A909" s="14"/>
      <c r="B909" s="236"/>
      <c r="C909" s="237"/>
      <c r="D909" s="219" t="s">
        <v>167</v>
      </c>
      <c r="E909" s="238" t="s">
        <v>19</v>
      </c>
      <c r="F909" s="239" t="s">
        <v>2110</v>
      </c>
      <c r="G909" s="237"/>
      <c r="H909" s="240">
        <v>4.25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167</v>
      </c>
      <c r="AU909" s="246" t="s">
        <v>83</v>
      </c>
      <c r="AV909" s="14" t="s">
        <v>83</v>
      </c>
      <c r="AW909" s="14" t="s">
        <v>34</v>
      </c>
      <c r="AX909" s="14" t="s">
        <v>73</v>
      </c>
      <c r="AY909" s="246" t="s">
        <v>154</v>
      </c>
    </row>
    <row r="910" s="13" customFormat="1">
      <c r="A910" s="13"/>
      <c r="B910" s="226"/>
      <c r="C910" s="227"/>
      <c r="D910" s="219" t="s">
        <v>167</v>
      </c>
      <c r="E910" s="228" t="s">
        <v>19</v>
      </c>
      <c r="F910" s="229" t="s">
        <v>1547</v>
      </c>
      <c r="G910" s="227"/>
      <c r="H910" s="228" t="s">
        <v>19</v>
      </c>
      <c r="I910" s="230"/>
      <c r="J910" s="227"/>
      <c r="K910" s="227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167</v>
      </c>
      <c r="AU910" s="235" t="s">
        <v>83</v>
      </c>
      <c r="AV910" s="13" t="s">
        <v>81</v>
      </c>
      <c r="AW910" s="13" t="s">
        <v>34</v>
      </c>
      <c r="AX910" s="13" t="s">
        <v>73</v>
      </c>
      <c r="AY910" s="235" t="s">
        <v>154</v>
      </c>
    </row>
    <row r="911" s="14" customFormat="1">
      <c r="A911" s="14"/>
      <c r="B911" s="236"/>
      <c r="C911" s="237"/>
      <c r="D911" s="219" t="s">
        <v>167</v>
      </c>
      <c r="E911" s="238" t="s">
        <v>19</v>
      </c>
      <c r="F911" s="239" t="s">
        <v>2111</v>
      </c>
      <c r="G911" s="237"/>
      <c r="H911" s="240">
        <v>4.5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6" t="s">
        <v>167</v>
      </c>
      <c r="AU911" s="246" t="s">
        <v>83</v>
      </c>
      <c r="AV911" s="14" t="s">
        <v>83</v>
      </c>
      <c r="AW911" s="14" t="s">
        <v>34</v>
      </c>
      <c r="AX911" s="14" t="s">
        <v>73</v>
      </c>
      <c r="AY911" s="246" t="s">
        <v>154</v>
      </c>
    </row>
    <row r="912" s="14" customFormat="1">
      <c r="A912" s="14"/>
      <c r="B912" s="236"/>
      <c r="C912" s="237"/>
      <c r="D912" s="219" t="s">
        <v>167</v>
      </c>
      <c r="E912" s="238" t="s">
        <v>19</v>
      </c>
      <c r="F912" s="239" t="s">
        <v>2112</v>
      </c>
      <c r="G912" s="237"/>
      <c r="H912" s="240">
        <v>4.5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6" t="s">
        <v>167</v>
      </c>
      <c r="AU912" s="246" t="s">
        <v>83</v>
      </c>
      <c r="AV912" s="14" t="s">
        <v>83</v>
      </c>
      <c r="AW912" s="14" t="s">
        <v>34</v>
      </c>
      <c r="AX912" s="14" t="s">
        <v>73</v>
      </c>
      <c r="AY912" s="246" t="s">
        <v>154</v>
      </c>
    </row>
    <row r="913" s="14" customFormat="1">
      <c r="A913" s="14"/>
      <c r="B913" s="236"/>
      <c r="C913" s="237"/>
      <c r="D913" s="219" t="s">
        <v>167</v>
      </c>
      <c r="E913" s="238" t="s">
        <v>19</v>
      </c>
      <c r="F913" s="239" t="s">
        <v>2113</v>
      </c>
      <c r="G913" s="237"/>
      <c r="H913" s="240">
        <v>4.5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6" t="s">
        <v>167</v>
      </c>
      <c r="AU913" s="246" t="s">
        <v>83</v>
      </c>
      <c r="AV913" s="14" t="s">
        <v>83</v>
      </c>
      <c r="AW913" s="14" t="s">
        <v>34</v>
      </c>
      <c r="AX913" s="14" t="s">
        <v>73</v>
      </c>
      <c r="AY913" s="246" t="s">
        <v>154</v>
      </c>
    </row>
    <row r="914" s="14" customFormat="1">
      <c r="A914" s="14"/>
      <c r="B914" s="236"/>
      <c r="C914" s="237"/>
      <c r="D914" s="219" t="s">
        <v>167</v>
      </c>
      <c r="E914" s="238" t="s">
        <v>19</v>
      </c>
      <c r="F914" s="239" t="s">
        <v>2114</v>
      </c>
      <c r="G914" s="237"/>
      <c r="H914" s="240">
        <v>7.25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167</v>
      </c>
      <c r="AU914" s="246" t="s">
        <v>83</v>
      </c>
      <c r="AV914" s="14" t="s">
        <v>83</v>
      </c>
      <c r="AW914" s="14" t="s">
        <v>34</v>
      </c>
      <c r="AX914" s="14" t="s">
        <v>73</v>
      </c>
      <c r="AY914" s="246" t="s">
        <v>154</v>
      </c>
    </row>
    <row r="915" s="14" customFormat="1">
      <c r="A915" s="14"/>
      <c r="B915" s="236"/>
      <c r="C915" s="237"/>
      <c r="D915" s="219" t="s">
        <v>167</v>
      </c>
      <c r="E915" s="238" t="s">
        <v>19</v>
      </c>
      <c r="F915" s="239" t="s">
        <v>2115</v>
      </c>
      <c r="G915" s="237"/>
      <c r="H915" s="240">
        <v>4.25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6" t="s">
        <v>167</v>
      </c>
      <c r="AU915" s="246" t="s">
        <v>83</v>
      </c>
      <c r="AV915" s="14" t="s">
        <v>83</v>
      </c>
      <c r="AW915" s="14" t="s">
        <v>34</v>
      </c>
      <c r="AX915" s="14" t="s">
        <v>73</v>
      </c>
      <c r="AY915" s="246" t="s">
        <v>154</v>
      </c>
    </row>
    <row r="916" s="14" customFormat="1">
      <c r="A916" s="14"/>
      <c r="B916" s="236"/>
      <c r="C916" s="237"/>
      <c r="D916" s="219" t="s">
        <v>167</v>
      </c>
      <c r="E916" s="238" t="s">
        <v>19</v>
      </c>
      <c r="F916" s="239" t="s">
        <v>2116</v>
      </c>
      <c r="G916" s="237"/>
      <c r="H916" s="240">
        <v>4.25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6" t="s">
        <v>167</v>
      </c>
      <c r="AU916" s="246" t="s">
        <v>83</v>
      </c>
      <c r="AV916" s="14" t="s">
        <v>83</v>
      </c>
      <c r="AW916" s="14" t="s">
        <v>34</v>
      </c>
      <c r="AX916" s="14" t="s">
        <v>73</v>
      </c>
      <c r="AY916" s="246" t="s">
        <v>154</v>
      </c>
    </row>
    <row r="917" s="14" customFormat="1">
      <c r="A917" s="14"/>
      <c r="B917" s="236"/>
      <c r="C917" s="237"/>
      <c r="D917" s="219" t="s">
        <v>167</v>
      </c>
      <c r="E917" s="238" t="s">
        <v>19</v>
      </c>
      <c r="F917" s="239" t="s">
        <v>2117</v>
      </c>
      <c r="G917" s="237"/>
      <c r="H917" s="240">
        <v>4.25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167</v>
      </c>
      <c r="AU917" s="246" t="s">
        <v>83</v>
      </c>
      <c r="AV917" s="14" t="s">
        <v>83</v>
      </c>
      <c r="AW917" s="14" t="s">
        <v>34</v>
      </c>
      <c r="AX917" s="14" t="s">
        <v>73</v>
      </c>
      <c r="AY917" s="246" t="s">
        <v>154</v>
      </c>
    </row>
    <row r="918" s="14" customFormat="1">
      <c r="A918" s="14"/>
      <c r="B918" s="236"/>
      <c r="C918" s="237"/>
      <c r="D918" s="219" t="s">
        <v>167</v>
      </c>
      <c r="E918" s="238" t="s">
        <v>19</v>
      </c>
      <c r="F918" s="239" t="s">
        <v>2118</v>
      </c>
      <c r="G918" s="237"/>
      <c r="H918" s="240">
        <v>4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6" t="s">
        <v>167</v>
      </c>
      <c r="AU918" s="246" t="s">
        <v>83</v>
      </c>
      <c r="AV918" s="14" t="s">
        <v>83</v>
      </c>
      <c r="AW918" s="14" t="s">
        <v>34</v>
      </c>
      <c r="AX918" s="14" t="s">
        <v>73</v>
      </c>
      <c r="AY918" s="246" t="s">
        <v>154</v>
      </c>
    </row>
    <row r="919" s="14" customFormat="1">
      <c r="A919" s="14"/>
      <c r="B919" s="236"/>
      <c r="C919" s="237"/>
      <c r="D919" s="219" t="s">
        <v>167</v>
      </c>
      <c r="E919" s="238" t="s">
        <v>19</v>
      </c>
      <c r="F919" s="239" t="s">
        <v>2119</v>
      </c>
      <c r="G919" s="237"/>
      <c r="H919" s="240">
        <v>4.25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167</v>
      </c>
      <c r="AU919" s="246" t="s">
        <v>83</v>
      </c>
      <c r="AV919" s="14" t="s">
        <v>83</v>
      </c>
      <c r="AW919" s="14" t="s">
        <v>34</v>
      </c>
      <c r="AX919" s="14" t="s">
        <v>73</v>
      </c>
      <c r="AY919" s="246" t="s">
        <v>154</v>
      </c>
    </row>
    <row r="920" s="14" customFormat="1">
      <c r="A920" s="14"/>
      <c r="B920" s="236"/>
      <c r="C920" s="237"/>
      <c r="D920" s="219" t="s">
        <v>167</v>
      </c>
      <c r="E920" s="238" t="s">
        <v>19</v>
      </c>
      <c r="F920" s="239" t="s">
        <v>2120</v>
      </c>
      <c r="G920" s="237"/>
      <c r="H920" s="240">
        <v>4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6" t="s">
        <v>167</v>
      </c>
      <c r="AU920" s="246" t="s">
        <v>83</v>
      </c>
      <c r="AV920" s="14" t="s">
        <v>83</v>
      </c>
      <c r="AW920" s="14" t="s">
        <v>34</v>
      </c>
      <c r="AX920" s="14" t="s">
        <v>73</v>
      </c>
      <c r="AY920" s="246" t="s">
        <v>154</v>
      </c>
    </row>
    <row r="921" s="14" customFormat="1">
      <c r="A921" s="14"/>
      <c r="B921" s="236"/>
      <c r="C921" s="237"/>
      <c r="D921" s="219" t="s">
        <v>167</v>
      </c>
      <c r="E921" s="238" t="s">
        <v>19</v>
      </c>
      <c r="F921" s="239" t="s">
        <v>2121</v>
      </c>
      <c r="G921" s="237"/>
      <c r="H921" s="240">
        <v>4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6" t="s">
        <v>167</v>
      </c>
      <c r="AU921" s="246" t="s">
        <v>83</v>
      </c>
      <c r="AV921" s="14" t="s">
        <v>83</v>
      </c>
      <c r="AW921" s="14" t="s">
        <v>34</v>
      </c>
      <c r="AX921" s="14" t="s">
        <v>73</v>
      </c>
      <c r="AY921" s="246" t="s">
        <v>154</v>
      </c>
    </row>
    <row r="922" s="2" customFormat="1" ht="14.4" customHeight="1">
      <c r="A922" s="40"/>
      <c r="B922" s="41"/>
      <c r="C922" s="248" t="s">
        <v>1125</v>
      </c>
      <c r="D922" s="248" t="s">
        <v>264</v>
      </c>
      <c r="E922" s="249" t="s">
        <v>2122</v>
      </c>
      <c r="F922" s="250" t="s">
        <v>2123</v>
      </c>
      <c r="G922" s="251" t="s">
        <v>230</v>
      </c>
      <c r="H922" s="252">
        <v>64.260000000000005</v>
      </c>
      <c r="I922" s="253"/>
      <c r="J922" s="254">
        <f>ROUND(I922*H922,2)</f>
        <v>0</v>
      </c>
      <c r="K922" s="250" t="s">
        <v>160</v>
      </c>
      <c r="L922" s="255"/>
      <c r="M922" s="256" t="s">
        <v>19</v>
      </c>
      <c r="N922" s="257" t="s">
        <v>44</v>
      </c>
      <c r="O922" s="86"/>
      <c r="P922" s="215">
        <f>O922*H922</f>
        <v>0</v>
      </c>
      <c r="Q922" s="215">
        <v>0.00029999999999999997</v>
      </c>
      <c r="R922" s="215">
        <f>Q922*H922</f>
        <v>0.019278</v>
      </c>
      <c r="S922" s="215">
        <v>0</v>
      </c>
      <c r="T922" s="216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7" t="s">
        <v>414</v>
      </c>
      <c r="AT922" s="217" t="s">
        <v>264</v>
      </c>
      <c r="AU922" s="217" t="s">
        <v>83</v>
      </c>
      <c r="AY922" s="19" t="s">
        <v>154</v>
      </c>
      <c r="BE922" s="218">
        <f>IF(N922="základní",J922,0)</f>
        <v>0</v>
      </c>
      <c r="BF922" s="218">
        <f>IF(N922="snížená",J922,0)</f>
        <v>0</v>
      </c>
      <c r="BG922" s="218">
        <f>IF(N922="zákl. přenesená",J922,0)</f>
        <v>0</v>
      </c>
      <c r="BH922" s="218">
        <f>IF(N922="sníž. přenesená",J922,0)</f>
        <v>0</v>
      </c>
      <c r="BI922" s="218">
        <f>IF(N922="nulová",J922,0)</f>
        <v>0</v>
      </c>
      <c r="BJ922" s="19" t="s">
        <v>81</v>
      </c>
      <c r="BK922" s="218">
        <f>ROUND(I922*H922,2)</f>
        <v>0</v>
      </c>
      <c r="BL922" s="19" t="s">
        <v>277</v>
      </c>
      <c r="BM922" s="217" t="s">
        <v>2124</v>
      </c>
    </row>
    <row r="923" s="2" customFormat="1">
      <c r="A923" s="40"/>
      <c r="B923" s="41"/>
      <c r="C923" s="42"/>
      <c r="D923" s="219" t="s">
        <v>163</v>
      </c>
      <c r="E923" s="42"/>
      <c r="F923" s="220" t="s">
        <v>2123</v>
      </c>
      <c r="G923" s="42"/>
      <c r="H923" s="42"/>
      <c r="I923" s="221"/>
      <c r="J923" s="42"/>
      <c r="K923" s="42"/>
      <c r="L923" s="46"/>
      <c r="M923" s="222"/>
      <c r="N923" s="223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163</v>
      </c>
      <c r="AU923" s="19" t="s">
        <v>83</v>
      </c>
    </row>
    <row r="924" s="13" customFormat="1">
      <c r="A924" s="13"/>
      <c r="B924" s="226"/>
      <c r="C924" s="227"/>
      <c r="D924" s="219" t="s">
        <v>167</v>
      </c>
      <c r="E924" s="228" t="s">
        <v>19</v>
      </c>
      <c r="F924" s="229" t="s">
        <v>2125</v>
      </c>
      <c r="G924" s="227"/>
      <c r="H924" s="228" t="s">
        <v>19</v>
      </c>
      <c r="I924" s="230"/>
      <c r="J924" s="227"/>
      <c r="K924" s="227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167</v>
      </c>
      <c r="AU924" s="235" t="s">
        <v>83</v>
      </c>
      <c r="AV924" s="13" t="s">
        <v>81</v>
      </c>
      <c r="AW924" s="13" t="s">
        <v>34</v>
      </c>
      <c r="AX924" s="13" t="s">
        <v>73</v>
      </c>
      <c r="AY924" s="235" t="s">
        <v>154</v>
      </c>
    </row>
    <row r="925" s="14" customFormat="1">
      <c r="A925" s="14"/>
      <c r="B925" s="236"/>
      <c r="C925" s="237"/>
      <c r="D925" s="219" t="s">
        <v>167</v>
      </c>
      <c r="E925" s="238" t="s">
        <v>19</v>
      </c>
      <c r="F925" s="239" t="s">
        <v>2102</v>
      </c>
      <c r="G925" s="237"/>
      <c r="H925" s="240">
        <v>1.5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6" t="s">
        <v>167</v>
      </c>
      <c r="AU925" s="246" t="s">
        <v>83</v>
      </c>
      <c r="AV925" s="14" t="s">
        <v>83</v>
      </c>
      <c r="AW925" s="14" t="s">
        <v>34</v>
      </c>
      <c r="AX925" s="14" t="s">
        <v>73</v>
      </c>
      <c r="AY925" s="246" t="s">
        <v>154</v>
      </c>
    </row>
    <row r="926" s="13" customFormat="1">
      <c r="A926" s="13"/>
      <c r="B926" s="226"/>
      <c r="C926" s="227"/>
      <c r="D926" s="219" t="s">
        <v>167</v>
      </c>
      <c r="E926" s="228" t="s">
        <v>19</v>
      </c>
      <c r="F926" s="229" t="s">
        <v>1547</v>
      </c>
      <c r="G926" s="227"/>
      <c r="H926" s="228" t="s">
        <v>19</v>
      </c>
      <c r="I926" s="230"/>
      <c r="J926" s="227"/>
      <c r="K926" s="227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167</v>
      </c>
      <c r="AU926" s="235" t="s">
        <v>83</v>
      </c>
      <c r="AV926" s="13" t="s">
        <v>81</v>
      </c>
      <c r="AW926" s="13" t="s">
        <v>34</v>
      </c>
      <c r="AX926" s="13" t="s">
        <v>73</v>
      </c>
      <c r="AY926" s="235" t="s">
        <v>154</v>
      </c>
    </row>
    <row r="927" s="14" customFormat="1">
      <c r="A927" s="14"/>
      <c r="B927" s="236"/>
      <c r="C927" s="237"/>
      <c r="D927" s="219" t="s">
        <v>167</v>
      </c>
      <c r="E927" s="238" t="s">
        <v>19</v>
      </c>
      <c r="F927" s="239" t="s">
        <v>2103</v>
      </c>
      <c r="G927" s="237"/>
      <c r="H927" s="240">
        <v>1.5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167</v>
      </c>
      <c r="AU927" s="246" t="s">
        <v>83</v>
      </c>
      <c r="AV927" s="14" t="s">
        <v>83</v>
      </c>
      <c r="AW927" s="14" t="s">
        <v>34</v>
      </c>
      <c r="AX927" s="14" t="s">
        <v>73</v>
      </c>
      <c r="AY927" s="246" t="s">
        <v>154</v>
      </c>
    </row>
    <row r="928" s="13" customFormat="1">
      <c r="A928" s="13"/>
      <c r="B928" s="226"/>
      <c r="C928" s="227"/>
      <c r="D928" s="219" t="s">
        <v>167</v>
      </c>
      <c r="E928" s="228" t="s">
        <v>19</v>
      </c>
      <c r="F928" s="229" t="s">
        <v>2126</v>
      </c>
      <c r="G928" s="227"/>
      <c r="H928" s="228" t="s">
        <v>19</v>
      </c>
      <c r="I928" s="230"/>
      <c r="J928" s="227"/>
      <c r="K928" s="227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167</v>
      </c>
      <c r="AU928" s="235" t="s">
        <v>83</v>
      </c>
      <c r="AV928" s="13" t="s">
        <v>81</v>
      </c>
      <c r="AW928" s="13" t="s">
        <v>34</v>
      </c>
      <c r="AX928" s="13" t="s">
        <v>73</v>
      </c>
      <c r="AY928" s="235" t="s">
        <v>154</v>
      </c>
    </row>
    <row r="929" s="14" customFormat="1">
      <c r="A929" s="14"/>
      <c r="B929" s="236"/>
      <c r="C929" s="237"/>
      <c r="D929" s="219" t="s">
        <v>167</v>
      </c>
      <c r="E929" s="238" t="s">
        <v>19</v>
      </c>
      <c r="F929" s="239" t="s">
        <v>2109</v>
      </c>
      <c r="G929" s="237"/>
      <c r="H929" s="240">
        <v>4.2000000000000002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167</v>
      </c>
      <c r="AU929" s="246" t="s">
        <v>83</v>
      </c>
      <c r="AV929" s="14" t="s">
        <v>83</v>
      </c>
      <c r="AW929" s="14" t="s">
        <v>34</v>
      </c>
      <c r="AX929" s="14" t="s">
        <v>73</v>
      </c>
      <c r="AY929" s="246" t="s">
        <v>154</v>
      </c>
    </row>
    <row r="930" s="14" customFormat="1">
      <c r="A930" s="14"/>
      <c r="B930" s="236"/>
      <c r="C930" s="237"/>
      <c r="D930" s="219" t="s">
        <v>167</v>
      </c>
      <c r="E930" s="238" t="s">
        <v>19</v>
      </c>
      <c r="F930" s="239" t="s">
        <v>2110</v>
      </c>
      <c r="G930" s="237"/>
      <c r="H930" s="240">
        <v>4.25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6" t="s">
        <v>167</v>
      </c>
      <c r="AU930" s="246" t="s">
        <v>83</v>
      </c>
      <c r="AV930" s="14" t="s">
        <v>83</v>
      </c>
      <c r="AW930" s="14" t="s">
        <v>34</v>
      </c>
      <c r="AX930" s="14" t="s">
        <v>73</v>
      </c>
      <c r="AY930" s="246" t="s">
        <v>154</v>
      </c>
    </row>
    <row r="931" s="13" customFormat="1">
      <c r="A931" s="13"/>
      <c r="B931" s="226"/>
      <c r="C931" s="227"/>
      <c r="D931" s="219" t="s">
        <v>167</v>
      </c>
      <c r="E931" s="228" t="s">
        <v>19</v>
      </c>
      <c r="F931" s="229" t="s">
        <v>1547</v>
      </c>
      <c r="G931" s="227"/>
      <c r="H931" s="228" t="s">
        <v>19</v>
      </c>
      <c r="I931" s="230"/>
      <c r="J931" s="227"/>
      <c r="K931" s="227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167</v>
      </c>
      <c r="AU931" s="235" t="s">
        <v>83</v>
      </c>
      <c r="AV931" s="13" t="s">
        <v>81</v>
      </c>
      <c r="AW931" s="13" t="s">
        <v>34</v>
      </c>
      <c r="AX931" s="13" t="s">
        <v>73</v>
      </c>
      <c r="AY931" s="235" t="s">
        <v>154</v>
      </c>
    </row>
    <row r="932" s="14" customFormat="1">
      <c r="A932" s="14"/>
      <c r="B932" s="236"/>
      <c r="C932" s="237"/>
      <c r="D932" s="219" t="s">
        <v>167</v>
      </c>
      <c r="E932" s="238" t="s">
        <v>19</v>
      </c>
      <c r="F932" s="239" t="s">
        <v>2111</v>
      </c>
      <c r="G932" s="237"/>
      <c r="H932" s="240">
        <v>4.5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167</v>
      </c>
      <c r="AU932" s="246" t="s">
        <v>83</v>
      </c>
      <c r="AV932" s="14" t="s">
        <v>83</v>
      </c>
      <c r="AW932" s="14" t="s">
        <v>34</v>
      </c>
      <c r="AX932" s="14" t="s">
        <v>73</v>
      </c>
      <c r="AY932" s="246" t="s">
        <v>154</v>
      </c>
    </row>
    <row r="933" s="14" customFormat="1">
      <c r="A933" s="14"/>
      <c r="B933" s="236"/>
      <c r="C933" s="237"/>
      <c r="D933" s="219" t="s">
        <v>167</v>
      </c>
      <c r="E933" s="238" t="s">
        <v>19</v>
      </c>
      <c r="F933" s="239" t="s">
        <v>2112</v>
      </c>
      <c r="G933" s="237"/>
      <c r="H933" s="240">
        <v>4.5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167</v>
      </c>
      <c r="AU933" s="246" t="s">
        <v>83</v>
      </c>
      <c r="AV933" s="14" t="s">
        <v>83</v>
      </c>
      <c r="AW933" s="14" t="s">
        <v>34</v>
      </c>
      <c r="AX933" s="14" t="s">
        <v>73</v>
      </c>
      <c r="AY933" s="246" t="s">
        <v>154</v>
      </c>
    </row>
    <row r="934" s="14" customFormat="1">
      <c r="A934" s="14"/>
      <c r="B934" s="236"/>
      <c r="C934" s="237"/>
      <c r="D934" s="219" t="s">
        <v>167</v>
      </c>
      <c r="E934" s="238" t="s">
        <v>19</v>
      </c>
      <c r="F934" s="239" t="s">
        <v>2113</v>
      </c>
      <c r="G934" s="237"/>
      <c r="H934" s="240">
        <v>4.5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6" t="s">
        <v>167</v>
      </c>
      <c r="AU934" s="246" t="s">
        <v>83</v>
      </c>
      <c r="AV934" s="14" t="s">
        <v>83</v>
      </c>
      <c r="AW934" s="14" t="s">
        <v>34</v>
      </c>
      <c r="AX934" s="14" t="s">
        <v>73</v>
      </c>
      <c r="AY934" s="246" t="s">
        <v>154</v>
      </c>
    </row>
    <row r="935" s="14" customFormat="1">
      <c r="A935" s="14"/>
      <c r="B935" s="236"/>
      <c r="C935" s="237"/>
      <c r="D935" s="219" t="s">
        <v>167</v>
      </c>
      <c r="E935" s="238" t="s">
        <v>19</v>
      </c>
      <c r="F935" s="239" t="s">
        <v>2114</v>
      </c>
      <c r="G935" s="237"/>
      <c r="H935" s="240">
        <v>7.25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6" t="s">
        <v>167</v>
      </c>
      <c r="AU935" s="246" t="s">
        <v>83</v>
      </c>
      <c r="AV935" s="14" t="s">
        <v>83</v>
      </c>
      <c r="AW935" s="14" t="s">
        <v>34</v>
      </c>
      <c r="AX935" s="14" t="s">
        <v>73</v>
      </c>
      <c r="AY935" s="246" t="s">
        <v>154</v>
      </c>
    </row>
    <row r="936" s="14" customFormat="1">
      <c r="A936" s="14"/>
      <c r="B936" s="236"/>
      <c r="C936" s="237"/>
      <c r="D936" s="219" t="s">
        <v>167</v>
      </c>
      <c r="E936" s="238" t="s">
        <v>19</v>
      </c>
      <c r="F936" s="239" t="s">
        <v>2115</v>
      </c>
      <c r="G936" s="237"/>
      <c r="H936" s="240">
        <v>4.25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167</v>
      </c>
      <c r="AU936" s="246" t="s">
        <v>83</v>
      </c>
      <c r="AV936" s="14" t="s">
        <v>83</v>
      </c>
      <c r="AW936" s="14" t="s">
        <v>34</v>
      </c>
      <c r="AX936" s="14" t="s">
        <v>73</v>
      </c>
      <c r="AY936" s="246" t="s">
        <v>154</v>
      </c>
    </row>
    <row r="937" s="14" customFormat="1">
      <c r="A937" s="14"/>
      <c r="B937" s="236"/>
      <c r="C937" s="237"/>
      <c r="D937" s="219" t="s">
        <v>167</v>
      </c>
      <c r="E937" s="238" t="s">
        <v>19</v>
      </c>
      <c r="F937" s="239" t="s">
        <v>2116</v>
      </c>
      <c r="G937" s="237"/>
      <c r="H937" s="240">
        <v>4.25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6" t="s">
        <v>167</v>
      </c>
      <c r="AU937" s="246" t="s">
        <v>83</v>
      </c>
      <c r="AV937" s="14" t="s">
        <v>83</v>
      </c>
      <c r="AW937" s="14" t="s">
        <v>34</v>
      </c>
      <c r="AX937" s="14" t="s">
        <v>73</v>
      </c>
      <c r="AY937" s="246" t="s">
        <v>154</v>
      </c>
    </row>
    <row r="938" s="14" customFormat="1">
      <c r="A938" s="14"/>
      <c r="B938" s="236"/>
      <c r="C938" s="237"/>
      <c r="D938" s="219" t="s">
        <v>167</v>
      </c>
      <c r="E938" s="238" t="s">
        <v>19</v>
      </c>
      <c r="F938" s="239" t="s">
        <v>2117</v>
      </c>
      <c r="G938" s="237"/>
      <c r="H938" s="240">
        <v>4.25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6" t="s">
        <v>167</v>
      </c>
      <c r="AU938" s="246" t="s">
        <v>83</v>
      </c>
      <c r="AV938" s="14" t="s">
        <v>83</v>
      </c>
      <c r="AW938" s="14" t="s">
        <v>34</v>
      </c>
      <c r="AX938" s="14" t="s">
        <v>73</v>
      </c>
      <c r="AY938" s="246" t="s">
        <v>154</v>
      </c>
    </row>
    <row r="939" s="14" customFormat="1">
      <c r="A939" s="14"/>
      <c r="B939" s="236"/>
      <c r="C939" s="237"/>
      <c r="D939" s="219" t="s">
        <v>167</v>
      </c>
      <c r="E939" s="238" t="s">
        <v>19</v>
      </c>
      <c r="F939" s="239" t="s">
        <v>2118</v>
      </c>
      <c r="G939" s="237"/>
      <c r="H939" s="240">
        <v>4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167</v>
      </c>
      <c r="AU939" s="246" t="s">
        <v>83</v>
      </c>
      <c r="AV939" s="14" t="s">
        <v>83</v>
      </c>
      <c r="AW939" s="14" t="s">
        <v>34</v>
      </c>
      <c r="AX939" s="14" t="s">
        <v>73</v>
      </c>
      <c r="AY939" s="246" t="s">
        <v>154</v>
      </c>
    </row>
    <row r="940" s="14" customFormat="1">
      <c r="A940" s="14"/>
      <c r="B940" s="236"/>
      <c r="C940" s="237"/>
      <c r="D940" s="219" t="s">
        <v>167</v>
      </c>
      <c r="E940" s="238" t="s">
        <v>19</v>
      </c>
      <c r="F940" s="239" t="s">
        <v>2119</v>
      </c>
      <c r="G940" s="237"/>
      <c r="H940" s="240">
        <v>4.25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167</v>
      </c>
      <c r="AU940" s="246" t="s">
        <v>83</v>
      </c>
      <c r="AV940" s="14" t="s">
        <v>83</v>
      </c>
      <c r="AW940" s="14" t="s">
        <v>34</v>
      </c>
      <c r="AX940" s="14" t="s">
        <v>73</v>
      </c>
      <c r="AY940" s="246" t="s">
        <v>154</v>
      </c>
    </row>
    <row r="941" s="14" customFormat="1">
      <c r="A941" s="14"/>
      <c r="B941" s="236"/>
      <c r="C941" s="237"/>
      <c r="D941" s="219" t="s">
        <v>167</v>
      </c>
      <c r="E941" s="238" t="s">
        <v>19</v>
      </c>
      <c r="F941" s="239" t="s">
        <v>2120</v>
      </c>
      <c r="G941" s="237"/>
      <c r="H941" s="240">
        <v>4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167</v>
      </c>
      <c r="AU941" s="246" t="s">
        <v>83</v>
      </c>
      <c r="AV941" s="14" t="s">
        <v>83</v>
      </c>
      <c r="AW941" s="14" t="s">
        <v>34</v>
      </c>
      <c r="AX941" s="14" t="s">
        <v>73</v>
      </c>
      <c r="AY941" s="246" t="s">
        <v>154</v>
      </c>
    </row>
    <row r="942" s="14" customFormat="1">
      <c r="A942" s="14"/>
      <c r="B942" s="236"/>
      <c r="C942" s="237"/>
      <c r="D942" s="219" t="s">
        <v>167</v>
      </c>
      <c r="E942" s="238" t="s">
        <v>19</v>
      </c>
      <c r="F942" s="239" t="s">
        <v>2121</v>
      </c>
      <c r="G942" s="237"/>
      <c r="H942" s="240">
        <v>4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167</v>
      </c>
      <c r="AU942" s="246" t="s">
        <v>83</v>
      </c>
      <c r="AV942" s="14" t="s">
        <v>83</v>
      </c>
      <c r="AW942" s="14" t="s">
        <v>34</v>
      </c>
      <c r="AX942" s="14" t="s">
        <v>73</v>
      </c>
      <c r="AY942" s="246" t="s">
        <v>154</v>
      </c>
    </row>
    <row r="943" s="14" customFormat="1">
      <c r="A943" s="14"/>
      <c r="B943" s="236"/>
      <c r="C943" s="237"/>
      <c r="D943" s="219" t="s">
        <v>167</v>
      </c>
      <c r="E943" s="237"/>
      <c r="F943" s="239" t="s">
        <v>2127</v>
      </c>
      <c r="G943" s="237"/>
      <c r="H943" s="240">
        <v>64.260000000000005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6" t="s">
        <v>167</v>
      </c>
      <c r="AU943" s="246" t="s">
        <v>83</v>
      </c>
      <c r="AV943" s="14" t="s">
        <v>83</v>
      </c>
      <c r="AW943" s="14" t="s">
        <v>4</v>
      </c>
      <c r="AX943" s="14" t="s">
        <v>81</v>
      </c>
      <c r="AY943" s="246" t="s">
        <v>154</v>
      </c>
    </row>
    <row r="944" s="2" customFormat="1" ht="22.2" customHeight="1">
      <c r="A944" s="40"/>
      <c r="B944" s="41"/>
      <c r="C944" s="206" t="s">
        <v>1132</v>
      </c>
      <c r="D944" s="206" t="s">
        <v>156</v>
      </c>
      <c r="E944" s="207" t="s">
        <v>2128</v>
      </c>
      <c r="F944" s="208" t="s">
        <v>2129</v>
      </c>
      <c r="G944" s="209" t="s">
        <v>178</v>
      </c>
      <c r="H944" s="210">
        <v>0.54200000000000004</v>
      </c>
      <c r="I944" s="211"/>
      <c r="J944" s="212">
        <f>ROUND(I944*H944,2)</f>
        <v>0</v>
      </c>
      <c r="K944" s="208" t="s">
        <v>160</v>
      </c>
      <c r="L944" s="46"/>
      <c r="M944" s="213" t="s">
        <v>19</v>
      </c>
      <c r="N944" s="214" t="s">
        <v>44</v>
      </c>
      <c r="O944" s="86"/>
      <c r="P944" s="215">
        <f>O944*H944</f>
        <v>0</v>
      </c>
      <c r="Q944" s="215">
        <v>0</v>
      </c>
      <c r="R944" s="215">
        <f>Q944*H944</f>
        <v>0</v>
      </c>
      <c r="S944" s="215">
        <v>0</v>
      </c>
      <c r="T944" s="216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17" t="s">
        <v>277</v>
      </c>
      <c r="AT944" s="217" t="s">
        <v>156</v>
      </c>
      <c r="AU944" s="217" t="s">
        <v>83</v>
      </c>
      <c r="AY944" s="19" t="s">
        <v>154</v>
      </c>
      <c r="BE944" s="218">
        <f>IF(N944="základní",J944,0)</f>
        <v>0</v>
      </c>
      <c r="BF944" s="218">
        <f>IF(N944="snížená",J944,0)</f>
        <v>0</v>
      </c>
      <c r="BG944" s="218">
        <f>IF(N944="zákl. přenesená",J944,0)</f>
        <v>0</v>
      </c>
      <c r="BH944" s="218">
        <f>IF(N944="sníž. přenesená",J944,0)</f>
        <v>0</v>
      </c>
      <c r="BI944" s="218">
        <f>IF(N944="nulová",J944,0)</f>
        <v>0</v>
      </c>
      <c r="BJ944" s="19" t="s">
        <v>81</v>
      </c>
      <c r="BK944" s="218">
        <f>ROUND(I944*H944,2)</f>
        <v>0</v>
      </c>
      <c r="BL944" s="19" t="s">
        <v>277</v>
      </c>
      <c r="BM944" s="217" t="s">
        <v>2130</v>
      </c>
    </row>
    <row r="945" s="2" customFormat="1">
      <c r="A945" s="40"/>
      <c r="B945" s="41"/>
      <c r="C945" s="42"/>
      <c r="D945" s="219" t="s">
        <v>163</v>
      </c>
      <c r="E945" s="42"/>
      <c r="F945" s="220" t="s">
        <v>2131</v>
      </c>
      <c r="G945" s="42"/>
      <c r="H945" s="42"/>
      <c r="I945" s="221"/>
      <c r="J945" s="42"/>
      <c r="K945" s="42"/>
      <c r="L945" s="46"/>
      <c r="M945" s="222"/>
      <c r="N945" s="223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163</v>
      </c>
      <c r="AU945" s="19" t="s">
        <v>83</v>
      </c>
    </row>
    <row r="946" s="2" customFormat="1">
      <c r="A946" s="40"/>
      <c r="B946" s="41"/>
      <c r="C946" s="42"/>
      <c r="D946" s="224" t="s">
        <v>165</v>
      </c>
      <c r="E946" s="42"/>
      <c r="F946" s="225" t="s">
        <v>2132</v>
      </c>
      <c r="G946" s="42"/>
      <c r="H946" s="42"/>
      <c r="I946" s="221"/>
      <c r="J946" s="42"/>
      <c r="K946" s="42"/>
      <c r="L946" s="46"/>
      <c r="M946" s="222"/>
      <c r="N946" s="223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165</v>
      </c>
      <c r="AU946" s="19" t="s">
        <v>83</v>
      </c>
    </row>
    <row r="947" s="12" customFormat="1" ht="22.8" customHeight="1">
      <c r="A947" s="12"/>
      <c r="B947" s="190"/>
      <c r="C947" s="191"/>
      <c r="D947" s="192" t="s">
        <v>72</v>
      </c>
      <c r="E947" s="204" t="s">
        <v>1312</v>
      </c>
      <c r="F947" s="204" t="s">
        <v>1313</v>
      </c>
      <c r="G947" s="191"/>
      <c r="H947" s="191"/>
      <c r="I947" s="194"/>
      <c r="J947" s="205">
        <f>BK947</f>
        <v>0</v>
      </c>
      <c r="K947" s="191"/>
      <c r="L947" s="196"/>
      <c r="M947" s="197"/>
      <c r="N947" s="198"/>
      <c r="O947" s="198"/>
      <c r="P947" s="199">
        <f>SUM(P948:P996)</f>
        <v>0</v>
      </c>
      <c r="Q947" s="198"/>
      <c r="R947" s="199">
        <f>SUM(R948:R996)</f>
        <v>0.036758359999999997</v>
      </c>
      <c r="S947" s="198"/>
      <c r="T947" s="200">
        <f>SUM(T948:T996)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01" t="s">
        <v>83</v>
      </c>
      <c r="AT947" s="202" t="s">
        <v>72</v>
      </c>
      <c r="AU947" s="202" t="s">
        <v>81</v>
      </c>
      <c r="AY947" s="201" t="s">
        <v>154</v>
      </c>
      <c r="BK947" s="203">
        <f>SUM(BK948:BK996)</f>
        <v>0</v>
      </c>
    </row>
    <row r="948" s="2" customFormat="1" ht="22.2" customHeight="1">
      <c r="A948" s="40"/>
      <c r="B948" s="41"/>
      <c r="C948" s="206" t="s">
        <v>1138</v>
      </c>
      <c r="D948" s="206" t="s">
        <v>156</v>
      </c>
      <c r="E948" s="207" t="s">
        <v>2133</v>
      </c>
      <c r="F948" s="208" t="s">
        <v>2134</v>
      </c>
      <c r="G948" s="209" t="s">
        <v>207</v>
      </c>
      <c r="H948" s="210">
        <v>64.799999999999997</v>
      </c>
      <c r="I948" s="211"/>
      <c r="J948" s="212">
        <f>ROUND(I948*H948,2)</f>
        <v>0</v>
      </c>
      <c r="K948" s="208" t="s">
        <v>160</v>
      </c>
      <c r="L948" s="46"/>
      <c r="M948" s="213" t="s">
        <v>19</v>
      </c>
      <c r="N948" s="214" t="s">
        <v>44</v>
      </c>
      <c r="O948" s="86"/>
      <c r="P948" s="215">
        <f>O948*H948</f>
        <v>0</v>
      </c>
      <c r="Q948" s="215">
        <v>0</v>
      </c>
      <c r="R948" s="215">
        <f>Q948*H948</f>
        <v>0</v>
      </c>
      <c r="S948" s="215">
        <v>0</v>
      </c>
      <c r="T948" s="216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7" t="s">
        <v>277</v>
      </c>
      <c r="AT948" s="217" t="s">
        <v>156</v>
      </c>
      <c r="AU948" s="217" t="s">
        <v>83</v>
      </c>
      <c r="AY948" s="19" t="s">
        <v>154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9" t="s">
        <v>81</v>
      </c>
      <c r="BK948" s="218">
        <f>ROUND(I948*H948,2)</f>
        <v>0</v>
      </c>
      <c r="BL948" s="19" t="s">
        <v>277</v>
      </c>
      <c r="BM948" s="217" t="s">
        <v>2135</v>
      </c>
    </row>
    <row r="949" s="2" customFormat="1">
      <c r="A949" s="40"/>
      <c r="B949" s="41"/>
      <c r="C949" s="42"/>
      <c r="D949" s="219" t="s">
        <v>163</v>
      </c>
      <c r="E949" s="42"/>
      <c r="F949" s="220" t="s">
        <v>2136</v>
      </c>
      <c r="G949" s="42"/>
      <c r="H949" s="42"/>
      <c r="I949" s="221"/>
      <c r="J949" s="42"/>
      <c r="K949" s="42"/>
      <c r="L949" s="46"/>
      <c r="M949" s="222"/>
      <c r="N949" s="22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163</v>
      </c>
      <c r="AU949" s="19" t="s">
        <v>83</v>
      </c>
    </row>
    <row r="950" s="2" customFormat="1">
      <c r="A950" s="40"/>
      <c r="B950" s="41"/>
      <c r="C950" s="42"/>
      <c r="D950" s="224" t="s">
        <v>165</v>
      </c>
      <c r="E950" s="42"/>
      <c r="F950" s="225" t="s">
        <v>2137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165</v>
      </c>
      <c r="AU950" s="19" t="s">
        <v>83</v>
      </c>
    </row>
    <row r="951" s="14" customFormat="1">
      <c r="A951" s="14"/>
      <c r="B951" s="236"/>
      <c r="C951" s="237"/>
      <c r="D951" s="219" t="s">
        <v>167</v>
      </c>
      <c r="E951" s="238" t="s">
        <v>19</v>
      </c>
      <c r="F951" s="239" t="s">
        <v>2138</v>
      </c>
      <c r="G951" s="237"/>
      <c r="H951" s="240">
        <v>64.799999999999997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6" t="s">
        <v>167</v>
      </c>
      <c r="AU951" s="246" t="s">
        <v>83</v>
      </c>
      <c r="AV951" s="14" t="s">
        <v>83</v>
      </c>
      <c r="AW951" s="14" t="s">
        <v>34</v>
      </c>
      <c r="AX951" s="14" t="s">
        <v>73</v>
      </c>
      <c r="AY951" s="246" t="s">
        <v>154</v>
      </c>
    </row>
    <row r="952" s="2" customFormat="1" ht="22.2" customHeight="1">
      <c r="A952" s="40"/>
      <c r="B952" s="41"/>
      <c r="C952" s="206" t="s">
        <v>1146</v>
      </c>
      <c r="D952" s="206" t="s">
        <v>156</v>
      </c>
      <c r="E952" s="207" t="s">
        <v>2139</v>
      </c>
      <c r="F952" s="208" t="s">
        <v>2140</v>
      </c>
      <c r="G952" s="209" t="s">
        <v>207</v>
      </c>
      <c r="H952" s="210">
        <v>64.799999999999997</v>
      </c>
      <c r="I952" s="211"/>
      <c r="J952" s="212">
        <f>ROUND(I952*H952,2)</f>
        <v>0</v>
      </c>
      <c r="K952" s="208" t="s">
        <v>160</v>
      </c>
      <c r="L952" s="46"/>
      <c r="M952" s="213" t="s">
        <v>19</v>
      </c>
      <c r="N952" s="214" t="s">
        <v>44</v>
      </c>
      <c r="O952" s="86"/>
      <c r="P952" s="215">
        <f>O952*H952</f>
        <v>0</v>
      </c>
      <c r="Q952" s="215">
        <v>0.00012999999999999999</v>
      </c>
      <c r="R952" s="215">
        <f>Q952*H952</f>
        <v>0.0084239999999999992</v>
      </c>
      <c r="S952" s="215">
        <v>0</v>
      </c>
      <c r="T952" s="216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7" t="s">
        <v>277</v>
      </c>
      <c r="AT952" s="217" t="s">
        <v>156</v>
      </c>
      <c r="AU952" s="217" t="s">
        <v>83</v>
      </c>
      <c r="AY952" s="19" t="s">
        <v>154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9" t="s">
        <v>81</v>
      </c>
      <c r="BK952" s="218">
        <f>ROUND(I952*H952,2)</f>
        <v>0</v>
      </c>
      <c r="BL952" s="19" t="s">
        <v>277</v>
      </c>
      <c r="BM952" s="217" t="s">
        <v>2141</v>
      </c>
    </row>
    <row r="953" s="2" customFormat="1">
      <c r="A953" s="40"/>
      <c r="B953" s="41"/>
      <c r="C953" s="42"/>
      <c r="D953" s="219" t="s">
        <v>163</v>
      </c>
      <c r="E953" s="42"/>
      <c r="F953" s="220" t="s">
        <v>2142</v>
      </c>
      <c r="G953" s="42"/>
      <c r="H953" s="42"/>
      <c r="I953" s="221"/>
      <c r="J953" s="42"/>
      <c r="K953" s="42"/>
      <c r="L953" s="46"/>
      <c r="M953" s="222"/>
      <c r="N953" s="223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163</v>
      </c>
      <c r="AU953" s="19" t="s">
        <v>83</v>
      </c>
    </row>
    <row r="954" s="2" customFormat="1">
      <c r="A954" s="40"/>
      <c r="B954" s="41"/>
      <c r="C954" s="42"/>
      <c r="D954" s="224" t="s">
        <v>165</v>
      </c>
      <c r="E954" s="42"/>
      <c r="F954" s="225" t="s">
        <v>2143</v>
      </c>
      <c r="G954" s="42"/>
      <c r="H954" s="42"/>
      <c r="I954" s="221"/>
      <c r="J954" s="42"/>
      <c r="K954" s="42"/>
      <c r="L954" s="46"/>
      <c r="M954" s="222"/>
      <c r="N954" s="22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165</v>
      </c>
      <c r="AU954" s="19" t="s">
        <v>83</v>
      </c>
    </row>
    <row r="955" s="2" customFormat="1" ht="22.2" customHeight="1">
      <c r="A955" s="40"/>
      <c r="B955" s="41"/>
      <c r="C955" s="206" t="s">
        <v>1154</v>
      </c>
      <c r="D955" s="206" t="s">
        <v>156</v>
      </c>
      <c r="E955" s="207" t="s">
        <v>2144</v>
      </c>
      <c r="F955" s="208" t="s">
        <v>2145</v>
      </c>
      <c r="G955" s="209" t="s">
        <v>207</v>
      </c>
      <c r="H955" s="210">
        <v>64.799999999999997</v>
      </c>
      <c r="I955" s="211"/>
      <c r="J955" s="212">
        <f>ROUND(I955*H955,2)</f>
        <v>0</v>
      </c>
      <c r="K955" s="208" t="s">
        <v>160</v>
      </c>
      <c r="L955" s="46"/>
      <c r="M955" s="213" t="s">
        <v>19</v>
      </c>
      <c r="N955" s="214" t="s">
        <v>44</v>
      </c>
      <c r="O955" s="86"/>
      <c r="P955" s="215">
        <f>O955*H955</f>
        <v>0</v>
      </c>
      <c r="Q955" s="215">
        <v>0.00012</v>
      </c>
      <c r="R955" s="215">
        <f>Q955*H955</f>
        <v>0.0077759999999999999</v>
      </c>
      <c r="S955" s="215">
        <v>0</v>
      </c>
      <c r="T955" s="21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277</v>
      </c>
      <c r="AT955" s="217" t="s">
        <v>156</v>
      </c>
      <c r="AU955" s="217" t="s">
        <v>83</v>
      </c>
      <c r="AY955" s="19" t="s">
        <v>154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9" t="s">
        <v>81</v>
      </c>
      <c r="BK955" s="218">
        <f>ROUND(I955*H955,2)</f>
        <v>0</v>
      </c>
      <c r="BL955" s="19" t="s">
        <v>277</v>
      </c>
      <c r="BM955" s="217" t="s">
        <v>2146</v>
      </c>
    </row>
    <row r="956" s="2" customFormat="1">
      <c r="A956" s="40"/>
      <c r="B956" s="41"/>
      <c r="C956" s="42"/>
      <c r="D956" s="219" t="s">
        <v>163</v>
      </c>
      <c r="E956" s="42"/>
      <c r="F956" s="220" t="s">
        <v>2147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163</v>
      </c>
      <c r="AU956" s="19" t="s">
        <v>83</v>
      </c>
    </row>
    <row r="957" s="2" customFormat="1">
      <c r="A957" s="40"/>
      <c r="B957" s="41"/>
      <c r="C957" s="42"/>
      <c r="D957" s="224" t="s">
        <v>165</v>
      </c>
      <c r="E957" s="42"/>
      <c r="F957" s="225" t="s">
        <v>2148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165</v>
      </c>
      <c r="AU957" s="19" t="s">
        <v>83</v>
      </c>
    </row>
    <row r="958" s="2" customFormat="1" ht="22.2" customHeight="1">
      <c r="A958" s="40"/>
      <c r="B958" s="41"/>
      <c r="C958" s="206" t="s">
        <v>1161</v>
      </c>
      <c r="D958" s="206" t="s">
        <v>156</v>
      </c>
      <c r="E958" s="207" t="s">
        <v>2149</v>
      </c>
      <c r="F958" s="208" t="s">
        <v>2150</v>
      </c>
      <c r="G958" s="209" t="s">
        <v>207</v>
      </c>
      <c r="H958" s="210">
        <v>18.084</v>
      </c>
      <c r="I958" s="211"/>
      <c r="J958" s="212">
        <f>ROUND(I958*H958,2)</f>
        <v>0</v>
      </c>
      <c r="K958" s="208" t="s">
        <v>160</v>
      </c>
      <c r="L958" s="46"/>
      <c r="M958" s="213" t="s">
        <v>19</v>
      </c>
      <c r="N958" s="214" t="s">
        <v>44</v>
      </c>
      <c r="O958" s="86"/>
      <c r="P958" s="215">
        <f>O958*H958</f>
        <v>0</v>
      </c>
      <c r="Q958" s="215">
        <v>0.00011</v>
      </c>
      <c r="R958" s="215">
        <f>Q958*H958</f>
        <v>0.0019892400000000002</v>
      </c>
      <c r="S958" s="215">
        <v>0</v>
      </c>
      <c r="T958" s="216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17" t="s">
        <v>277</v>
      </c>
      <c r="AT958" s="217" t="s">
        <v>156</v>
      </c>
      <c r="AU958" s="217" t="s">
        <v>83</v>
      </c>
      <c r="AY958" s="19" t="s">
        <v>154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9" t="s">
        <v>81</v>
      </c>
      <c r="BK958" s="218">
        <f>ROUND(I958*H958,2)</f>
        <v>0</v>
      </c>
      <c r="BL958" s="19" t="s">
        <v>277</v>
      </c>
      <c r="BM958" s="217" t="s">
        <v>2151</v>
      </c>
    </row>
    <row r="959" s="2" customFormat="1">
      <c r="A959" s="40"/>
      <c r="B959" s="41"/>
      <c r="C959" s="42"/>
      <c r="D959" s="219" t="s">
        <v>163</v>
      </c>
      <c r="E959" s="42"/>
      <c r="F959" s="220" t="s">
        <v>2152</v>
      </c>
      <c r="G959" s="42"/>
      <c r="H959" s="42"/>
      <c r="I959" s="221"/>
      <c r="J959" s="42"/>
      <c r="K959" s="42"/>
      <c r="L959" s="46"/>
      <c r="M959" s="222"/>
      <c r="N959" s="22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163</v>
      </c>
      <c r="AU959" s="19" t="s">
        <v>83</v>
      </c>
    </row>
    <row r="960" s="2" customFormat="1">
      <c r="A960" s="40"/>
      <c r="B960" s="41"/>
      <c r="C960" s="42"/>
      <c r="D960" s="224" t="s">
        <v>165</v>
      </c>
      <c r="E960" s="42"/>
      <c r="F960" s="225" t="s">
        <v>2153</v>
      </c>
      <c r="G960" s="42"/>
      <c r="H960" s="42"/>
      <c r="I960" s="221"/>
      <c r="J960" s="42"/>
      <c r="K960" s="42"/>
      <c r="L960" s="46"/>
      <c r="M960" s="222"/>
      <c r="N960" s="22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165</v>
      </c>
      <c r="AU960" s="19" t="s">
        <v>83</v>
      </c>
    </row>
    <row r="961" s="13" customFormat="1">
      <c r="A961" s="13"/>
      <c r="B961" s="226"/>
      <c r="C961" s="227"/>
      <c r="D961" s="219" t="s">
        <v>167</v>
      </c>
      <c r="E961" s="228" t="s">
        <v>19</v>
      </c>
      <c r="F961" s="229" t="s">
        <v>2154</v>
      </c>
      <c r="G961" s="227"/>
      <c r="H961" s="228" t="s">
        <v>19</v>
      </c>
      <c r="I961" s="230"/>
      <c r="J961" s="227"/>
      <c r="K961" s="227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167</v>
      </c>
      <c r="AU961" s="235" t="s">
        <v>83</v>
      </c>
      <c r="AV961" s="13" t="s">
        <v>81</v>
      </c>
      <c r="AW961" s="13" t="s">
        <v>34</v>
      </c>
      <c r="AX961" s="13" t="s">
        <v>73</v>
      </c>
      <c r="AY961" s="235" t="s">
        <v>154</v>
      </c>
    </row>
    <row r="962" s="14" customFormat="1">
      <c r="A962" s="14"/>
      <c r="B962" s="236"/>
      <c r="C962" s="237"/>
      <c r="D962" s="219" t="s">
        <v>167</v>
      </c>
      <c r="E962" s="238" t="s">
        <v>19</v>
      </c>
      <c r="F962" s="239" t="s">
        <v>2155</v>
      </c>
      <c r="G962" s="237"/>
      <c r="H962" s="240">
        <v>1.976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167</v>
      </c>
      <c r="AU962" s="246" t="s">
        <v>83</v>
      </c>
      <c r="AV962" s="14" t="s">
        <v>83</v>
      </c>
      <c r="AW962" s="14" t="s">
        <v>34</v>
      </c>
      <c r="AX962" s="14" t="s">
        <v>73</v>
      </c>
      <c r="AY962" s="246" t="s">
        <v>154</v>
      </c>
    </row>
    <row r="963" s="14" customFormat="1">
      <c r="A963" s="14"/>
      <c r="B963" s="236"/>
      <c r="C963" s="237"/>
      <c r="D963" s="219" t="s">
        <v>167</v>
      </c>
      <c r="E963" s="238" t="s">
        <v>19</v>
      </c>
      <c r="F963" s="239" t="s">
        <v>2156</v>
      </c>
      <c r="G963" s="237"/>
      <c r="H963" s="240">
        <v>0.98799999999999999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167</v>
      </c>
      <c r="AU963" s="246" t="s">
        <v>83</v>
      </c>
      <c r="AV963" s="14" t="s">
        <v>83</v>
      </c>
      <c r="AW963" s="14" t="s">
        <v>34</v>
      </c>
      <c r="AX963" s="14" t="s">
        <v>73</v>
      </c>
      <c r="AY963" s="246" t="s">
        <v>154</v>
      </c>
    </row>
    <row r="964" s="14" customFormat="1">
      <c r="A964" s="14"/>
      <c r="B964" s="236"/>
      <c r="C964" s="237"/>
      <c r="D964" s="219" t="s">
        <v>167</v>
      </c>
      <c r="E964" s="238" t="s">
        <v>19</v>
      </c>
      <c r="F964" s="239" t="s">
        <v>2157</v>
      </c>
      <c r="G964" s="237"/>
      <c r="H964" s="240">
        <v>15.119999999999999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6" t="s">
        <v>167</v>
      </c>
      <c r="AU964" s="246" t="s">
        <v>83</v>
      </c>
      <c r="AV964" s="14" t="s">
        <v>83</v>
      </c>
      <c r="AW964" s="14" t="s">
        <v>34</v>
      </c>
      <c r="AX964" s="14" t="s">
        <v>73</v>
      </c>
      <c r="AY964" s="246" t="s">
        <v>154</v>
      </c>
    </row>
    <row r="965" s="2" customFormat="1" ht="22.2" customHeight="1">
      <c r="A965" s="40"/>
      <c r="B965" s="41"/>
      <c r="C965" s="206" t="s">
        <v>1169</v>
      </c>
      <c r="D965" s="206" t="s">
        <v>156</v>
      </c>
      <c r="E965" s="207" t="s">
        <v>2158</v>
      </c>
      <c r="F965" s="208" t="s">
        <v>2159</v>
      </c>
      <c r="G965" s="209" t="s">
        <v>207</v>
      </c>
      <c r="H965" s="210">
        <v>43.183999999999998</v>
      </c>
      <c r="I965" s="211"/>
      <c r="J965" s="212">
        <f>ROUND(I965*H965,2)</f>
        <v>0</v>
      </c>
      <c r="K965" s="208" t="s">
        <v>160</v>
      </c>
      <c r="L965" s="46"/>
      <c r="M965" s="213" t="s">
        <v>19</v>
      </c>
      <c r="N965" s="214" t="s">
        <v>44</v>
      </c>
      <c r="O965" s="86"/>
      <c r="P965" s="215">
        <f>O965*H965</f>
        <v>0</v>
      </c>
      <c r="Q965" s="215">
        <v>8.0000000000000007E-05</v>
      </c>
      <c r="R965" s="215">
        <f>Q965*H965</f>
        <v>0.0034547200000000001</v>
      </c>
      <c r="S965" s="215">
        <v>0</v>
      </c>
      <c r="T965" s="216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7" t="s">
        <v>277</v>
      </c>
      <c r="AT965" s="217" t="s">
        <v>156</v>
      </c>
      <c r="AU965" s="217" t="s">
        <v>83</v>
      </c>
      <c r="AY965" s="19" t="s">
        <v>154</v>
      </c>
      <c r="BE965" s="218">
        <f>IF(N965="základní",J965,0)</f>
        <v>0</v>
      </c>
      <c r="BF965" s="218">
        <f>IF(N965="snížená",J965,0)</f>
        <v>0</v>
      </c>
      <c r="BG965" s="218">
        <f>IF(N965="zákl. přenesená",J965,0)</f>
        <v>0</v>
      </c>
      <c r="BH965" s="218">
        <f>IF(N965="sníž. přenesená",J965,0)</f>
        <v>0</v>
      </c>
      <c r="BI965" s="218">
        <f>IF(N965="nulová",J965,0)</f>
        <v>0</v>
      </c>
      <c r="BJ965" s="19" t="s">
        <v>81</v>
      </c>
      <c r="BK965" s="218">
        <f>ROUND(I965*H965,2)</f>
        <v>0</v>
      </c>
      <c r="BL965" s="19" t="s">
        <v>277</v>
      </c>
      <c r="BM965" s="217" t="s">
        <v>2160</v>
      </c>
    </row>
    <row r="966" s="2" customFormat="1">
      <c r="A966" s="40"/>
      <c r="B966" s="41"/>
      <c r="C966" s="42"/>
      <c r="D966" s="219" t="s">
        <v>163</v>
      </c>
      <c r="E966" s="42"/>
      <c r="F966" s="220" t="s">
        <v>2161</v>
      </c>
      <c r="G966" s="42"/>
      <c r="H966" s="42"/>
      <c r="I966" s="221"/>
      <c r="J966" s="42"/>
      <c r="K966" s="42"/>
      <c r="L966" s="46"/>
      <c r="M966" s="222"/>
      <c r="N966" s="223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163</v>
      </c>
      <c r="AU966" s="19" t="s">
        <v>83</v>
      </c>
    </row>
    <row r="967" s="2" customFormat="1">
      <c r="A967" s="40"/>
      <c r="B967" s="41"/>
      <c r="C967" s="42"/>
      <c r="D967" s="224" t="s">
        <v>165</v>
      </c>
      <c r="E967" s="42"/>
      <c r="F967" s="225" t="s">
        <v>2162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165</v>
      </c>
      <c r="AU967" s="19" t="s">
        <v>83</v>
      </c>
    </row>
    <row r="968" s="13" customFormat="1">
      <c r="A968" s="13"/>
      <c r="B968" s="226"/>
      <c r="C968" s="227"/>
      <c r="D968" s="219" t="s">
        <v>167</v>
      </c>
      <c r="E968" s="228" t="s">
        <v>19</v>
      </c>
      <c r="F968" s="229" t="s">
        <v>2154</v>
      </c>
      <c r="G968" s="227"/>
      <c r="H968" s="228" t="s">
        <v>19</v>
      </c>
      <c r="I968" s="230"/>
      <c r="J968" s="227"/>
      <c r="K968" s="227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167</v>
      </c>
      <c r="AU968" s="235" t="s">
        <v>83</v>
      </c>
      <c r="AV968" s="13" t="s">
        <v>81</v>
      </c>
      <c r="AW968" s="13" t="s">
        <v>34</v>
      </c>
      <c r="AX968" s="13" t="s">
        <v>73</v>
      </c>
      <c r="AY968" s="235" t="s">
        <v>154</v>
      </c>
    </row>
    <row r="969" s="14" customFormat="1">
      <c r="A969" s="14"/>
      <c r="B969" s="236"/>
      <c r="C969" s="237"/>
      <c r="D969" s="219" t="s">
        <v>167</v>
      </c>
      <c r="E969" s="238" t="s">
        <v>19</v>
      </c>
      <c r="F969" s="239" t="s">
        <v>2155</v>
      </c>
      <c r="G969" s="237"/>
      <c r="H969" s="240">
        <v>1.976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167</v>
      </c>
      <c r="AU969" s="246" t="s">
        <v>83</v>
      </c>
      <c r="AV969" s="14" t="s">
        <v>83</v>
      </c>
      <c r="AW969" s="14" t="s">
        <v>34</v>
      </c>
      <c r="AX969" s="14" t="s">
        <v>73</v>
      </c>
      <c r="AY969" s="246" t="s">
        <v>154</v>
      </c>
    </row>
    <row r="970" s="14" customFormat="1">
      <c r="A970" s="14"/>
      <c r="B970" s="236"/>
      <c r="C970" s="237"/>
      <c r="D970" s="219" t="s">
        <v>167</v>
      </c>
      <c r="E970" s="238" t="s">
        <v>19</v>
      </c>
      <c r="F970" s="239" t="s">
        <v>2156</v>
      </c>
      <c r="G970" s="237"/>
      <c r="H970" s="240">
        <v>0.98799999999999999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167</v>
      </c>
      <c r="AU970" s="246" t="s">
        <v>83</v>
      </c>
      <c r="AV970" s="14" t="s">
        <v>83</v>
      </c>
      <c r="AW970" s="14" t="s">
        <v>34</v>
      </c>
      <c r="AX970" s="14" t="s">
        <v>73</v>
      </c>
      <c r="AY970" s="246" t="s">
        <v>154</v>
      </c>
    </row>
    <row r="971" s="14" customFormat="1">
      <c r="A971" s="14"/>
      <c r="B971" s="236"/>
      <c r="C971" s="237"/>
      <c r="D971" s="219" t="s">
        <v>167</v>
      </c>
      <c r="E971" s="238" t="s">
        <v>19</v>
      </c>
      <c r="F971" s="239" t="s">
        <v>2157</v>
      </c>
      <c r="G971" s="237"/>
      <c r="H971" s="240">
        <v>15.119999999999999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167</v>
      </c>
      <c r="AU971" s="246" t="s">
        <v>83</v>
      </c>
      <c r="AV971" s="14" t="s">
        <v>83</v>
      </c>
      <c r="AW971" s="14" t="s">
        <v>34</v>
      </c>
      <c r="AX971" s="14" t="s">
        <v>73</v>
      </c>
      <c r="AY971" s="246" t="s">
        <v>154</v>
      </c>
    </row>
    <row r="972" s="13" customFormat="1">
      <c r="A972" s="13"/>
      <c r="B972" s="226"/>
      <c r="C972" s="227"/>
      <c r="D972" s="219" t="s">
        <v>167</v>
      </c>
      <c r="E972" s="228" t="s">
        <v>19</v>
      </c>
      <c r="F972" s="229" t="s">
        <v>2163</v>
      </c>
      <c r="G972" s="227"/>
      <c r="H972" s="228" t="s">
        <v>19</v>
      </c>
      <c r="I972" s="230"/>
      <c r="J972" s="227"/>
      <c r="K972" s="227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167</v>
      </c>
      <c r="AU972" s="235" t="s">
        <v>83</v>
      </c>
      <c r="AV972" s="13" t="s">
        <v>81</v>
      </c>
      <c r="AW972" s="13" t="s">
        <v>34</v>
      </c>
      <c r="AX972" s="13" t="s">
        <v>73</v>
      </c>
      <c r="AY972" s="235" t="s">
        <v>154</v>
      </c>
    </row>
    <row r="973" s="14" customFormat="1">
      <c r="A973" s="14"/>
      <c r="B973" s="236"/>
      <c r="C973" s="237"/>
      <c r="D973" s="219" t="s">
        <v>167</v>
      </c>
      <c r="E973" s="238" t="s">
        <v>19</v>
      </c>
      <c r="F973" s="239" t="s">
        <v>2164</v>
      </c>
      <c r="G973" s="237"/>
      <c r="H973" s="240">
        <v>1.028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167</v>
      </c>
      <c r="AU973" s="246" t="s">
        <v>83</v>
      </c>
      <c r="AV973" s="14" t="s">
        <v>83</v>
      </c>
      <c r="AW973" s="14" t="s">
        <v>34</v>
      </c>
      <c r="AX973" s="14" t="s">
        <v>73</v>
      </c>
      <c r="AY973" s="246" t="s">
        <v>154</v>
      </c>
    </row>
    <row r="974" s="14" customFormat="1">
      <c r="A974" s="14"/>
      <c r="B974" s="236"/>
      <c r="C974" s="237"/>
      <c r="D974" s="219" t="s">
        <v>167</v>
      </c>
      <c r="E974" s="238" t="s">
        <v>19</v>
      </c>
      <c r="F974" s="239" t="s">
        <v>2165</v>
      </c>
      <c r="G974" s="237"/>
      <c r="H974" s="240">
        <v>1.028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167</v>
      </c>
      <c r="AU974" s="246" t="s">
        <v>83</v>
      </c>
      <c r="AV974" s="14" t="s">
        <v>83</v>
      </c>
      <c r="AW974" s="14" t="s">
        <v>34</v>
      </c>
      <c r="AX974" s="14" t="s">
        <v>73</v>
      </c>
      <c r="AY974" s="246" t="s">
        <v>154</v>
      </c>
    </row>
    <row r="975" s="13" customFormat="1">
      <c r="A975" s="13"/>
      <c r="B975" s="226"/>
      <c r="C975" s="227"/>
      <c r="D975" s="219" t="s">
        <v>167</v>
      </c>
      <c r="E975" s="228" t="s">
        <v>19</v>
      </c>
      <c r="F975" s="229" t="s">
        <v>1547</v>
      </c>
      <c r="G975" s="227"/>
      <c r="H975" s="228" t="s">
        <v>19</v>
      </c>
      <c r="I975" s="230"/>
      <c r="J975" s="227"/>
      <c r="K975" s="227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167</v>
      </c>
      <c r="AU975" s="235" t="s">
        <v>83</v>
      </c>
      <c r="AV975" s="13" t="s">
        <v>81</v>
      </c>
      <c r="AW975" s="13" t="s">
        <v>34</v>
      </c>
      <c r="AX975" s="13" t="s">
        <v>73</v>
      </c>
      <c r="AY975" s="235" t="s">
        <v>154</v>
      </c>
    </row>
    <row r="976" s="14" customFormat="1">
      <c r="A976" s="14"/>
      <c r="B976" s="236"/>
      <c r="C976" s="237"/>
      <c r="D976" s="219" t="s">
        <v>167</v>
      </c>
      <c r="E976" s="238" t="s">
        <v>19</v>
      </c>
      <c r="F976" s="239" t="s">
        <v>2166</v>
      </c>
      <c r="G976" s="237"/>
      <c r="H976" s="240">
        <v>0.98799999999999999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167</v>
      </c>
      <c r="AU976" s="246" t="s">
        <v>83</v>
      </c>
      <c r="AV976" s="14" t="s">
        <v>83</v>
      </c>
      <c r="AW976" s="14" t="s">
        <v>34</v>
      </c>
      <c r="AX976" s="14" t="s">
        <v>73</v>
      </c>
      <c r="AY976" s="246" t="s">
        <v>154</v>
      </c>
    </row>
    <row r="977" s="14" customFormat="1">
      <c r="A977" s="14"/>
      <c r="B977" s="236"/>
      <c r="C977" s="237"/>
      <c r="D977" s="219" t="s">
        <v>167</v>
      </c>
      <c r="E977" s="238" t="s">
        <v>19</v>
      </c>
      <c r="F977" s="239" t="s">
        <v>2167</v>
      </c>
      <c r="G977" s="237"/>
      <c r="H977" s="240">
        <v>0.98799999999999999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167</v>
      </c>
      <c r="AU977" s="246" t="s">
        <v>83</v>
      </c>
      <c r="AV977" s="14" t="s">
        <v>83</v>
      </c>
      <c r="AW977" s="14" t="s">
        <v>34</v>
      </c>
      <c r="AX977" s="14" t="s">
        <v>73</v>
      </c>
      <c r="AY977" s="246" t="s">
        <v>154</v>
      </c>
    </row>
    <row r="978" s="14" customFormat="1">
      <c r="A978" s="14"/>
      <c r="B978" s="236"/>
      <c r="C978" s="237"/>
      <c r="D978" s="219" t="s">
        <v>167</v>
      </c>
      <c r="E978" s="238" t="s">
        <v>19</v>
      </c>
      <c r="F978" s="239" t="s">
        <v>2168</v>
      </c>
      <c r="G978" s="237"/>
      <c r="H978" s="240">
        <v>0.98799999999999999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167</v>
      </c>
      <c r="AU978" s="246" t="s">
        <v>83</v>
      </c>
      <c r="AV978" s="14" t="s">
        <v>83</v>
      </c>
      <c r="AW978" s="14" t="s">
        <v>34</v>
      </c>
      <c r="AX978" s="14" t="s">
        <v>73</v>
      </c>
      <c r="AY978" s="246" t="s">
        <v>154</v>
      </c>
    </row>
    <row r="979" s="14" customFormat="1">
      <c r="A979" s="14"/>
      <c r="B979" s="236"/>
      <c r="C979" s="237"/>
      <c r="D979" s="219" t="s">
        <v>167</v>
      </c>
      <c r="E979" s="238" t="s">
        <v>19</v>
      </c>
      <c r="F979" s="239" t="s">
        <v>2169</v>
      </c>
      <c r="G979" s="237"/>
      <c r="H979" s="240">
        <v>0.98799999999999999</v>
      </c>
      <c r="I979" s="241"/>
      <c r="J979" s="237"/>
      <c r="K979" s="237"/>
      <c r="L979" s="242"/>
      <c r="M979" s="243"/>
      <c r="N979" s="244"/>
      <c r="O979" s="244"/>
      <c r="P979" s="244"/>
      <c r="Q979" s="244"/>
      <c r="R979" s="244"/>
      <c r="S979" s="244"/>
      <c r="T979" s="24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6" t="s">
        <v>167</v>
      </c>
      <c r="AU979" s="246" t="s">
        <v>83</v>
      </c>
      <c r="AV979" s="14" t="s">
        <v>83</v>
      </c>
      <c r="AW979" s="14" t="s">
        <v>34</v>
      </c>
      <c r="AX979" s="14" t="s">
        <v>73</v>
      </c>
      <c r="AY979" s="246" t="s">
        <v>154</v>
      </c>
    </row>
    <row r="980" s="14" customFormat="1">
      <c r="A980" s="14"/>
      <c r="B980" s="236"/>
      <c r="C980" s="237"/>
      <c r="D980" s="219" t="s">
        <v>167</v>
      </c>
      <c r="E980" s="238" t="s">
        <v>19</v>
      </c>
      <c r="F980" s="239" t="s">
        <v>2170</v>
      </c>
      <c r="G980" s="237"/>
      <c r="H980" s="240">
        <v>1.976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167</v>
      </c>
      <c r="AU980" s="246" t="s">
        <v>83</v>
      </c>
      <c r="AV980" s="14" t="s">
        <v>83</v>
      </c>
      <c r="AW980" s="14" t="s">
        <v>34</v>
      </c>
      <c r="AX980" s="14" t="s">
        <v>73</v>
      </c>
      <c r="AY980" s="246" t="s">
        <v>154</v>
      </c>
    </row>
    <row r="981" s="14" customFormat="1">
      <c r="A981" s="14"/>
      <c r="B981" s="236"/>
      <c r="C981" s="237"/>
      <c r="D981" s="219" t="s">
        <v>167</v>
      </c>
      <c r="E981" s="238" t="s">
        <v>19</v>
      </c>
      <c r="F981" s="239" t="s">
        <v>2171</v>
      </c>
      <c r="G981" s="237"/>
      <c r="H981" s="240">
        <v>1.976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167</v>
      </c>
      <c r="AU981" s="246" t="s">
        <v>83</v>
      </c>
      <c r="AV981" s="14" t="s">
        <v>83</v>
      </c>
      <c r="AW981" s="14" t="s">
        <v>34</v>
      </c>
      <c r="AX981" s="14" t="s">
        <v>73</v>
      </c>
      <c r="AY981" s="246" t="s">
        <v>154</v>
      </c>
    </row>
    <row r="982" s="14" customFormat="1">
      <c r="A982" s="14"/>
      <c r="B982" s="236"/>
      <c r="C982" s="237"/>
      <c r="D982" s="219" t="s">
        <v>167</v>
      </c>
      <c r="E982" s="238" t="s">
        <v>19</v>
      </c>
      <c r="F982" s="239" t="s">
        <v>2172</v>
      </c>
      <c r="G982" s="237"/>
      <c r="H982" s="240">
        <v>6.9160000000000004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167</v>
      </c>
      <c r="AU982" s="246" t="s">
        <v>83</v>
      </c>
      <c r="AV982" s="14" t="s">
        <v>83</v>
      </c>
      <c r="AW982" s="14" t="s">
        <v>34</v>
      </c>
      <c r="AX982" s="14" t="s">
        <v>73</v>
      </c>
      <c r="AY982" s="246" t="s">
        <v>154</v>
      </c>
    </row>
    <row r="983" s="14" customFormat="1">
      <c r="A983" s="14"/>
      <c r="B983" s="236"/>
      <c r="C983" s="237"/>
      <c r="D983" s="219" t="s">
        <v>167</v>
      </c>
      <c r="E983" s="238" t="s">
        <v>19</v>
      </c>
      <c r="F983" s="239" t="s">
        <v>2173</v>
      </c>
      <c r="G983" s="237"/>
      <c r="H983" s="240">
        <v>1.028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167</v>
      </c>
      <c r="AU983" s="246" t="s">
        <v>83</v>
      </c>
      <c r="AV983" s="14" t="s">
        <v>83</v>
      </c>
      <c r="AW983" s="14" t="s">
        <v>34</v>
      </c>
      <c r="AX983" s="14" t="s">
        <v>73</v>
      </c>
      <c r="AY983" s="246" t="s">
        <v>154</v>
      </c>
    </row>
    <row r="984" s="14" customFormat="1">
      <c r="A984" s="14"/>
      <c r="B984" s="236"/>
      <c r="C984" s="237"/>
      <c r="D984" s="219" t="s">
        <v>167</v>
      </c>
      <c r="E984" s="238" t="s">
        <v>19</v>
      </c>
      <c r="F984" s="239" t="s">
        <v>2174</v>
      </c>
      <c r="G984" s="237"/>
      <c r="H984" s="240">
        <v>1.028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167</v>
      </c>
      <c r="AU984" s="246" t="s">
        <v>83</v>
      </c>
      <c r="AV984" s="14" t="s">
        <v>83</v>
      </c>
      <c r="AW984" s="14" t="s">
        <v>34</v>
      </c>
      <c r="AX984" s="14" t="s">
        <v>73</v>
      </c>
      <c r="AY984" s="246" t="s">
        <v>154</v>
      </c>
    </row>
    <row r="985" s="14" customFormat="1">
      <c r="A985" s="14"/>
      <c r="B985" s="236"/>
      <c r="C985" s="237"/>
      <c r="D985" s="219" t="s">
        <v>167</v>
      </c>
      <c r="E985" s="238" t="s">
        <v>19</v>
      </c>
      <c r="F985" s="239" t="s">
        <v>2175</v>
      </c>
      <c r="G985" s="237"/>
      <c r="H985" s="240">
        <v>1.028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167</v>
      </c>
      <c r="AU985" s="246" t="s">
        <v>83</v>
      </c>
      <c r="AV985" s="14" t="s">
        <v>83</v>
      </c>
      <c r="AW985" s="14" t="s">
        <v>34</v>
      </c>
      <c r="AX985" s="14" t="s">
        <v>73</v>
      </c>
      <c r="AY985" s="246" t="s">
        <v>154</v>
      </c>
    </row>
    <row r="986" s="14" customFormat="1">
      <c r="A986" s="14"/>
      <c r="B986" s="236"/>
      <c r="C986" s="237"/>
      <c r="D986" s="219" t="s">
        <v>167</v>
      </c>
      <c r="E986" s="238" t="s">
        <v>19</v>
      </c>
      <c r="F986" s="239" t="s">
        <v>2176</v>
      </c>
      <c r="G986" s="237"/>
      <c r="H986" s="240">
        <v>1.028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167</v>
      </c>
      <c r="AU986" s="246" t="s">
        <v>83</v>
      </c>
      <c r="AV986" s="14" t="s">
        <v>83</v>
      </c>
      <c r="AW986" s="14" t="s">
        <v>34</v>
      </c>
      <c r="AX986" s="14" t="s">
        <v>73</v>
      </c>
      <c r="AY986" s="246" t="s">
        <v>154</v>
      </c>
    </row>
    <row r="987" s="14" customFormat="1">
      <c r="A987" s="14"/>
      <c r="B987" s="236"/>
      <c r="C987" s="237"/>
      <c r="D987" s="219" t="s">
        <v>167</v>
      </c>
      <c r="E987" s="238" t="s">
        <v>19</v>
      </c>
      <c r="F987" s="239" t="s">
        <v>2177</v>
      </c>
      <c r="G987" s="237"/>
      <c r="H987" s="240">
        <v>1.028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167</v>
      </c>
      <c r="AU987" s="246" t="s">
        <v>83</v>
      </c>
      <c r="AV987" s="14" t="s">
        <v>83</v>
      </c>
      <c r="AW987" s="14" t="s">
        <v>34</v>
      </c>
      <c r="AX987" s="14" t="s">
        <v>73</v>
      </c>
      <c r="AY987" s="246" t="s">
        <v>154</v>
      </c>
    </row>
    <row r="988" s="14" customFormat="1">
      <c r="A988" s="14"/>
      <c r="B988" s="236"/>
      <c r="C988" s="237"/>
      <c r="D988" s="219" t="s">
        <v>167</v>
      </c>
      <c r="E988" s="238" t="s">
        <v>19</v>
      </c>
      <c r="F988" s="239" t="s">
        <v>2178</v>
      </c>
      <c r="G988" s="237"/>
      <c r="H988" s="240">
        <v>1.028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6" t="s">
        <v>167</v>
      </c>
      <c r="AU988" s="246" t="s">
        <v>83</v>
      </c>
      <c r="AV988" s="14" t="s">
        <v>83</v>
      </c>
      <c r="AW988" s="14" t="s">
        <v>34</v>
      </c>
      <c r="AX988" s="14" t="s">
        <v>73</v>
      </c>
      <c r="AY988" s="246" t="s">
        <v>154</v>
      </c>
    </row>
    <row r="989" s="14" customFormat="1">
      <c r="A989" s="14"/>
      <c r="B989" s="236"/>
      <c r="C989" s="237"/>
      <c r="D989" s="219" t="s">
        <v>167</v>
      </c>
      <c r="E989" s="238" t="s">
        <v>19</v>
      </c>
      <c r="F989" s="239" t="s">
        <v>2179</v>
      </c>
      <c r="G989" s="237"/>
      <c r="H989" s="240">
        <v>1.028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167</v>
      </c>
      <c r="AU989" s="246" t="s">
        <v>83</v>
      </c>
      <c r="AV989" s="14" t="s">
        <v>83</v>
      </c>
      <c r="AW989" s="14" t="s">
        <v>34</v>
      </c>
      <c r="AX989" s="14" t="s">
        <v>73</v>
      </c>
      <c r="AY989" s="246" t="s">
        <v>154</v>
      </c>
    </row>
    <row r="990" s="14" customFormat="1">
      <c r="A990" s="14"/>
      <c r="B990" s="236"/>
      <c r="C990" s="237"/>
      <c r="D990" s="219" t="s">
        <v>167</v>
      </c>
      <c r="E990" s="238" t="s">
        <v>19</v>
      </c>
      <c r="F990" s="239" t="s">
        <v>2180</v>
      </c>
      <c r="G990" s="237"/>
      <c r="H990" s="240">
        <v>1.028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167</v>
      </c>
      <c r="AU990" s="246" t="s">
        <v>83</v>
      </c>
      <c r="AV990" s="14" t="s">
        <v>83</v>
      </c>
      <c r="AW990" s="14" t="s">
        <v>34</v>
      </c>
      <c r="AX990" s="14" t="s">
        <v>73</v>
      </c>
      <c r="AY990" s="246" t="s">
        <v>154</v>
      </c>
    </row>
    <row r="991" s="2" customFormat="1" ht="22.2" customHeight="1">
      <c r="A991" s="40"/>
      <c r="B991" s="41"/>
      <c r="C991" s="206" t="s">
        <v>1176</v>
      </c>
      <c r="D991" s="206" t="s">
        <v>156</v>
      </c>
      <c r="E991" s="207" t="s">
        <v>2181</v>
      </c>
      <c r="F991" s="208" t="s">
        <v>2182</v>
      </c>
      <c r="G991" s="209" t="s">
        <v>207</v>
      </c>
      <c r="H991" s="210">
        <v>43.183999999999998</v>
      </c>
      <c r="I991" s="211"/>
      <c r="J991" s="212">
        <f>ROUND(I991*H991,2)</f>
        <v>0</v>
      </c>
      <c r="K991" s="208" t="s">
        <v>160</v>
      </c>
      <c r="L991" s="46"/>
      <c r="M991" s="213" t="s">
        <v>19</v>
      </c>
      <c r="N991" s="214" t="s">
        <v>44</v>
      </c>
      <c r="O991" s="86"/>
      <c r="P991" s="215">
        <f>O991*H991</f>
        <v>0</v>
      </c>
      <c r="Q991" s="215">
        <v>0.00012</v>
      </c>
      <c r="R991" s="215">
        <f>Q991*H991</f>
        <v>0.0051820799999999995</v>
      </c>
      <c r="S991" s="215">
        <v>0</v>
      </c>
      <c r="T991" s="21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7" t="s">
        <v>277</v>
      </c>
      <c r="AT991" s="217" t="s">
        <v>156</v>
      </c>
      <c r="AU991" s="217" t="s">
        <v>83</v>
      </c>
      <c r="AY991" s="19" t="s">
        <v>154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9" t="s">
        <v>81</v>
      </c>
      <c r="BK991" s="218">
        <f>ROUND(I991*H991,2)</f>
        <v>0</v>
      </c>
      <c r="BL991" s="19" t="s">
        <v>277</v>
      </c>
      <c r="BM991" s="217" t="s">
        <v>2183</v>
      </c>
    </row>
    <row r="992" s="2" customFormat="1">
      <c r="A992" s="40"/>
      <c r="B992" s="41"/>
      <c r="C992" s="42"/>
      <c r="D992" s="219" t="s">
        <v>163</v>
      </c>
      <c r="E992" s="42"/>
      <c r="F992" s="220" t="s">
        <v>2184</v>
      </c>
      <c r="G992" s="42"/>
      <c r="H992" s="42"/>
      <c r="I992" s="221"/>
      <c r="J992" s="42"/>
      <c r="K992" s="42"/>
      <c r="L992" s="46"/>
      <c r="M992" s="222"/>
      <c r="N992" s="223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163</v>
      </c>
      <c r="AU992" s="19" t="s">
        <v>83</v>
      </c>
    </row>
    <row r="993" s="2" customFormat="1">
      <c r="A993" s="40"/>
      <c r="B993" s="41"/>
      <c r="C993" s="42"/>
      <c r="D993" s="224" t="s">
        <v>165</v>
      </c>
      <c r="E993" s="42"/>
      <c r="F993" s="225" t="s">
        <v>2185</v>
      </c>
      <c r="G993" s="42"/>
      <c r="H993" s="42"/>
      <c r="I993" s="221"/>
      <c r="J993" s="42"/>
      <c r="K993" s="42"/>
      <c r="L993" s="46"/>
      <c r="M993" s="222"/>
      <c r="N993" s="223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165</v>
      </c>
      <c r="AU993" s="19" t="s">
        <v>83</v>
      </c>
    </row>
    <row r="994" s="2" customFormat="1" ht="22.2" customHeight="1">
      <c r="A994" s="40"/>
      <c r="B994" s="41"/>
      <c r="C994" s="206" t="s">
        <v>902</v>
      </c>
      <c r="D994" s="206" t="s">
        <v>156</v>
      </c>
      <c r="E994" s="207" t="s">
        <v>2186</v>
      </c>
      <c r="F994" s="208" t="s">
        <v>2187</v>
      </c>
      <c r="G994" s="209" t="s">
        <v>207</v>
      </c>
      <c r="H994" s="210">
        <v>43.183999999999998</v>
      </c>
      <c r="I994" s="211"/>
      <c r="J994" s="212">
        <f>ROUND(I994*H994,2)</f>
        <v>0</v>
      </c>
      <c r="K994" s="208" t="s">
        <v>160</v>
      </c>
      <c r="L994" s="46"/>
      <c r="M994" s="213" t="s">
        <v>19</v>
      </c>
      <c r="N994" s="214" t="s">
        <v>44</v>
      </c>
      <c r="O994" s="86"/>
      <c r="P994" s="215">
        <f>O994*H994</f>
        <v>0</v>
      </c>
      <c r="Q994" s="215">
        <v>0.00023000000000000001</v>
      </c>
      <c r="R994" s="215">
        <f>Q994*H994</f>
        <v>0.0099323199999999997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277</v>
      </c>
      <c r="AT994" s="217" t="s">
        <v>156</v>
      </c>
      <c r="AU994" s="217" t="s">
        <v>83</v>
      </c>
      <c r="AY994" s="19" t="s">
        <v>154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81</v>
      </c>
      <c r="BK994" s="218">
        <f>ROUND(I994*H994,2)</f>
        <v>0</v>
      </c>
      <c r="BL994" s="19" t="s">
        <v>277</v>
      </c>
      <c r="BM994" s="217" t="s">
        <v>2188</v>
      </c>
    </row>
    <row r="995" s="2" customFormat="1">
      <c r="A995" s="40"/>
      <c r="B995" s="41"/>
      <c r="C995" s="42"/>
      <c r="D995" s="219" t="s">
        <v>163</v>
      </c>
      <c r="E995" s="42"/>
      <c r="F995" s="220" t="s">
        <v>2189</v>
      </c>
      <c r="G995" s="42"/>
      <c r="H995" s="42"/>
      <c r="I995" s="221"/>
      <c r="J995" s="42"/>
      <c r="K995" s="42"/>
      <c r="L995" s="46"/>
      <c r="M995" s="222"/>
      <c r="N995" s="22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163</v>
      </c>
      <c r="AU995" s="19" t="s">
        <v>83</v>
      </c>
    </row>
    <row r="996" s="2" customFormat="1">
      <c r="A996" s="40"/>
      <c r="B996" s="41"/>
      <c r="C996" s="42"/>
      <c r="D996" s="224" t="s">
        <v>165</v>
      </c>
      <c r="E996" s="42"/>
      <c r="F996" s="225" t="s">
        <v>2190</v>
      </c>
      <c r="G996" s="42"/>
      <c r="H996" s="42"/>
      <c r="I996" s="221"/>
      <c r="J996" s="42"/>
      <c r="K996" s="42"/>
      <c r="L996" s="46"/>
      <c r="M996" s="222"/>
      <c r="N996" s="223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165</v>
      </c>
      <c r="AU996" s="19" t="s">
        <v>83</v>
      </c>
    </row>
    <row r="997" s="12" customFormat="1" ht="22.8" customHeight="1">
      <c r="A997" s="12"/>
      <c r="B997" s="190"/>
      <c r="C997" s="191"/>
      <c r="D997" s="192" t="s">
        <v>72</v>
      </c>
      <c r="E997" s="204" t="s">
        <v>1327</v>
      </c>
      <c r="F997" s="204" t="s">
        <v>1328</v>
      </c>
      <c r="G997" s="191"/>
      <c r="H997" s="191"/>
      <c r="I997" s="194"/>
      <c r="J997" s="205">
        <f>BK997</f>
        <v>0</v>
      </c>
      <c r="K997" s="191"/>
      <c r="L997" s="196"/>
      <c r="M997" s="197"/>
      <c r="N997" s="198"/>
      <c r="O997" s="198"/>
      <c r="P997" s="199">
        <f>SUM(P998:P1118)</f>
        <v>0</v>
      </c>
      <c r="Q997" s="198"/>
      <c r="R997" s="199">
        <f>SUM(R998:R1118)</f>
        <v>3.3964923599999999</v>
      </c>
      <c r="S997" s="198"/>
      <c r="T997" s="200">
        <f>SUM(T998:T1118)</f>
        <v>0.79470080999999992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01" t="s">
        <v>83</v>
      </c>
      <c r="AT997" s="202" t="s">
        <v>72</v>
      </c>
      <c r="AU997" s="202" t="s">
        <v>81</v>
      </c>
      <c r="AY997" s="201" t="s">
        <v>154</v>
      </c>
      <c r="BK997" s="203">
        <f>SUM(BK998:BK1118)</f>
        <v>0</v>
      </c>
    </row>
    <row r="998" s="2" customFormat="1" ht="14.4" customHeight="1">
      <c r="A998" s="40"/>
      <c r="B998" s="41"/>
      <c r="C998" s="206" t="s">
        <v>253</v>
      </c>
      <c r="D998" s="206" t="s">
        <v>156</v>
      </c>
      <c r="E998" s="207" t="s">
        <v>2191</v>
      </c>
      <c r="F998" s="208" t="s">
        <v>2192</v>
      </c>
      <c r="G998" s="209" t="s">
        <v>207</v>
      </c>
      <c r="H998" s="210">
        <v>2563.5509999999999</v>
      </c>
      <c r="I998" s="211"/>
      <c r="J998" s="212">
        <f>ROUND(I998*H998,2)</f>
        <v>0</v>
      </c>
      <c r="K998" s="208" t="s">
        <v>160</v>
      </c>
      <c r="L998" s="46"/>
      <c r="M998" s="213" t="s">
        <v>19</v>
      </c>
      <c r="N998" s="214" t="s">
        <v>44</v>
      </c>
      <c r="O998" s="86"/>
      <c r="P998" s="215">
        <f>O998*H998</f>
        <v>0</v>
      </c>
      <c r="Q998" s="215">
        <v>0.001</v>
      </c>
      <c r="R998" s="215">
        <f>Q998*H998</f>
        <v>2.5635509999999999</v>
      </c>
      <c r="S998" s="215">
        <v>0.00031</v>
      </c>
      <c r="T998" s="216">
        <f>S998*H998</f>
        <v>0.79470080999999992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7" t="s">
        <v>277</v>
      </c>
      <c r="AT998" s="217" t="s">
        <v>156</v>
      </c>
      <c r="AU998" s="217" t="s">
        <v>83</v>
      </c>
      <c r="AY998" s="19" t="s">
        <v>154</v>
      </c>
      <c r="BE998" s="218">
        <f>IF(N998="základní",J998,0)</f>
        <v>0</v>
      </c>
      <c r="BF998" s="218">
        <f>IF(N998="snížená",J998,0)</f>
        <v>0</v>
      </c>
      <c r="BG998" s="218">
        <f>IF(N998="zákl. přenesená",J998,0)</f>
        <v>0</v>
      </c>
      <c r="BH998" s="218">
        <f>IF(N998="sníž. přenesená",J998,0)</f>
        <v>0</v>
      </c>
      <c r="BI998" s="218">
        <f>IF(N998="nulová",J998,0)</f>
        <v>0</v>
      </c>
      <c r="BJ998" s="19" t="s">
        <v>81</v>
      </c>
      <c r="BK998" s="218">
        <f>ROUND(I998*H998,2)</f>
        <v>0</v>
      </c>
      <c r="BL998" s="19" t="s">
        <v>277</v>
      </c>
      <c r="BM998" s="217" t="s">
        <v>2193</v>
      </c>
    </row>
    <row r="999" s="2" customFormat="1">
      <c r="A999" s="40"/>
      <c r="B999" s="41"/>
      <c r="C999" s="42"/>
      <c r="D999" s="219" t="s">
        <v>163</v>
      </c>
      <c r="E999" s="42"/>
      <c r="F999" s="220" t="s">
        <v>2194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163</v>
      </c>
      <c r="AU999" s="19" t="s">
        <v>83</v>
      </c>
    </row>
    <row r="1000" s="2" customFormat="1">
      <c r="A1000" s="40"/>
      <c r="B1000" s="41"/>
      <c r="C1000" s="42"/>
      <c r="D1000" s="224" t="s">
        <v>165</v>
      </c>
      <c r="E1000" s="42"/>
      <c r="F1000" s="225" t="s">
        <v>2195</v>
      </c>
      <c r="G1000" s="42"/>
      <c r="H1000" s="42"/>
      <c r="I1000" s="221"/>
      <c r="J1000" s="42"/>
      <c r="K1000" s="42"/>
      <c r="L1000" s="46"/>
      <c r="M1000" s="222"/>
      <c r="N1000" s="223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165</v>
      </c>
      <c r="AU1000" s="19" t="s">
        <v>83</v>
      </c>
    </row>
    <row r="1001" s="13" customFormat="1">
      <c r="A1001" s="13"/>
      <c r="B1001" s="226"/>
      <c r="C1001" s="227"/>
      <c r="D1001" s="219" t="s">
        <v>167</v>
      </c>
      <c r="E1001" s="228" t="s">
        <v>19</v>
      </c>
      <c r="F1001" s="229" t="s">
        <v>2196</v>
      </c>
      <c r="G1001" s="227"/>
      <c r="H1001" s="228" t="s">
        <v>19</v>
      </c>
      <c r="I1001" s="230"/>
      <c r="J1001" s="227"/>
      <c r="K1001" s="227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167</v>
      </c>
      <c r="AU1001" s="235" t="s">
        <v>83</v>
      </c>
      <c r="AV1001" s="13" t="s">
        <v>81</v>
      </c>
      <c r="AW1001" s="13" t="s">
        <v>34</v>
      </c>
      <c r="AX1001" s="13" t="s">
        <v>73</v>
      </c>
      <c r="AY1001" s="235" t="s">
        <v>154</v>
      </c>
    </row>
    <row r="1002" s="13" customFormat="1">
      <c r="A1002" s="13"/>
      <c r="B1002" s="226"/>
      <c r="C1002" s="227"/>
      <c r="D1002" s="219" t="s">
        <v>167</v>
      </c>
      <c r="E1002" s="228" t="s">
        <v>19</v>
      </c>
      <c r="F1002" s="229" t="s">
        <v>1544</v>
      </c>
      <c r="G1002" s="227"/>
      <c r="H1002" s="228" t="s">
        <v>19</v>
      </c>
      <c r="I1002" s="230"/>
      <c r="J1002" s="227"/>
      <c r="K1002" s="227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167</v>
      </c>
      <c r="AU1002" s="235" t="s">
        <v>83</v>
      </c>
      <c r="AV1002" s="13" t="s">
        <v>81</v>
      </c>
      <c r="AW1002" s="13" t="s">
        <v>34</v>
      </c>
      <c r="AX1002" s="13" t="s">
        <v>73</v>
      </c>
      <c r="AY1002" s="235" t="s">
        <v>154</v>
      </c>
    </row>
    <row r="1003" s="14" customFormat="1">
      <c r="A1003" s="14"/>
      <c r="B1003" s="236"/>
      <c r="C1003" s="237"/>
      <c r="D1003" s="219" t="s">
        <v>167</v>
      </c>
      <c r="E1003" s="238" t="s">
        <v>19</v>
      </c>
      <c r="F1003" s="239" t="s">
        <v>1565</v>
      </c>
      <c r="G1003" s="237"/>
      <c r="H1003" s="240">
        <v>35.450000000000003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167</v>
      </c>
      <c r="AU1003" s="246" t="s">
        <v>83</v>
      </c>
      <c r="AV1003" s="14" t="s">
        <v>83</v>
      </c>
      <c r="AW1003" s="14" t="s">
        <v>34</v>
      </c>
      <c r="AX1003" s="14" t="s">
        <v>73</v>
      </c>
      <c r="AY1003" s="246" t="s">
        <v>154</v>
      </c>
    </row>
    <row r="1004" s="14" customFormat="1">
      <c r="A1004" s="14"/>
      <c r="B1004" s="236"/>
      <c r="C1004" s="237"/>
      <c r="D1004" s="219" t="s">
        <v>167</v>
      </c>
      <c r="E1004" s="238" t="s">
        <v>19</v>
      </c>
      <c r="F1004" s="239" t="s">
        <v>1566</v>
      </c>
      <c r="G1004" s="237"/>
      <c r="H1004" s="240">
        <v>35.380000000000003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6" t="s">
        <v>167</v>
      </c>
      <c r="AU1004" s="246" t="s">
        <v>83</v>
      </c>
      <c r="AV1004" s="14" t="s">
        <v>83</v>
      </c>
      <c r="AW1004" s="14" t="s">
        <v>34</v>
      </c>
      <c r="AX1004" s="14" t="s">
        <v>73</v>
      </c>
      <c r="AY1004" s="246" t="s">
        <v>154</v>
      </c>
    </row>
    <row r="1005" s="13" customFormat="1">
      <c r="A1005" s="13"/>
      <c r="B1005" s="226"/>
      <c r="C1005" s="227"/>
      <c r="D1005" s="219" t="s">
        <v>167</v>
      </c>
      <c r="E1005" s="228" t="s">
        <v>19</v>
      </c>
      <c r="F1005" s="229" t="s">
        <v>1547</v>
      </c>
      <c r="G1005" s="227"/>
      <c r="H1005" s="228" t="s">
        <v>19</v>
      </c>
      <c r="I1005" s="230"/>
      <c r="J1005" s="227"/>
      <c r="K1005" s="227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167</v>
      </c>
      <c r="AU1005" s="235" t="s">
        <v>83</v>
      </c>
      <c r="AV1005" s="13" t="s">
        <v>81</v>
      </c>
      <c r="AW1005" s="13" t="s">
        <v>34</v>
      </c>
      <c r="AX1005" s="13" t="s">
        <v>73</v>
      </c>
      <c r="AY1005" s="235" t="s">
        <v>154</v>
      </c>
    </row>
    <row r="1006" s="14" customFormat="1">
      <c r="A1006" s="14"/>
      <c r="B1006" s="236"/>
      <c r="C1006" s="237"/>
      <c r="D1006" s="219" t="s">
        <v>167</v>
      </c>
      <c r="E1006" s="238" t="s">
        <v>19</v>
      </c>
      <c r="F1006" s="239" t="s">
        <v>1683</v>
      </c>
      <c r="G1006" s="237"/>
      <c r="H1006" s="240">
        <v>53.597999999999999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6" t="s">
        <v>167</v>
      </c>
      <c r="AU1006" s="246" t="s">
        <v>83</v>
      </c>
      <c r="AV1006" s="14" t="s">
        <v>83</v>
      </c>
      <c r="AW1006" s="14" t="s">
        <v>34</v>
      </c>
      <c r="AX1006" s="14" t="s">
        <v>73</v>
      </c>
      <c r="AY1006" s="246" t="s">
        <v>154</v>
      </c>
    </row>
    <row r="1007" s="14" customFormat="1">
      <c r="A1007" s="14"/>
      <c r="B1007" s="236"/>
      <c r="C1007" s="237"/>
      <c r="D1007" s="219" t="s">
        <v>167</v>
      </c>
      <c r="E1007" s="238" t="s">
        <v>19</v>
      </c>
      <c r="F1007" s="239" t="s">
        <v>1568</v>
      </c>
      <c r="G1007" s="237"/>
      <c r="H1007" s="240">
        <v>5.7919999999999998</v>
      </c>
      <c r="I1007" s="241"/>
      <c r="J1007" s="237"/>
      <c r="K1007" s="237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6" t="s">
        <v>167</v>
      </c>
      <c r="AU1007" s="246" t="s">
        <v>83</v>
      </c>
      <c r="AV1007" s="14" t="s">
        <v>83</v>
      </c>
      <c r="AW1007" s="14" t="s">
        <v>34</v>
      </c>
      <c r="AX1007" s="14" t="s">
        <v>73</v>
      </c>
      <c r="AY1007" s="246" t="s">
        <v>154</v>
      </c>
    </row>
    <row r="1008" s="14" customFormat="1">
      <c r="A1008" s="14"/>
      <c r="B1008" s="236"/>
      <c r="C1008" s="237"/>
      <c r="D1008" s="219" t="s">
        <v>167</v>
      </c>
      <c r="E1008" s="238" t="s">
        <v>19</v>
      </c>
      <c r="F1008" s="239" t="s">
        <v>1569</v>
      </c>
      <c r="G1008" s="237"/>
      <c r="H1008" s="240">
        <v>11.265000000000001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167</v>
      </c>
      <c r="AU1008" s="246" t="s">
        <v>83</v>
      </c>
      <c r="AV1008" s="14" t="s">
        <v>83</v>
      </c>
      <c r="AW1008" s="14" t="s">
        <v>34</v>
      </c>
      <c r="AX1008" s="14" t="s">
        <v>73</v>
      </c>
      <c r="AY1008" s="246" t="s">
        <v>154</v>
      </c>
    </row>
    <row r="1009" s="14" customFormat="1">
      <c r="A1009" s="14"/>
      <c r="B1009" s="236"/>
      <c r="C1009" s="237"/>
      <c r="D1009" s="219" t="s">
        <v>167</v>
      </c>
      <c r="E1009" s="238" t="s">
        <v>19</v>
      </c>
      <c r="F1009" s="239" t="s">
        <v>1570</v>
      </c>
      <c r="G1009" s="237"/>
      <c r="H1009" s="240">
        <v>35.450000000000003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167</v>
      </c>
      <c r="AU1009" s="246" t="s">
        <v>83</v>
      </c>
      <c r="AV1009" s="14" t="s">
        <v>83</v>
      </c>
      <c r="AW1009" s="14" t="s">
        <v>34</v>
      </c>
      <c r="AX1009" s="14" t="s">
        <v>73</v>
      </c>
      <c r="AY1009" s="246" t="s">
        <v>154</v>
      </c>
    </row>
    <row r="1010" s="14" customFormat="1">
      <c r="A1010" s="14"/>
      <c r="B1010" s="236"/>
      <c r="C1010" s="237"/>
      <c r="D1010" s="219" t="s">
        <v>167</v>
      </c>
      <c r="E1010" s="238" t="s">
        <v>19</v>
      </c>
      <c r="F1010" s="239" t="s">
        <v>1685</v>
      </c>
      <c r="G1010" s="237"/>
      <c r="H1010" s="240">
        <v>71.525000000000006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6" t="s">
        <v>167</v>
      </c>
      <c r="AU1010" s="246" t="s">
        <v>83</v>
      </c>
      <c r="AV1010" s="14" t="s">
        <v>83</v>
      </c>
      <c r="AW1010" s="14" t="s">
        <v>34</v>
      </c>
      <c r="AX1010" s="14" t="s">
        <v>73</v>
      </c>
      <c r="AY1010" s="246" t="s">
        <v>154</v>
      </c>
    </row>
    <row r="1011" s="14" customFormat="1">
      <c r="A1011" s="14"/>
      <c r="B1011" s="236"/>
      <c r="C1011" s="237"/>
      <c r="D1011" s="219" t="s">
        <v>167</v>
      </c>
      <c r="E1011" s="238" t="s">
        <v>19</v>
      </c>
      <c r="F1011" s="239" t="s">
        <v>1609</v>
      </c>
      <c r="G1011" s="237"/>
      <c r="H1011" s="240">
        <v>68.971999999999994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167</v>
      </c>
      <c r="AU1011" s="246" t="s">
        <v>83</v>
      </c>
      <c r="AV1011" s="14" t="s">
        <v>83</v>
      </c>
      <c r="AW1011" s="14" t="s">
        <v>34</v>
      </c>
      <c r="AX1011" s="14" t="s">
        <v>73</v>
      </c>
      <c r="AY1011" s="246" t="s">
        <v>154</v>
      </c>
    </row>
    <row r="1012" s="14" customFormat="1">
      <c r="A1012" s="14"/>
      <c r="B1012" s="236"/>
      <c r="C1012" s="237"/>
      <c r="D1012" s="219" t="s">
        <v>167</v>
      </c>
      <c r="E1012" s="238" t="s">
        <v>19</v>
      </c>
      <c r="F1012" s="239" t="s">
        <v>1686</v>
      </c>
      <c r="G1012" s="237"/>
      <c r="H1012" s="240">
        <v>52.741999999999997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6" t="s">
        <v>167</v>
      </c>
      <c r="AU1012" s="246" t="s">
        <v>83</v>
      </c>
      <c r="AV1012" s="14" t="s">
        <v>83</v>
      </c>
      <c r="AW1012" s="14" t="s">
        <v>34</v>
      </c>
      <c r="AX1012" s="14" t="s">
        <v>73</v>
      </c>
      <c r="AY1012" s="246" t="s">
        <v>154</v>
      </c>
    </row>
    <row r="1013" s="14" customFormat="1">
      <c r="A1013" s="14"/>
      <c r="B1013" s="236"/>
      <c r="C1013" s="237"/>
      <c r="D1013" s="219" t="s">
        <v>167</v>
      </c>
      <c r="E1013" s="238" t="s">
        <v>19</v>
      </c>
      <c r="F1013" s="239" t="s">
        <v>1687</v>
      </c>
      <c r="G1013" s="237"/>
      <c r="H1013" s="240">
        <v>16.789999999999999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167</v>
      </c>
      <c r="AU1013" s="246" t="s">
        <v>83</v>
      </c>
      <c r="AV1013" s="14" t="s">
        <v>83</v>
      </c>
      <c r="AW1013" s="14" t="s">
        <v>34</v>
      </c>
      <c r="AX1013" s="14" t="s">
        <v>73</v>
      </c>
      <c r="AY1013" s="246" t="s">
        <v>154</v>
      </c>
    </row>
    <row r="1014" s="14" customFormat="1">
      <c r="A1014" s="14"/>
      <c r="B1014" s="236"/>
      <c r="C1014" s="237"/>
      <c r="D1014" s="219" t="s">
        <v>167</v>
      </c>
      <c r="E1014" s="238" t="s">
        <v>19</v>
      </c>
      <c r="F1014" s="239" t="s">
        <v>1688</v>
      </c>
      <c r="G1014" s="237"/>
      <c r="H1014" s="240">
        <v>16.614000000000001</v>
      </c>
      <c r="I1014" s="241"/>
      <c r="J1014" s="237"/>
      <c r="K1014" s="237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6" t="s">
        <v>167</v>
      </c>
      <c r="AU1014" s="246" t="s">
        <v>83</v>
      </c>
      <c r="AV1014" s="14" t="s">
        <v>83</v>
      </c>
      <c r="AW1014" s="14" t="s">
        <v>34</v>
      </c>
      <c r="AX1014" s="14" t="s">
        <v>73</v>
      </c>
      <c r="AY1014" s="246" t="s">
        <v>154</v>
      </c>
    </row>
    <row r="1015" s="14" customFormat="1">
      <c r="A1015" s="14"/>
      <c r="B1015" s="236"/>
      <c r="C1015" s="237"/>
      <c r="D1015" s="219" t="s">
        <v>167</v>
      </c>
      <c r="E1015" s="238" t="s">
        <v>19</v>
      </c>
      <c r="F1015" s="239" t="s">
        <v>1689</v>
      </c>
      <c r="G1015" s="237"/>
      <c r="H1015" s="240">
        <v>16.088000000000001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167</v>
      </c>
      <c r="AU1015" s="246" t="s">
        <v>83</v>
      </c>
      <c r="AV1015" s="14" t="s">
        <v>83</v>
      </c>
      <c r="AW1015" s="14" t="s">
        <v>34</v>
      </c>
      <c r="AX1015" s="14" t="s">
        <v>73</v>
      </c>
      <c r="AY1015" s="246" t="s">
        <v>154</v>
      </c>
    </row>
    <row r="1016" s="14" customFormat="1">
      <c r="A1016" s="14"/>
      <c r="B1016" s="236"/>
      <c r="C1016" s="237"/>
      <c r="D1016" s="219" t="s">
        <v>167</v>
      </c>
      <c r="E1016" s="238" t="s">
        <v>19</v>
      </c>
      <c r="F1016" s="239" t="s">
        <v>1690</v>
      </c>
      <c r="G1016" s="237"/>
      <c r="H1016" s="240">
        <v>34.298000000000002</v>
      </c>
      <c r="I1016" s="241"/>
      <c r="J1016" s="237"/>
      <c r="K1016" s="237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6" t="s">
        <v>167</v>
      </c>
      <c r="AU1016" s="246" t="s">
        <v>83</v>
      </c>
      <c r="AV1016" s="14" t="s">
        <v>83</v>
      </c>
      <c r="AW1016" s="14" t="s">
        <v>34</v>
      </c>
      <c r="AX1016" s="14" t="s">
        <v>73</v>
      </c>
      <c r="AY1016" s="246" t="s">
        <v>154</v>
      </c>
    </row>
    <row r="1017" s="14" customFormat="1">
      <c r="A1017" s="14"/>
      <c r="B1017" s="236"/>
      <c r="C1017" s="237"/>
      <c r="D1017" s="219" t="s">
        <v>167</v>
      </c>
      <c r="E1017" s="238" t="s">
        <v>19</v>
      </c>
      <c r="F1017" s="239" t="s">
        <v>1691</v>
      </c>
      <c r="G1017" s="237"/>
      <c r="H1017" s="240">
        <v>34.590000000000003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167</v>
      </c>
      <c r="AU1017" s="246" t="s">
        <v>83</v>
      </c>
      <c r="AV1017" s="14" t="s">
        <v>83</v>
      </c>
      <c r="AW1017" s="14" t="s">
        <v>34</v>
      </c>
      <c r="AX1017" s="14" t="s">
        <v>73</v>
      </c>
      <c r="AY1017" s="246" t="s">
        <v>154</v>
      </c>
    </row>
    <row r="1018" s="14" customFormat="1">
      <c r="A1018" s="14"/>
      <c r="B1018" s="236"/>
      <c r="C1018" s="237"/>
      <c r="D1018" s="219" t="s">
        <v>167</v>
      </c>
      <c r="E1018" s="238" t="s">
        <v>19</v>
      </c>
      <c r="F1018" s="239" t="s">
        <v>1692</v>
      </c>
      <c r="G1018" s="237"/>
      <c r="H1018" s="240">
        <v>35.174999999999997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6" t="s">
        <v>167</v>
      </c>
      <c r="AU1018" s="246" t="s">
        <v>83</v>
      </c>
      <c r="AV1018" s="14" t="s">
        <v>83</v>
      </c>
      <c r="AW1018" s="14" t="s">
        <v>34</v>
      </c>
      <c r="AX1018" s="14" t="s">
        <v>73</v>
      </c>
      <c r="AY1018" s="246" t="s">
        <v>154</v>
      </c>
    </row>
    <row r="1019" s="14" customFormat="1">
      <c r="A1019" s="14"/>
      <c r="B1019" s="236"/>
      <c r="C1019" s="237"/>
      <c r="D1019" s="219" t="s">
        <v>167</v>
      </c>
      <c r="E1019" s="238" t="s">
        <v>19</v>
      </c>
      <c r="F1019" s="239" t="s">
        <v>1580</v>
      </c>
      <c r="G1019" s="237"/>
      <c r="H1019" s="240">
        <v>42.674999999999997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167</v>
      </c>
      <c r="AU1019" s="246" t="s">
        <v>83</v>
      </c>
      <c r="AV1019" s="14" t="s">
        <v>83</v>
      </c>
      <c r="AW1019" s="14" t="s">
        <v>34</v>
      </c>
      <c r="AX1019" s="14" t="s">
        <v>73</v>
      </c>
      <c r="AY1019" s="246" t="s">
        <v>154</v>
      </c>
    </row>
    <row r="1020" s="14" customFormat="1">
      <c r="A1020" s="14"/>
      <c r="B1020" s="236"/>
      <c r="C1020" s="237"/>
      <c r="D1020" s="219" t="s">
        <v>167</v>
      </c>
      <c r="E1020" s="238" t="s">
        <v>19</v>
      </c>
      <c r="F1020" s="239" t="s">
        <v>1581</v>
      </c>
      <c r="G1020" s="237"/>
      <c r="H1020" s="240">
        <v>42.594000000000001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167</v>
      </c>
      <c r="AU1020" s="246" t="s">
        <v>83</v>
      </c>
      <c r="AV1020" s="14" t="s">
        <v>83</v>
      </c>
      <c r="AW1020" s="14" t="s">
        <v>34</v>
      </c>
      <c r="AX1020" s="14" t="s">
        <v>73</v>
      </c>
      <c r="AY1020" s="246" t="s">
        <v>154</v>
      </c>
    </row>
    <row r="1021" s="14" customFormat="1">
      <c r="A1021" s="14"/>
      <c r="B1021" s="236"/>
      <c r="C1021" s="237"/>
      <c r="D1021" s="219" t="s">
        <v>167</v>
      </c>
      <c r="E1021" s="238" t="s">
        <v>19</v>
      </c>
      <c r="F1021" s="239" t="s">
        <v>1582</v>
      </c>
      <c r="G1021" s="237"/>
      <c r="H1021" s="240">
        <v>231.65799999999999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6" t="s">
        <v>167</v>
      </c>
      <c r="AU1021" s="246" t="s">
        <v>83</v>
      </c>
      <c r="AV1021" s="14" t="s">
        <v>83</v>
      </c>
      <c r="AW1021" s="14" t="s">
        <v>34</v>
      </c>
      <c r="AX1021" s="14" t="s">
        <v>73</v>
      </c>
      <c r="AY1021" s="246" t="s">
        <v>154</v>
      </c>
    </row>
    <row r="1022" s="13" customFormat="1">
      <c r="A1022" s="13"/>
      <c r="B1022" s="226"/>
      <c r="C1022" s="227"/>
      <c r="D1022" s="219" t="s">
        <v>167</v>
      </c>
      <c r="E1022" s="228" t="s">
        <v>19</v>
      </c>
      <c r="F1022" s="229" t="s">
        <v>2197</v>
      </c>
      <c r="G1022" s="227"/>
      <c r="H1022" s="228" t="s">
        <v>19</v>
      </c>
      <c r="I1022" s="230"/>
      <c r="J1022" s="227"/>
      <c r="K1022" s="227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167</v>
      </c>
      <c r="AU1022" s="235" t="s">
        <v>83</v>
      </c>
      <c r="AV1022" s="13" t="s">
        <v>81</v>
      </c>
      <c r="AW1022" s="13" t="s">
        <v>34</v>
      </c>
      <c r="AX1022" s="13" t="s">
        <v>73</v>
      </c>
      <c r="AY1022" s="235" t="s">
        <v>154</v>
      </c>
    </row>
    <row r="1023" s="13" customFormat="1">
      <c r="A1023" s="13"/>
      <c r="B1023" s="226"/>
      <c r="C1023" s="227"/>
      <c r="D1023" s="219" t="s">
        <v>167</v>
      </c>
      <c r="E1023" s="228" t="s">
        <v>19</v>
      </c>
      <c r="F1023" s="229" t="s">
        <v>1544</v>
      </c>
      <c r="G1023" s="227"/>
      <c r="H1023" s="228" t="s">
        <v>19</v>
      </c>
      <c r="I1023" s="230"/>
      <c r="J1023" s="227"/>
      <c r="K1023" s="227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167</v>
      </c>
      <c r="AU1023" s="235" t="s">
        <v>83</v>
      </c>
      <c r="AV1023" s="13" t="s">
        <v>81</v>
      </c>
      <c r="AW1023" s="13" t="s">
        <v>34</v>
      </c>
      <c r="AX1023" s="13" t="s">
        <v>73</v>
      </c>
      <c r="AY1023" s="235" t="s">
        <v>154</v>
      </c>
    </row>
    <row r="1024" s="14" customFormat="1">
      <c r="A1024" s="14"/>
      <c r="B1024" s="236"/>
      <c r="C1024" s="237"/>
      <c r="D1024" s="219" t="s">
        <v>167</v>
      </c>
      <c r="E1024" s="238" t="s">
        <v>19</v>
      </c>
      <c r="F1024" s="239" t="s">
        <v>1597</v>
      </c>
      <c r="G1024" s="237"/>
      <c r="H1024" s="240">
        <v>67.606999999999999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167</v>
      </c>
      <c r="AU1024" s="246" t="s">
        <v>83</v>
      </c>
      <c r="AV1024" s="14" t="s">
        <v>83</v>
      </c>
      <c r="AW1024" s="14" t="s">
        <v>34</v>
      </c>
      <c r="AX1024" s="14" t="s">
        <v>73</v>
      </c>
      <c r="AY1024" s="246" t="s">
        <v>154</v>
      </c>
    </row>
    <row r="1025" s="14" customFormat="1">
      <c r="A1025" s="14"/>
      <c r="B1025" s="236"/>
      <c r="C1025" s="237"/>
      <c r="D1025" s="219" t="s">
        <v>167</v>
      </c>
      <c r="E1025" s="238" t="s">
        <v>19</v>
      </c>
      <c r="F1025" s="239" t="s">
        <v>1598</v>
      </c>
      <c r="G1025" s="237"/>
      <c r="H1025" s="240">
        <v>67.575000000000003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167</v>
      </c>
      <c r="AU1025" s="246" t="s">
        <v>83</v>
      </c>
      <c r="AV1025" s="14" t="s">
        <v>83</v>
      </c>
      <c r="AW1025" s="14" t="s">
        <v>34</v>
      </c>
      <c r="AX1025" s="14" t="s">
        <v>73</v>
      </c>
      <c r="AY1025" s="246" t="s">
        <v>154</v>
      </c>
    </row>
    <row r="1026" s="13" customFormat="1">
      <c r="A1026" s="13"/>
      <c r="B1026" s="226"/>
      <c r="C1026" s="227"/>
      <c r="D1026" s="219" t="s">
        <v>167</v>
      </c>
      <c r="E1026" s="228" t="s">
        <v>19</v>
      </c>
      <c r="F1026" s="229" t="s">
        <v>1547</v>
      </c>
      <c r="G1026" s="227"/>
      <c r="H1026" s="228" t="s">
        <v>19</v>
      </c>
      <c r="I1026" s="230"/>
      <c r="J1026" s="227"/>
      <c r="K1026" s="227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167</v>
      </c>
      <c r="AU1026" s="235" t="s">
        <v>83</v>
      </c>
      <c r="AV1026" s="13" t="s">
        <v>81</v>
      </c>
      <c r="AW1026" s="13" t="s">
        <v>34</v>
      </c>
      <c r="AX1026" s="13" t="s">
        <v>73</v>
      </c>
      <c r="AY1026" s="235" t="s">
        <v>154</v>
      </c>
    </row>
    <row r="1027" s="14" customFormat="1">
      <c r="A1027" s="14"/>
      <c r="B1027" s="236"/>
      <c r="C1027" s="237"/>
      <c r="D1027" s="219" t="s">
        <v>167</v>
      </c>
      <c r="E1027" s="238" t="s">
        <v>19</v>
      </c>
      <c r="F1027" s="239" t="s">
        <v>1604</v>
      </c>
      <c r="G1027" s="237"/>
      <c r="H1027" s="240">
        <v>81.497</v>
      </c>
      <c r="I1027" s="241"/>
      <c r="J1027" s="237"/>
      <c r="K1027" s="237"/>
      <c r="L1027" s="242"/>
      <c r="M1027" s="243"/>
      <c r="N1027" s="244"/>
      <c r="O1027" s="244"/>
      <c r="P1027" s="244"/>
      <c r="Q1027" s="244"/>
      <c r="R1027" s="244"/>
      <c r="S1027" s="244"/>
      <c r="T1027" s="24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6" t="s">
        <v>167</v>
      </c>
      <c r="AU1027" s="246" t="s">
        <v>83</v>
      </c>
      <c r="AV1027" s="14" t="s">
        <v>83</v>
      </c>
      <c r="AW1027" s="14" t="s">
        <v>34</v>
      </c>
      <c r="AX1027" s="14" t="s">
        <v>73</v>
      </c>
      <c r="AY1027" s="246" t="s">
        <v>154</v>
      </c>
    </row>
    <row r="1028" s="14" customFormat="1">
      <c r="A1028" s="14"/>
      <c r="B1028" s="236"/>
      <c r="C1028" s="237"/>
      <c r="D1028" s="219" t="s">
        <v>167</v>
      </c>
      <c r="E1028" s="238" t="s">
        <v>19</v>
      </c>
      <c r="F1028" s="239" t="s">
        <v>1605</v>
      </c>
      <c r="G1028" s="237"/>
      <c r="H1028" s="240">
        <v>28.495999999999999</v>
      </c>
      <c r="I1028" s="241"/>
      <c r="J1028" s="237"/>
      <c r="K1028" s="237"/>
      <c r="L1028" s="242"/>
      <c r="M1028" s="243"/>
      <c r="N1028" s="244"/>
      <c r="O1028" s="244"/>
      <c r="P1028" s="244"/>
      <c r="Q1028" s="244"/>
      <c r="R1028" s="244"/>
      <c r="S1028" s="244"/>
      <c r="T1028" s="24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6" t="s">
        <v>167</v>
      </c>
      <c r="AU1028" s="246" t="s">
        <v>83</v>
      </c>
      <c r="AV1028" s="14" t="s">
        <v>83</v>
      </c>
      <c r="AW1028" s="14" t="s">
        <v>34</v>
      </c>
      <c r="AX1028" s="14" t="s">
        <v>73</v>
      </c>
      <c r="AY1028" s="246" t="s">
        <v>154</v>
      </c>
    </row>
    <row r="1029" s="14" customFormat="1">
      <c r="A1029" s="14"/>
      <c r="B1029" s="236"/>
      <c r="C1029" s="237"/>
      <c r="D1029" s="219" t="s">
        <v>167</v>
      </c>
      <c r="E1029" s="238" t="s">
        <v>19</v>
      </c>
      <c r="F1029" s="239" t="s">
        <v>1606</v>
      </c>
      <c r="G1029" s="237"/>
      <c r="H1029" s="240">
        <v>37.994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167</v>
      </c>
      <c r="AU1029" s="246" t="s">
        <v>83</v>
      </c>
      <c r="AV1029" s="14" t="s">
        <v>83</v>
      </c>
      <c r="AW1029" s="14" t="s">
        <v>34</v>
      </c>
      <c r="AX1029" s="14" t="s">
        <v>73</v>
      </c>
      <c r="AY1029" s="246" t="s">
        <v>154</v>
      </c>
    </row>
    <row r="1030" s="14" customFormat="1">
      <c r="A1030" s="14"/>
      <c r="B1030" s="236"/>
      <c r="C1030" s="237"/>
      <c r="D1030" s="219" t="s">
        <v>167</v>
      </c>
      <c r="E1030" s="238" t="s">
        <v>19</v>
      </c>
      <c r="F1030" s="239" t="s">
        <v>1607</v>
      </c>
      <c r="G1030" s="237"/>
      <c r="H1030" s="240">
        <v>64.454999999999998</v>
      </c>
      <c r="I1030" s="241"/>
      <c r="J1030" s="237"/>
      <c r="K1030" s="237"/>
      <c r="L1030" s="242"/>
      <c r="M1030" s="243"/>
      <c r="N1030" s="244"/>
      <c r="O1030" s="244"/>
      <c r="P1030" s="244"/>
      <c r="Q1030" s="244"/>
      <c r="R1030" s="244"/>
      <c r="S1030" s="244"/>
      <c r="T1030" s="24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6" t="s">
        <v>167</v>
      </c>
      <c r="AU1030" s="246" t="s">
        <v>83</v>
      </c>
      <c r="AV1030" s="14" t="s">
        <v>83</v>
      </c>
      <c r="AW1030" s="14" t="s">
        <v>34</v>
      </c>
      <c r="AX1030" s="14" t="s">
        <v>73</v>
      </c>
      <c r="AY1030" s="246" t="s">
        <v>154</v>
      </c>
    </row>
    <row r="1031" s="14" customFormat="1">
      <c r="A1031" s="14"/>
      <c r="B1031" s="236"/>
      <c r="C1031" s="237"/>
      <c r="D1031" s="219" t="s">
        <v>167</v>
      </c>
      <c r="E1031" s="238" t="s">
        <v>19</v>
      </c>
      <c r="F1031" s="239" t="s">
        <v>1608</v>
      </c>
      <c r="G1031" s="237"/>
      <c r="H1031" s="240">
        <v>101.65900000000001</v>
      </c>
      <c r="I1031" s="241"/>
      <c r="J1031" s="237"/>
      <c r="K1031" s="237"/>
      <c r="L1031" s="242"/>
      <c r="M1031" s="243"/>
      <c r="N1031" s="244"/>
      <c r="O1031" s="244"/>
      <c r="P1031" s="244"/>
      <c r="Q1031" s="244"/>
      <c r="R1031" s="244"/>
      <c r="S1031" s="244"/>
      <c r="T1031" s="24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6" t="s">
        <v>167</v>
      </c>
      <c r="AU1031" s="246" t="s">
        <v>83</v>
      </c>
      <c r="AV1031" s="14" t="s">
        <v>83</v>
      </c>
      <c r="AW1031" s="14" t="s">
        <v>34</v>
      </c>
      <c r="AX1031" s="14" t="s">
        <v>73</v>
      </c>
      <c r="AY1031" s="246" t="s">
        <v>154</v>
      </c>
    </row>
    <row r="1032" s="14" customFormat="1">
      <c r="A1032" s="14"/>
      <c r="B1032" s="236"/>
      <c r="C1032" s="237"/>
      <c r="D1032" s="219" t="s">
        <v>167</v>
      </c>
      <c r="E1032" s="238" t="s">
        <v>19</v>
      </c>
      <c r="F1032" s="239" t="s">
        <v>1609</v>
      </c>
      <c r="G1032" s="237"/>
      <c r="H1032" s="240">
        <v>68.971999999999994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167</v>
      </c>
      <c r="AU1032" s="246" t="s">
        <v>83</v>
      </c>
      <c r="AV1032" s="14" t="s">
        <v>83</v>
      </c>
      <c r="AW1032" s="14" t="s">
        <v>34</v>
      </c>
      <c r="AX1032" s="14" t="s">
        <v>73</v>
      </c>
      <c r="AY1032" s="246" t="s">
        <v>154</v>
      </c>
    </row>
    <row r="1033" s="14" customFormat="1">
      <c r="A1033" s="14"/>
      <c r="B1033" s="236"/>
      <c r="C1033" s="237"/>
      <c r="D1033" s="219" t="s">
        <v>167</v>
      </c>
      <c r="E1033" s="238" t="s">
        <v>19</v>
      </c>
      <c r="F1033" s="239" t="s">
        <v>1610</v>
      </c>
      <c r="G1033" s="237"/>
      <c r="H1033" s="240">
        <v>83.688999999999993</v>
      </c>
      <c r="I1033" s="241"/>
      <c r="J1033" s="237"/>
      <c r="K1033" s="237"/>
      <c r="L1033" s="242"/>
      <c r="M1033" s="243"/>
      <c r="N1033" s="244"/>
      <c r="O1033" s="244"/>
      <c r="P1033" s="244"/>
      <c r="Q1033" s="244"/>
      <c r="R1033" s="244"/>
      <c r="S1033" s="244"/>
      <c r="T1033" s="24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6" t="s">
        <v>167</v>
      </c>
      <c r="AU1033" s="246" t="s">
        <v>83</v>
      </c>
      <c r="AV1033" s="14" t="s">
        <v>83</v>
      </c>
      <c r="AW1033" s="14" t="s">
        <v>34</v>
      </c>
      <c r="AX1033" s="14" t="s">
        <v>73</v>
      </c>
      <c r="AY1033" s="246" t="s">
        <v>154</v>
      </c>
    </row>
    <row r="1034" s="14" customFormat="1">
      <c r="A1034" s="14"/>
      <c r="B1034" s="236"/>
      <c r="C1034" s="237"/>
      <c r="D1034" s="219" t="s">
        <v>167</v>
      </c>
      <c r="E1034" s="238" t="s">
        <v>19</v>
      </c>
      <c r="F1034" s="239" t="s">
        <v>1611</v>
      </c>
      <c r="G1034" s="237"/>
      <c r="H1034" s="240">
        <v>50.314</v>
      </c>
      <c r="I1034" s="241"/>
      <c r="J1034" s="237"/>
      <c r="K1034" s="237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6" t="s">
        <v>167</v>
      </c>
      <c r="AU1034" s="246" t="s">
        <v>83</v>
      </c>
      <c r="AV1034" s="14" t="s">
        <v>83</v>
      </c>
      <c r="AW1034" s="14" t="s">
        <v>34</v>
      </c>
      <c r="AX1034" s="14" t="s">
        <v>73</v>
      </c>
      <c r="AY1034" s="246" t="s">
        <v>154</v>
      </c>
    </row>
    <row r="1035" s="14" customFormat="1">
      <c r="A1035" s="14"/>
      <c r="B1035" s="236"/>
      <c r="C1035" s="237"/>
      <c r="D1035" s="219" t="s">
        <v>167</v>
      </c>
      <c r="E1035" s="238" t="s">
        <v>19</v>
      </c>
      <c r="F1035" s="239" t="s">
        <v>1612</v>
      </c>
      <c r="G1035" s="237"/>
      <c r="H1035" s="240">
        <v>50.122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6" t="s">
        <v>167</v>
      </c>
      <c r="AU1035" s="246" t="s">
        <v>83</v>
      </c>
      <c r="AV1035" s="14" t="s">
        <v>83</v>
      </c>
      <c r="AW1035" s="14" t="s">
        <v>34</v>
      </c>
      <c r="AX1035" s="14" t="s">
        <v>73</v>
      </c>
      <c r="AY1035" s="246" t="s">
        <v>154</v>
      </c>
    </row>
    <row r="1036" s="14" customFormat="1">
      <c r="A1036" s="14"/>
      <c r="B1036" s="236"/>
      <c r="C1036" s="237"/>
      <c r="D1036" s="219" t="s">
        <v>167</v>
      </c>
      <c r="E1036" s="238" t="s">
        <v>19</v>
      </c>
      <c r="F1036" s="239" t="s">
        <v>1613</v>
      </c>
      <c r="G1036" s="237"/>
      <c r="H1036" s="240">
        <v>49.545999999999999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6" t="s">
        <v>167</v>
      </c>
      <c r="AU1036" s="246" t="s">
        <v>83</v>
      </c>
      <c r="AV1036" s="14" t="s">
        <v>83</v>
      </c>
      <c r="AW1036" s="14" t="s">
        <v>34</v>
      </c>
      <c r="AX1036" s="14" t="s">
        <v>73</v>
      </c>
      <c r="AY1036" s="246" t="s">
        <v>154</v>
      </c>
    </row>
    <row r="1037" s="14" customFormat="1">
      <c r="A1037" s="14"/>
      <c r="B1037" s="236"/>
      <c r="C1037" s="237"/>
      <c r="D1037" s="219" t="s">
        <v>167</v>
      </c>
      <c r="E1037" s="238" t="s">
        <v>19</v>
      </c>
      <c r="F1037" s="239" t="s">
        <v>1614</v>
      </c>
      <c r="G1037" s="237"/>
      <c r="H1037" s="240">
        <v>66.391000000000005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6" t="s">
        <v>167</v>
      </c>
      <c r="AU1037" s="246" t="s">
        <v>83</v>
      </c>
      <c r="AV1037" s="14" t="s">
        <v>83</v>
      </c>
      <c r="AW1037" s="14" t="s">
        <v>34</v>
      </c>
      <c r="AX1037" s="14" t="s">
        <v>73</v>
      </c>
      <c r="AY1037" s="246" t="s">
        <v>154</v>
      </c>
    </row>
    <row r="1038" s="14" customFormat="1">
      <c r="A1038" s="14"/>
      <c r="B1038" s="236"/>
      <c r="C1038" s="237"/>
      <c r="D1038" s="219" t="s">
        <v>167</v>
      </c>
      <c r="E1038" s="238" t="s">
        <v>19</v>
      </c>
      <c r="F1038" s="239" t="s">
        <v>1615</v>
      </c>
      <c r="G1038" s="237"/>
      <c r="H1038" s="240">
        <v>66.710999999999999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6" t="s">
        <v>167</v>
      </c>
      <c r="AU1038" s="246" t="s">
        <v>83</v>
      </c>
      <c r="AV1038" s="14" t="s">
        <v>83</v>
      </c>
      <c r="AW1038" s="14" t="s">
        <v>34</v>
      </c>
      <c r="AX1038" s="14" t="s">
        <v>73</v>
      </c>
      <c r="AY1038" s="246" t="s">
        <v>154</v>
      </c>
    </row>
    <row r="1039" s="14" customFormat="1">
      <c r="A1039" s="14"/>
      <c r="B1039" s="236"/>
      <c r="C1039" s="237"/>
      <c r="D1039" s="219" t="s">
        <v>167</v>
      </c>
      <c r="E1039" s="238" t="s">
        <v>19</v>
      </c>
      <c r="F1039" s="239" t="s">
        <v>1616</v>
      </c>
      <c r="G1039" s="237"/>
      <c r="H1039" s="240">
        <v>67.350999999999999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167</v>
      </c>
      <c r="AU1039" s="246" t="s">
        <v>83</v>
      </c>
      <c r="AV1039" s="14" t="s">
        <v>83</v>
      </c>
      <c r="AW1039" s="14" t="s">
        <v>34</v>
      </c>
      <c r="AX1039" s="14" t="s">
        <v>73</v>
      </c>
      <c r="AY1039" s="246" t="s">
        <v>154</v>
      </c>
    </row>
    <row r="1040" s="14" customFormat="1">
      <c r="A1040" s="14"/>
      <c r="B1040" s="236"/>
      <c r="C1040" s="237"/>
      <c r="D1040" s="219" t="s">
        <v>167</v>
      </c>
      <c r="E1040" s="238" t="s">
        <v>19</v>
      </c>
      <c r="F1040" s="239" t="s">
        <v>1617</v>
      </c>
      <c r="G1040" s="237"/>
      <c r="H1040" s="240">
        <v>99.768000000000001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6" t="s">
        <v>167</v>
      </c>
      <c r="AU1040" s="246" t="s">
        <v>83</v>
      </c>
      <c r="AV1040" s="14" t="s">
        <v>83</v>
      </c>
      <c r="AW1040" s="14" t="s">
        <v>34</v>
      </c>
      <c r="AX1040" s="14" t="s">
        <v>73</v>
      </c>
      <c r="AY1040" s="246" t="s">
        <v>154</v>
      </c>
    </row>
    <row r="1041" s="14" customFormat="1">
      <c r="A1041" s="14"/>
      <c r="B1041" s="236"/>
      <c r="C1041" s="237"/>
      <c r="D1041" s="219" t="s">
        <v>167</v>
      </c>
      <c r="E1041" s="238" t="s">
        <v>19</v>
      </c>
      <c r="F1041" s="239" t="s">
        <v>1618</v>
      </c>
      <c r="G1041" s="237"/>
      <c r="H1041" s="240">
        <v>99.623999999999995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6" t="s">
        <v>167</v>
      </c>
      <c r="AU1041" s="246" t="s">
        <v>83</v>
      </c>
      <c r="AV1041" s="14" t="s">
        <v>83</v>
      </c>
      <c r="AW1041" s="14" t="s">
        <v>34</v>
      </c>
      <c r="AX1041" s="14" t="s">
        <v>73</v>
      </c>
      <c r="AY1041" s="246" t="s">
        <v>154</v>
      </c>
    </row>
    <row r="1042" s="14" customFormat="1">
      <c r="A1042" s="14"/>
      <c r="B1042" s="236"/>
      <c r="C1042" s="237"/>
      <c r="D1042" s="219" t="s">
        <v>167</v>
      </c>
      <c r="E1042" s="238" t="s">
        <v>19</v>
      </c>
      <c r="F1042" s="239" t="s">
        <v>1619</v>
      </c>
      <c r="G1042" s="237"/>
      <c r="H1042" s="240">
        <v>599.17399999999998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6" t="s">
        <v>167</v>
      </c>
      <c r="AU1042" s="246" t="s">
        <v>83</v>
      </c>
      <c r="AV1042" s="14" t="s">
        <v>83</v>
      </c>
      <c r="AW1042" s="14" t="s">
        <v>34</v>
      </c>
      <c r="AX1042" s="14" t="s">
        <v>73</v>
      </c>
      <c r="AY1042" s="246" t="s">
        <v>154</v>
      </c>
    </row>
    <row r="1043" s="13" customFormat="1">
      <c r="A1043" s="13"/>
      <c r="B1043" s="226"/>
      <c r="C1043" s="227"/>
      <c r="D1043" s="219" t="s">
        <v>167</v>
      </c>
      <c r="E1043" s="228" t="s">
        <v>19</v>
      </c>
      <c r="F1043" s="229" t="s">
        <v>2198</v>
      </c>
      <c r="G1043" s="227"/>
      <c r="H1043" s="228" t="s">
        <v>19</v>
      </c>
      <c r="I1043" s="230"/>
      <c r="J1043" s="227"/>
      <c r="K1043" s="227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167</v>
      </c>
      <c r="AU1043" s="235" t="s">
        <v>83</v>
      </c>
      <c r="AV1043" s="13" t="s">
        <v>81</v>
      </c>
      <c r="AW1043" s="13" t="s">
        <v>34</v>
      </c>
      <c r="AX1043" s="13" t="s">
        <v>73</v>
      </c>
      <c r="AY1043" s="235" t="s">
        <v>154</v>
      </c>
    </row>
    <row r="1044" s="14" customFormat="1">
      <c r="A1044" s="14"/>
      <c r="B1044" s="236"/>
      <c r="C1044" s="237"/>
      <c r="D1044" s="219" t="s">
        <v>167</v>
      </c>
      <c r="E1044" s="238" t="s">
        <v>19</v>
      </c>
      <c r="F1044" s="239" t="s">
        <v>2199</v>
      </c>
      <c r="G1044" s="237"/>
      <c r="H1044" s="240">
        <v>-28.050000000000001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167</v>
      </c>
      <c r="AU1044" s="246" t="s">
        <v>83</v>
      </c>
      <c r="AV1044" s="14" t="s">
        <v>83</v>
      </c>
      <c r="AW1044" s="14" t="s">
        <v>34</v>
      </c>
      <c r="AX1044" s="14" t="s">
        <v>73</v>
      </c>
      <c r="AY1044" s="246" t="s">
        <v>154</v>
      </c>
    </row>
    <row r="1045" s="2" customFormat="1" ht="22.2" customHeight="1">
      <c r="A1045" s="40"/>
      <c r="B1045" s="41"/>
      <c r="C1045" s="206" t="s">
        <v>294</v>
      </c>
      <c r="D1045" s="206" t="s">
        <v>156</v>
      </c>
      <c r="E1045" s="207" t="s">
        <v>2200</v>
      </c>
      <c r="F1045" s="208" t="s">
        <v>2201</v>
      </c>
      <c r="G1045" s="209" t="s">
        <v>207</v>
      </c>
      <c r="H1045" s="210">
        <v>2563.5509999999999</v>
      </c>
      <c r="I1045" s="211"/>
      <c r="J1045" s="212">
        <f>ROUND(I1045*H1045,2)</f>
        <v>0</v>
      </c>
      <c r="K1045" s="208" t="s">
        <v>160</v>
      </c>
      <c r="L1045" s="46"/>
      <c r="M1045" s="213" t="s">
        <v>19</v>
      </c>
      <c r="N1045" s="214" t="s">
        <v>44</v>
      </c>
      <c r="O1045" s="86"/>
      <c r="P1045" s="215">
        <f>O1045*H1045</f>
        <v>0</v>
      </c>
      <c r="Q1045" s="215">
        <v>0</v>
      </c>
      <c r="R1045" s="215">
        <f>Q1045*H1045</f>
        <v>0</v>
      </c>
      <c r="S1045" s="215">
        <v>0</v>
      </c>
      <c r="T1045" s="216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17" t="s">
        <v>277</v>
      </c>
      <c r="AT1045" s="217" t="s">
        <v>156</v>
      </c>
      <c r="AU1045" s="217" t="s">
        <v>83</v>
      </c>
      <c r="AY1045" s="19" t="s">
        <v>154</v>
      </c>
      <c r="BE1045" s="218">
        <f>IF(N1045="základní",J1045,0)</f>
        <v>0</v>
      </c>
      <c r="BF1045" s="218">
        <f>IF(N1045="snížená",J1045,0)</f>
        <v>0</v>
      </c>
      <c r="BG1045" s="218">
        <f>IF(N1045="zákl. přenesená",J1045,0)</f>
        <v>0</v>
      </c>
      <c r="BH1045" s="218">
        <f>IF(N1045="sníž. přenesená",J1045,0)</f>
        <v>0</v>
      </c>
      <c r="BI1045" s="218">
        <f>IF(N1045="nulová",J1045,0)</f>
        <v>0</v>
      </c>
      <c r="BJ1045" s="19" t="s">
        <v>81</v>
      </c>
      <c r="BK1045" s="218">
        <f>ROUND(I1045*H1045,2)</f>
        <v>0</v>
      </c>
      <c r="BL1045" s="19" t="s">
        <v>277</v>
      </c>
      <c r="BM1045" s="217" t="s">
        <v>2202</v>
      </c>
    </row>
    <row r="1046" s="2" customFormat="1">
      <c r="A1046" s="40"/>
      <c r="B1046" s="41"/>
      <c r="C1046" s="42"/>
      <c r="D1046" s="219" t="s">
        <v>163</v>
      </c>
      <c r="E1046" s="42"/>
      <c r="F1046" s="220" t="s">
        <v>2203</v>
      </c>
      <c r="G1046" s="42"/>
      <c r="H1046" s="42"/>
      <c r="I1046" s="221"/>
      <c r="J1046" s="42"/>
      <c r="K1046" s="42"/>
      <c r="L1046" s="46"/>
      <c r="M1046" s="222"/>
      <c r="N1046" s="223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163</v>
      </c>
      <c r="AU1046" s="19" t="s">
        <v>83</v>
      </c>
    </row>
    <row r="1047" s="2" customFormat="1">
      <c r="A1047" s="40"/>
      <c r="B1047" s="41"/>
      <c r="C1047" s="42"/>
      <c r="D1047" s="224" t="s">
        <v>165</v>
      </c>
      <c r="E1047" s="42"/>
      <c r="F1047" s="225" t="s">
        <v>2204</v>
      </c>
      <c r="G1047" s="42"/>
      <c r="H1047" s="42"/>
      <c r="I1047" s="221"/>
      <c r="J1047" s="42"/>
      <c r="K1047" s="42"/>
      <c r="L1047" s="46"/>
      <c r="M1047" s="222"/>
      <c r="N1047" s="223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165</v>
      </c>
      <c r="AU1047" s="19" t="s">
        <v>83</v>
      </c>
    </row>
    <row r="1048" s="2" customFormat="1" ht="22.2" customHeight="1">
      <c r="A1048" s="40"/>
      <c r="B1048" s="41"/>
      <c r="C1048" s="206" t="s">
        <v>1200</v>
      </c>
      <c r="D1048" s="206" t="s">
        <v>156</v>
      </c>
      <c r="E1048" s="207" t="s">
        <v>1330</v>
      </c>
      <c r="F1048" s="208" t="s">
        <v>1331</v>
      </c>
      <c r="G1048" s="209" t="s">
        <v>207</v>
      </c>
      <c r="H1048" s="210">
        <v>1674.6880000000001</v>
      </c>
      <c r="I1048" s="211"/>
      <c r="J1048" s="212">
        <f>ROUND(I1048*H1048,2)</f>
        <v>0</v>
      </c>
      <c r="K1048" s="208" t="s">
        <v>160</v>
      </c>
      <c r="L1048" s="46"/>
      <c r="M1048" s="213" t="s">
        <v>19</v>
      </c>
      <c r="N1048" s="214" t="s">
        <v>44</v>
      </c>
      <c r="O1048" s="86"/>
      <c r="P1048" s="215">
        <f>O1048*H1048</f>
        <v>0</v>
      </c>
      <c r="Q1048" s="215">
        <v>0.00020000000000000001</v>
      </c>
      <c r="R1048" s="215">
        <f>Q1048*H1048</f>
        <v>0.33493760000000006</v>
      </c>
      <c r="S1048" s="215">
        <v>0</v>
      </c>
      <c r="T1048" s="216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7" t="s">
        <v>277</v>
      </c>
      <c r="AT1048" s="217" t="s">
        <v>156</v>
      </c>
      <c r="AU1048" s="217" t="s">
        <v>83</v>
      </c>
      <c r="AY1048" s="19" t="s">
        <v>154</v>
      </c>
      <c r="BE1048" s="218">
        <f>IF(N1048="základní",J1048,0)</f>
        <v>0</v>
      </c>
      <c r="BF1048" s="218">
        <f>IF(N1048="snížená",J1048,0)</f>
        <v>0</v>
      </c>
      <c r="BG1048" s="218">
        <f>IF(N1048="zákl. přenesená",J1048,0)</f>
        <v>0</v>
      </c>
      <c r="BH1048" s="218">
        <f>IF(N1048="sníž. přenesená",J1048,0)</f>
        <v>0</v>
      </c>
      <c r="BI1048" s="218">
        <f>IF(N1048="nulová",J1048,0)</f>
        <v>0</v>
      </c>
      <c r="BJ1048" s="19" t="s">
        <v>81</v>
      </c>
      <c r="BK1048" s="218">
        <f>ROUND(I1048*H1048,2)</f>
        <v>0</v>
      </c>
      <c r="BL1048" s="19" t="s">
        <v>277</v>
      </c>
      <c r="BM1048" s="217" t="s">
        <v>2205</v>
      </c>
    </row>
    <row r="1049" s="2" customFormat="1">
      <c r="A1049" s="40"/>
      <c r="B1049" s="41"/>
      <c r="C1049" s="42"/>
      <c r="D1049" s="219" t="s">
        <v>163</v>
      </c>
      <c r="E1049" s="42"/>
      <c r="F1049" s="220" t="s">
        <v>1333</v>
      </c>
      <c r="G1049" s="42"/>
      <c r="H1049" s="42"/>
      <c r="I1049" s="221"/>
      <c r="J1049" s="42"/>
      <c r="K1049" s="42"/>
      <c r="L1049" s="46"/>
      <c r="M1049" s="222"/>
      <c r="N1049" s="223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163</v>
      </c>
      <c r="AU1049" s="19" t="s">
        <v>83</v>
      </c>
    </row>
    <row r="1050" s="2" customFormat="1">
      <c r="A1050" s="40"/>
      <c r="B1050" s="41"/>
      <c r="C1050" s="42"/>
      <c r="D1050" s="224" t="s">
        <v>165</v>
      </c>
      <c r="E1050" s="42"/>
      <c r="F1050" s="225" t="s">
        <v>1334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165</v>
      </c>
      <c r="AU1050" s="19" t="s">
        <v>83</v>
      </c>
    </row>
    <row r="1051" s="13" customFormat="1">
      <c r="A1051" s="13"/>
      <c r="B1051" s="226"/>
      <c r="C1051" s="227"/>
      <c r="D1051" s="219" t="s">
        <v>167</v>
      </c>
      <c r="E1051" s="228" t="s">
        <v>19</v>
      </c>
      <c r="F1051" s="229" t="s">
        <v>2206</v>
      </c>
      <c r="G1051" s="227"/>
      <c r="H1051" s="228" t="s">
        <v>19</v>
      </c>
      <c r="I1051" s="230"/>
      <c r="J1051" s="227"/>
      <c r="K1051" s="227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167</v>
      </c>
      <c r="AU1051" s="235" t="s">
        <v>83</v>
      </c>
      <c r="AV1051" s="13" t="s">
        <v>81</v>
      </c>
      <c r="AW1051" s="13" t="s">
        <v>34</v>
      </c>
      <c r="AX1051" s="13" t="s">
        <v>73</v>
      </c>
      <c r="AY1051" s="235" t="s">
        <v>154</v>
      </c>
    </row>
    <row r="1052" s="13" customFormat="1">
      <c r="A1052" s="13"/>
      <c r="B1052" s="226"/>
      <c r="C1052" s="227"/>
      <c r="D1052" s="219" t="s">
        <v>167</v>
      </c>
      <c r="E1052" s="228" t="s">
        <v>19</v>
      </c>
      <c r="F1052" s="229" t="s">
        <v>1544</v>
      </c>
      <c r="G1052" s="227"/>
      <c r="H1052" s="228" t="s">
        <v>19</v>
      </c>
      <c r="I1052" s="230"/>
      <c r="J1052" s="227"/>
      <c r="K1052" s="227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167</v>
      </c>
      <c r="AU1052" s="235" t="s">
        <v>83</v>
      </c>
      <c r="AV1052" s="13" t="s">
        <v>81</v>
      </c>
      <c r="AW1052" s="13" t="s">
        <v>34</v>
      </c>
      <c r="AX1052" s="13" t="s">
        <v>73</v>
      </c>
      <c r="AY1052" s="235" t="s">
        <v>154</v>
      </c>
    </row>
    <row r="1053" s="14" customFormat="1">
      <c r="A1053" s="14"/>
      <c r="B1053" s="236"/>
      <c r="C1053" s="237"/>
      <c r="D1053" s="219" t="s">
        <v>167</v>
      </c>
      <c r="E1053" s="238" t="s">
        <v>19</v>
      </c>
      <c r="F1053" s="239" t="s">
        <v>1565</v>
      </c>
      <c r="G1053" s="237"/>
      <c r="H1053" s="240">
        <v>35.450000000000003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167</v>
      </c>
      <c r="AU1053" s="246" t="s">
        <v>83</v>
      </c>
      <c r="AV1053" s="14" t="s">
        <v>83</v>
      </c>
      <c r="AW1053" s="14" t="s">
        <v>34</v>
      </c>
      <c r="AX1053" s="14" t="s">
        <v>73</v>
      </c>
      <c r="AY1053" s="246" t="s">
        <v>154</v>
      </c>
    </row>
    <row r="1054" s="14" customFormat="1">
      <c r="A1054" s="14"/>
      <c r="B1054" s="236"/>
      <c r="C1054" s="237"/>
      <c r="D1054" s="219" t="s">
        <v>167</v>
      </c>
      <c r="E1054" s="238" t="s">
        <v>19</v>
      </c>
      <c r="F1054" s="239" t="s">
        <v>1566</v>
      </c>
      <c r="G1054" s="237"/>
      <c r="H1054" s="240">
        <v>35.380000000000003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6" t="s">
        <v>167</v>
      </c>
      <c r="AU1054" s="246" t="s">
        <v>83</v>
      </c>
      <c r="AV1054" s="14" t="s">
        <v>83</v>
      </c>
      <c r="AW1054" s="14" t="s">
        <v>34</v>
      </c>
      <c r="AX1054" s="14" t="s">
        <v>73</v>
      </c>
      <c r="AY1054" s="246" t="s">
        <v>154</v>
      </c>
    </row>
    <row r="1055" s="13" customFormat="1">
      <c r="A1055" s="13"/>
      <c r="B1055" s="226"/>
      <c r="C1055" s="227"/>
      <c r="D1055" s="219" t="s">
        <v>167</v>
      </c>
      <c r="E1055" s="228" t="s">
        <v>19</v>
      </c>
      <c r="F1055" s="229" t="s">
        <v>1547</v>
      </c>
      <c r="G1055" s="227"/>
      <c r="H1055" s="228" t="s">
        <v>19</v>
      </c>
      <c r="I1055" s="230"/>
      <c r="J1055" s="227"/>
      <c r="K1055" s="227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167</v>
      </c>
      <c r="AU1055" s="235" t="s">
        <v>83</v>
      </c>
      <c r="AV1055" s="13" t="s">
        <v>81</v>
      </c>
      <c r="AW1055" s="13" t="s">
        <v>34</v>
      </c>
      <c r="AX1055" s="13" t="s">
        <v>73</v>
      </c>
      <c r="AY1055" s="235" t="s">
        <v>154</v>
      </c>
    </row>
    <row r="1056" s="14" customFormat="1">
      <c r="A1056" s="14"/>
      <c r="B1056" s="236"/>
      <c r="C1056" s="237"/>
      <c r="D1056" s="219" t="s">
        <v>167</v>
      </c>
      <c r="E1056" s="238" t="s">
        <v>19</v>
      </c>
      <c r="F1056" s="239" t="s">
        <v>1568</v>
      </c>
      <c r="G1056" s="237"/>
      <c r="H1056" s="240">
        <v>5.7919999999999998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167</v>
      </c>
      <c r="AU1056" s="246" t="s">
        <v>83</v>
      </c>
      <c r="AV1056" s="14" t="s">
        <v>83</v>
      </c>
      <c r="AW1056" s="14" t="s">
        <v>34</v>
      </c>
      <c r="AX1056" s="14" t="s">
        <v>73</v>
      </c>
      <c r="AY1056" s="246" t="s">
        <v>154</v>
      </c>
    </row>
    <row r="1057" s="14" customFormat="1">
      <c r="A1057" s="14"/>
      <c r="B1057" s="236"/>
      <c r="C1057" s="237"/>
      <c r="D1057" s="219" t="s">
        <v>167</v>
      </c>
      <c r="E1057" s="238" t="s">
        <v>19</v>
      </c>
      <c r="F1057" s="239" t="s">
        <v>1569</v>
      </c>
      <c r="G1057" s="237"/>
      <c r="H1057" s="240">
        <v>11.265000000000001</v>
      </c>
      <c r="I1057" s="241"/>
      <c r="J1057" s="237"/>
      <c r="K1057" s="237"/>
      <c r="L1057" s="242"/>
      <c r="M1057" s="243"/>
      <c r="N1057" s="244"/>
      <c r="O1057" s="244"/>
      <c r="P1057" s="244"/>
      <c r="Q1057" s="244"/>
      <c r="R1057" s="244"/>
      <c r="S1057" s="244"/>
      <c r="T1057" s="24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6" t="s">
        <v>167</v>
      </c>
      <c r="AU1057" s="246" t="s">
        <v>83</v>
      </c>
      <c r="AV1057" s="14" t="s">
        <v>83</v>
      </c>
      <c r="AW1057" s="14" t="s">
        <v>34</v>
      </c>
      <c r="AX1057" s="14" t="s">
        <v>73</v>
      </c>
      <c r="AY1057" s="246" t="s">
        <v>154</v>
      </c>
    </row>
    <row r="1058" s="14" customFormat="1">
      <c r="A1058" s="14"/>
      <c r="B1058" s="236"/>
      <c r="C1058" s="237"/>
      <c r="D1058" s="219" t="s">
        <v>167</v>
      </c>
      <c r="E1058" s="238" t="s">
        <v>19</v>
      </c>
      <c r="F1058" s="239" t="s">
        <v>1570</v>
      </c>
      <c r="G1058" s="237"/>
      <c r="H1058" s="240">
        <v>35.450000000000003</v>
      </c>
      <c r="I1058" s="241"/>
      <c r="J1058" s="237"/>
      <c r="K1058" s="237"/>
      <c r="L1058" s="242"/>
      <c r="M1058" s="243"/>
      <c r="N1058" s="244"/>
      <c r="O1058" s="244"/>
      <c r="P1058" s="244"/>
      <c r="Q1058" s="244"/>
      <c r="R1058" s="244"/>
      <c r="S1058" s="244"/>
      <c r="T1058" s="24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6" t="s">
        <v>167</v>
      </c>
      <c r="AU1058" s="246" t="s">
        <v>83</v>
      </c>
      <c r="AV1058" s="14" t="s">
        <v>83</v>
      </c>
      <c r="AW1058" s="14" t="s">
        <v>34</v>
      </c>
      <c r="AX1058" s="14" t="s">
        <v>73</v>
      </c>
      <c r="AY1058" s="246" t="s">
        <v>154</v>
      </c>
    </row>
    <row r="1059" s="14" customFormat="1">
      <c r="A1059" s="14"/>
      <c r="B1059" s="236"/>
      <c r="C1059" s="237"/>
      <c r="D1059" s="219" t="s">
        <v>167</v>
      </c>
      <c r="E1059" s="238" t="s">
        <v>19</v>
      </c>
      <c r="F1059" s="239" t="s">
        <v>1580</v>
      </c>
      <c r="G1059" s="237"/>
      <c r="H1059" s="240">
        <v>42.674999999999997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167</v>
      </c>
      <c r="AU1059" s="246" t="s">
        <v>83</v>
      </c>
      <c r="AV1059" s="14" t="s">
        <v>83</v>
      </c>
      <c r="AW1059" s="14" t="s">
        <v>34</v>
      </c>
      <c r="AX1059" s="14" t="s">
        <v>73</v>
      </c>
      <c r="AY1059" s="246" t="s">
        <v>154</v>
      </c>
    </row>
    <row r="1060" s="14" customFormat="1">
      <c r="A1060" s="14"/>
      <c r="B1060" s="236"/>
      <c r="C1060" s="237"/>
      <c r="D1060" s="219" t="s">
        <v>167</v>
      </c>
      <c r="E1060" s="238" t="s">
        <v>19</v>
      </c>
      <c r="F1060" s="239" t="s">
        <v>1581</v>
      </c>
      <c r="G1060" s="237"/>
      <c r="H1060" s="240">
        <v>42.594000000000001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167</v>
      </c>
      <c r="AU1060" s="246" t="s">
        <v>83</v>
      </c>
      <c r="AV1060" s="14" t="s">
        <v>83</v>
      </c>
      <c r="AW1060" s="14" t="s">
        <v>34</v>
      </c>
      <c r="AX1060" s="14" t="s">
        <v>73</v>
      </c>
      <c r="AY1060" s="246" t="s">
        <v>154</v>
      </c>
    </row>
    <row r="1061" s="14" customFormat="1">
      <c r="A1061" s="14"/>
      <c r="B1061" s="236"/>
      <c r="C1061" s="237"/>
      <c r="D1061" s="219" t="s">
        <v>167</v>
      </c>
      <c r="E1061" s="238" t="s">
        <v>19</v>
      </c>
      <c r="F1061" s="239" t="s">
        <v>1582</v>
      </c>
      <c r="G1061" s="237"/>
      <c r="H1061" s="240">
        <v>231.65799999999999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6" t="s">
        <v>167</v>
      </c>
      <c r="AU1061" s="246" t="s">
        <v>83</v>
      </c>
      <c r="AV1061" s="14" t="s">
        <v>83</v>
      </c>
      <c r="AW1061" s="14" t="s">
        <v>34</v>
      </c>
      <c r="AX1061" s="14" t="s">
        <v>73</v>
      </c>
      <c r="AY1061" s="246" t="s">
        <v>154</v>
      </c>
    </row>
    <row r="1062" s="13" customFormat="1">
      <c r="A1062" s="13"/>
      <c r="B1062" s="226"/>
      <c r="C1062" s="227"/>
      <c r="D1062" s="219" t="s">
        <v>167</v>
      </c>
      <c r="E1062" s="228" t="s">
        <v>19</v>
      </c>
      <c r="F1062" s="229" t="s">
        <v>2197</v>
      </c>
      <c r="G1062" s="227"/>
      <c r="H1062" s="228" t="s">
        <v>19</v>
      </c>
      <c r="I1062" s="230"/>
      <c r="J1062" s="227"/>
      <c r="K1062" s="227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167</v>
      </c>
      <c r="AU1062" s="235" t="s">
        <v>83</v>
      </c>
      <c r="AV1062" s="13" t="s">
        <v>81</v>
      </c>
      <c r="AW1062" s="13" t="s">
        <v>34</v>
      </c>
      <c r="AX1062" s="13" t="s">
        <v>73</v>
      </c>
      <c r="AY1062" s="235" t="s">
        <v>154</v>
      </c>
    </row>
    <row r="1063" s="13" customFormat="1">
      <c r="A1063" s="13"/>
      <c r="B1063" s="226"/>
      <c r="C1063" s="227"/>
      <c r="D1063" s="219" t="s">
        <v>167</v>
      </c>
      <c r="E1063" s="228" t="s">
        <v>19</v>
      </c>
      <c r="F1063" s="229" t="s">
        <v>2207</v>
      </c>
      <c r="G1063" s="227"/>
      <c r="H1063" s="228" t="s">
        <v>19</v>
      </c>
      <c r="I1063" s="230"/>
      <c r="J1063" s="227"/>
      <c r="K1063" s="227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167</v>
      </c>
      <c r="AU1063" s="235" t="s">
        <v>83</v>
      </c>
      <c r="AV1063" s="13" t="s">
        <v>81</v>
      </c>
      <c r="AW1063" s="13" t="s">
        <v>34</v>
      </c>
      <c r="AX1063" s="13" t="s">
        <v>73</v>
      </c>
      <c r="AY1063" s="235" t="s">
        <v>154</v>
      </c>
    </row>
    <row r="1064" s="13" customFormat="1">
      <c r="A1064" s="13"/>
      <c r="B1064" s="226"/>
      <c r="C1064" s="227"/>
      <c r="D1064" s="219" t="s">
        <v>167</v>
      </c>
      <c r="E1064" s="228" t="s">
        <v>19</v>
      </c>
      <c r="F1064" s="229" t="s">
        <v>1544</v>
      </c>
      <c r="G1064" s="227"/>
      <c r="H1064" s="228" t="s">
        <v>19</v>
      </c>
      <c r="I1064" s="230"/>
      <c r="J1064" s="227"/>
      <c r="K1064" s="227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167</v>
      </c>
      <c r="AU1064" s="235" t="s">
        <v>83</v>
      </c>
      <c r="AV1064" s="13" t="s">
        <v>81</v>
      </c>
      <c r="AW1064" s="13" t="s">
        <v>34</v>
      </c>
      <c r="AX1064" s="13" t="s">
        <v>73</v>
      </c>
      <c r="AY1064" s="235" t="s">
        <v>154</v>
      </c>
    </row>
    <row r="1065" s="14" customFormat="1">
      <c r="A1065" s="14"/>
      <c r="B1065" s="236"/>
      <c r="C1065" s="237"/>
      <c r="D1065" s="219" t="s">
        <v>167</v>
      </c>
      <c r="E1065" s="238" t="s">
        <v>19</v>
      </c>
      <c r="F1065" s="239" t="s">
        <v>1597</v>
      </c>
      <c r="G1065" s="237"/>
      <c r="H1065" s="240">
        <v>67.606999999999999</v>
      </c>
      <c r="I1065" s="241"/>
      <c r="J1065" s="237"/>
      <c r="K1065" s="237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6" t="s">
        <v>167</v>
      </c>
      <c r="AU1065" s="246" t="s">
        <v>83</v>
      </c>
      <c r="AV1065" s="14" t="s">
        <v>83</v>
      </c>
      <c r="AW1065" s="14" t="s">
        <v>34</v>
      </c>
      <c r="AX1065" s="14" t="s">
        <v>73</v>
      </c>
      <c r="AY1065" s="246" t="s">
        <v>154</v>
      </c>
    </row>
    <row r="1066" s="14" customFormat="1">
      <c r="A1066" s="14"/>
      <c r="B1066" s="236"/>
      <c r="C1066" s="237"/>
      <c r="D1066" s="219" t="s">
        <v>167</v>
      </c>
      <c r="E1066" s="238" t="s">
        <v>19</v>
      </c>
      <c r="F1066" s="239" t="s">
        <v>1598</v>
      </c>
      <c r="G1066" s="237"/>
      <c r="H1066" s="240">
        <v>67.575000000000003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167</v>
      </c>
      <c r="AU1066" s="246" t="s">
        <v>83</v>
      </c>
      <c r="AV1066" s="14" t="s">
        <v>83</v>
      </c>
      <c r="AW1066" s="14" t="s">
        <v>34</v>
      </c>
      <c r="AX1066" s="14" t="s">
        <v>73</v>
      </c>
      <c r="AY1066" s="246" t="s">
        <v>154</v>
      </c>
    </row>
    <row r="1067" s="13" customFormat="1">
      <c r="A1067" s="13"/>
      <c r="B1067" s="226"/>
      <c r="C1067" s="227"/>
      <c r="D1067" s="219" t="s">
        <v>167</v>
      </c>
      <c r="E1067" s="228" t="s">
        <v>19</v>
      </c>
      <c r="F1067" s="229" t="s">
        <v>1547</v>
      </c>
      <c r="G1067" s="227"/>
      <c r="H1067" s="228" t="s">
        <v>19</v>
      </c>
      <c r="I1067" s="230"/>
      <c r="J1067" s="227"/>
      <c r="K1067" s="227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167</v>
      </c>
      <c r="AU1067" s="235" t="s">
        <v>83</v>
      </c>
      <c r="AV1067" s="13" t="s">
        <v>81</v>
      </c>
      <c r="AW1067" s="13" t="s">
        <v>34</v>
      </c>
      <c r="AX1067" s="13" t="s">
        <v>73</v>
      </c>
      <c r="AY1067" s="235" t="s">
        <v>154</v>
      </c>
    </row>
    <row r="1068" s="14" customFormat="1">
      <c r="A1068" s="14"/>
      <c r="B1068" s="236"/>
      <c r="C1068" s="237"/>
      <c r="D1068" s="219" t="s">
        <v>167</v>
      </c>
      <c r="E1068" s="238" t="s">
        <v>19</v>
      </c>
      <c r="F1068" s="239" t="s">
        <v>1604</v>
      </c>
      <c r="G1068" s="237"/>
      <c r="H1068" s="240">
        <v>81.497</v>
      </c>
      <c r="I1068" s="241"/>
      <c r="J1068" s="237"/>
      <c r="K1068" s="237"/>
      <c r="L1068" s="242"/>
      <c r="M1068" s="243"/>
      <c r="N1068" s="244"/>
      <c r="O1068" s="244"/>
      <c r="P1068" s="244"/>
      <c r="Q1068" s="244"/>
      <c r="R1068" s="244"/>
      <c r="S1068" s="244"/>
      <c r="T1068" s="24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6" t="s">
        <v>167</v>
      </c>
      <c r="AU1068" s="246" t="s">
        <v>83</v>
      </c>
      <c r="AV1068" s="14" t="s">
        <v>83</v>
      </c>
      <c r="AW1068" s="14" t="s">
        <v>34</v>
      </c>
      <c r="AX1068" s="14" t="s">
        <v>73</v>
      </c>
      <c r="AY1068" s="246" t="s">
        <v>154</v>
      </c>
    </row>
    <row r="1069" s="14" customFormat="1">
      <c r="A1069" s="14"/>
      <c r="B1069" s="236"/>
      <c r="C1069" s="237"/>
      <c r="D1069" s="219" t="s">
        <v>167</v>
      </c>
      <c r="E1069" s="238" t="s">
        <v>19</v>
      </c>
      <c r="F1069" s="239" t="s">
        <v>1605</v>
      </c>
      <c r="G1069" s="237"/>
      <c r="H1069" s="240">
        <v>28.495999999999999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167</v>
      </c>
      <c r="AU1069" s="246" t="s">
        <v>83</v>
      </c>
      <c r="AV1069" s="14" t="s">
        <v>83</v>
      </c>
      <c r="AW1069" s="14" t="s">
        <v>34</v>
      </c>
      <c r="AX1069" s="14" t="s">
        <v>73</v>
      </c>
      <c r="AY1069" s="246" t="s">
        <v>154</v>
      </c>
    </row>
    <row r="1070" s="14" customFormat="1">
      <c r="A1070" s="14"/>
      <c r="B1070" s="236"/>
      <c r="C1070" s="237"/>
      <c r="D1070" s="219" t="s">
        <v>167</v>
      </c>
      <c r="E1070" s="238" t="s">
        <v>19</v>
      </c>
      <c r="F1070" s="239" t="s">
        <v>1606</v>
      </c>
      <c r="G1070" s="237"/>
      <c r="H1070" s="240">
        <v>37.994</v>
      </c>
      <c r="I1070" s="241"/>
      <c r="J1070" s="237"/>
      <c r="K1070" s="237"/>
      <c r="L1070" s="242"/>
      <c r="M1070" s="243"/>
      <c r="N1070" s="244"/>
      <c r="O1070" s="244"/>
      <c r="P1070" s="244"/>
      <c r="Q1070" s="244"/>
      <c r="R1070" s="244"/>
      <c r="S1070" s="244"/>
      <c r="T1070" s="24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6" t="s">
        <v>167</v>
      </c>
      <c r="AU1070" s="246" t="s">
        <v>83</v>
      </c>
      <c r="AV1070" s="14" t="s">
        <v>83</v>
      </c>
      <c r="AW1070" s="14" t="s">
        <v>34</v>
      </c>
      <c r="AX1070" s="14" t="s">
        <v>73</v>
      </c>
      <c r="AY1070" s="246" t="s">
        <v>154</v>
      </c>
    </row>
    <row r="1071" s="14" customFormat="1">
      <c r="A1071" s="14"/>
      <c r="B1071" s="236"/>
      <c r="C1071" s="237"/>
      <c r="D1071" s="219" t="s">
        <v>167</v>
      </c>
      <c r="E1071" s="238" t="s">
        <v>19</v>
      </c>
      <c r="F1071" s="239" t="s">
        <v>1607</v>
      </c>
      <c r="G1071" s="237"/>
      <c r="H1071" s="240">
        <v>64.454999999999998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167</v>
      </c>
      <c r="AU1071" s="246" t="s">
        <v>83</v>
      </c>
      <c r="AV1071" s="14" t="s">
        <v>83</v>
      </c>
      <c r="AW1071" s="14" t="s">
        <v>34</v>
      </c>
      <c r="AX1071" s="14" t="s">
        <v>73</v>
      </c>
      <c r="AY1071" s="246" t="s">
        <v>154</v>
      </c>
    </row>
    <row r="1072" s="14" customFormat="1">
      <c r="A1072" s="14"/>
      <c r="B1072" s="236"/>
      <c r="C1072" s="237"/>
      <c r="D1072" s="219" t="s">
        <v>167</v>
      </c>
      <c r="E1072" s="238" t="s">
        <v>19</v>
      </c>
      <c r="F1072" s="239" t="s">
        <v>1608</v>
      </c>
      <c r="G1072" s="237"/>
      <c r="H1072" s="240">
        <v>101.65900000000001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167</v>
      </c>
      <c r="AU1072" s="246" t="s">
        <v>83</v>
      </c>
      <c r="AV1072" s="14" t="s">
        <v>83</v>
      </c>
      <c r="AW1072" s="14" t="s">
        <v>34</v>
      </c>
      <c r="AX1072" s="14" t="s">
        <v>73</v>
      </c>
      <c r="AY1072" s="246" t="s">
        <v>154</v>
      </c>
    </row>
    <row r="1073" s="14" customFormat="1">
      <c r="A1073" s="14"/>
      <c r="B1073" s="236"/>
      <c r="C1073" s="237"/>
      <c r="D1073" s="219" t="s">
        <v>167</v>
      </c>
      <c r="E1073" s="238" t="s">
        <v>19</v>
      </c>
      <c r="F1073" s="239" t="s">
        <v>1617</v>
      </c>
      <c r="G1073" s="237"/>
      <c r="H1073" s="240">
        <v>99.768000000000001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167</v>
      </c>
      <c r="AU1073" s="246" t="s">
        <v>83</v>
      </c>
      <c r="AV1073" s="14" t="s">
        <v>83</v>
      </c>
      <c r="AW1073" s="14" t="s">
        <v>34</v>
      </c>
      <c r="AX1073" s="14" t="s">
        <v>73</v>
      </c>
      <c r="AY1073" s="246" t="s">
        <v>154</v>
      </c>
    </row>
    <row r="1074" s="14" customFormat="1">
      <c r="A1074" s="14"/>
      <c r="B1074" s="236"/>
      <c r="C1074" s="237"/>
      <c r="D1074" s="219" t="s">
        <v>167</v>
      </c>
      <c r="E1074" s="238" t="s">
        <v>19</v>
      </c>
      <c r="F1074" s="239" t="s">
        <v>1618</v>
      </c>
      <c r="G1074" s="237"/>
      <c r="H1074" s="240">
        <v>99.623999999999995</v>
      </c>
      <c r="I1074" s="241"/>
      <c r="J1074" s="237"/>
      <c r="K1074" s="237"/>
      <c r="L1074" s="242"/>
      <c r="M1074" s="243"/>
      <c r="N1074" s="244"/>
      <c r="O1074" s="244"/>
      <c r="P1074" s="244"/>
      <c r="Q1074" s="244"/>
      <c r="R1074" s="244"/>
      <c r="S1074" s="244"/>
      <c r="T1074" s="24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6" t="s">
        <v>167</v>
      </c>
      <c r="AU1074" s="246" t="s">
        <v>83</v>
      </c>
      <c r="AV1074" s="14" t="s">
        <v>83</v>
      </c>
      <c r="AW1074" s="14" t="s">
        <v>34</v>
      </c>
      <c r="AX1074" s="14" t="s">
        <v>73</v>
      </c>
      <c r="AY1074" s="246" t="s">
        <v>154</v>
      </c>
    </row>
    <row r="1075" s="14" customFormat="1">
      <c r="A1075" s="14"/>
      <c r="B1075" s="236"/>
      <c r="C1075" s="237"/>
      <c r="D1075" s="219" t="s">
        <v>167</v>
      </c>
      <c r="E1075" s="238" t="s">
        <v>19</v>
      </c>
      <c r="F1075" s="239" t="s">
        <v>1619</v>
      </c>
      <c r="G1075" s="237"/>
      <c r="H1075" s="240">
        <v>599.17399999999998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167</v>
      </c>
      <c r="AU1075" s="246" t="s">
        <v>83</v>
      </c>
      <c r="AV1075" s="14" t="s">
        <v>83</v>
      </c>
      <c r="AW1075" s="14" t="s">
        <v>34</v>
      </c>
      <c r="AX1075" s="14" t="s">
        <v>73</v>
      </c>
      <c r="AY1075" s="246" t="s">
        <v>154</v>
      </c>
    </row>
    <row r="1076" s="13" customFormat="1">
      <c r="A1076" s="13"/>
      <c r="B1076" s="226"/>
      <c r="C1076" s="227"/>
      <c r="D1076" s="219" t="s">
        <v>167</v>
      </c>
      <c r="E1076" s="228" t="s">
        <v>19</v>
      </c>
      <c r="F1076" s="229" t="s">
        <v>2198</v>
      </c>
      <c r="G1076" s="227"/>
      <c r="H1076" s="228" t="s">
        <v>19</v>
      </c>
      <c r="I1076" s="230"/>
      <c r="J1076" s="227"/>
      <c r="K1076" s="227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167</v>
      </c>
      <c r="AU1076" s="235" t="s">
        <v>83</v>
      </c>
      <c r="AV1076" s="13" t="s">
        <v>81</v>
      </c>
      <c r="AW1076" s="13" t="s">
        <v>34</v>
      </c>
      <c r="AX1076" s="13" t="s">
        <v>73</v>
      </c>
      <c r="AY1076" s="235" t="s">
        <v>154</v>
      </c>
    </row>
    <row r="1077" s="13" customFormat="1">
      <c r="A1077" s="13"/>
      <c r="B1077" s="226"/>
      <c r="C1077" s="227"/>
      <c r="D1077" s="219" t="s">
        <v>167</v>
      </c>
      <c r="E1077" s="228" t="s">
        <v>19</v>
      </c>
      <c r="F1077" s="229" t="s">
        <v>1544</v>
      </c>
      <c r="G1077" s="227"/>
      <c r="H1077" s="228" t="s">
        <v>19</v>
      </c>
      <c r="I1077" s="230"/>
      <c r="J1077" s="227"/>
      <c r="K1077" s="227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167</v>
      </c>
      <c r="AU1077" s="235" t="s">
        <v>83</v>
      </c>
      <c r="AV1077" s="13" t="s">
        <v>81</v>
      </c>
      <c r="AW1077" s="13" t="s">
        <v>34</v>
      </c>
      <c r="AX1077" s="13" t="s">
        <v>73</v>
      </c>
      <c r="AY1077" s="235" t="s">
        <v>154</v>
      </c>
    </row>
    <row r="1078" s="14" customFormat="1">
      <c r="A1078" s="14"/>
      <c r="B1078" s="236"/>
      <c r="C1078" s="237"/>
      <c r="D1078" s="219" t="s">
        <v>167</v>
      </c>
      <c r="E1078" s="238" t="s">
        <v>19</v>
      </c>
      <c r="F1078" s="239" t="s">
        <v>1602</v>
      </c>
      <c r="G1078" s="237"/>
      <c r="H1078" s="240">
        <v>-1.8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167</v>
      </c>
      <c r="AU1078" s="246" t="s">
        <v>83</v>
      </c>
      <c r="AV1078" s="14" t="s">
        <v>83</v>
      </c>
      <c r="AW1078" s="14" t="s">
        <v>34</v>
      </c>
      <c r="AX1078" s="14" t="s">
        <v>73</v>
      </c>
      <c r="AY1078" s="246" t="s">
        <v>154</v>
      </c>
    </row>
    <row r="1079" s="14" customFormat="1">
      <c r="A1079" s="14"/>
      <c r="B1079" s="236"/>
      <c r="C1079" s="237"/>
      <c r="D1079" s="219" t="s">
        <v>167</v>
      </c>
      <c r="E1079" s="238" t="s">
        <v>19</v>
      </c>
      <c r="F1079" s="239" t="s">
        <v>1603</v>
      </c>
      <c r="G1079" s="237"/>
      <c r="H1079" s="240">
        <v>-1.875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167</v>
      </c>
      <c r="AU1079" s="246" t="s">
        <v>83</v>
      </c>
      <c r="AV1079" s="14" t="s">
        <v>83</v>
      </c>
      <c r="AW1079" s="14" t="s">
        <v>34</v>
      </c>
      <c r="AX1079" s="14" t="s">
        <v>73</v>
      </c>
      <c r="AY1079" s="246" t="s">
        <v>154</v>
      </c>
    </row>
    <row r="1080" s="13" customFormat="1">
      <c r="A1080" s="13"/>
      <c r="B1080" s="226"/>
      <c r="C1080" s="227"/>
      <c r="D1080" s="219" t="s">
        <v>167</v>
      </c>
      <c r="E1080" s="228" t="s">
        <v>19</v>
      </c>
      <c r="F1080" s="229" t="s">
        <v>1547</v>
      </c>
      <c r="G1080" s="227"/>
      <c r="H1080" s="228" t="s">
        <v>19</v>
      </c>
      <c r="I1080" s="230"/>
      <c r="J1080" s="227"/>
      <c r="K1080" s="227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167</v>
      </c>
      <c r="AU1080" s="235" t="s">
        <v>83</v>
      </c>
      <c r="AV1080" s="13" t="s">
        <v>81</v>
      </c>
      <c r="AW1080" s="13" t="s">
        <v>34</v>
      </c>
      <c r="AX1080" s="13" t="s">
        <v>73</v>
      </c>
      <c r="AY1080" s="235" t="s">
        <v>154</v>
      </c>
    </row>
    <row r="1081" s="14" customFormat="1">
      <c r="A1081" s="14"/>
      <c r="B1081" s="236"/>
      <c r="C1081" s="237"/>
      <c r="D1081" s="219" t="s">
        <v>167</v>
      </c>
      <c r="E1081" s="238" t="s">
        <v>19</v>
      </c>
      <c r="F1081" s="239" t="s">
        <v>1622</v>
      </c>
      <c r="G1081" s="237"/>
      <c r="H1081" s="240">
        <v>-2.25</v>
      </c>
      <c r="I1081" s="241"/>
      <c r="J1081" s="237"/>
      <c r="K1081" s="237"/>
      <c r="L1081" s="242"/>
      <c r="M1081" s="243"/>
      <c r="N1081" s="244"/>
      <c r="O1081" s="244"/>
      <c r="P1081" s="244"/>
      <c r="Q1081" s="244"/>
      <c r="R1081" s="244"/>
      <c r="S1081" s="244"/>
      <c r="T1081" s="24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6" t="s">
        <v>167</v>
      </c>
      <c r="AU1081" s="246" t="s">
        <v>83</v>
      </c>
      <c r="AV1081" s="14" t="s">
        <v>83</v>
      </c>
      <c r="AW1081" s="14" t="s">
        <v>34</v>
      </c>
      <c r="AX1081" s="14" t="s">
        <v>73</v>
      </c>
      <c r="AY1081" s="246" t="s">
        <v>154</v>
      </c>
    </row>
    <row r="1082" s="14" customFormat="1">
      <c r="A1082" s="14"/>
      <c r="B1082" s="236"/>
      <c r="C1082" s="237"/>
      <c r="D1082" s="219" t="s">
        <v>167</v>
      </c>
      <c r="E1082" s="238" t="s">
        <v>19</v>
      </c>
      <c r="F1082" s="239" t="s">
        <v>1623</v>
      </c>
      <c r="G1082" s="237"/>
      <c r="H1082" s="240">
        <v>-2.25</v>
      </c>
      <c r="I1082" s="241"/>
      <c r="J1082" s="237"/>
      <c r="K1082" s="237"/>
      <c r="L1082" s="242"/>
      <c r="M1082" s="243"/>
      <c r="N1082" s="244"/>
      <c r="O1082" s="244"/>
      <c r="P1082" s="244"/>
      <c r="Q1082" s="244"/>
      <c r="R1082" s="244"/>
      <c r="S1082" s="244"/>
      <c r="T1082" s="24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6" t="s">
        <v>167</v>
      </c>
      <c r="AU1082" s="246" t="s">
        <v>83</v>
      </c>
      <c r="AV1082" s="14" t="s">
        <v>83</v>
      </c>
      <c r="AW1082" s="14" t="s">
        <v>34</v>
      </c>
      <c r="AX1082" s="14" t="s">
        <v>73</v>
      </c>
      <c r="AY1082" s="246" t="s">
        <v>154</v>
      </c>
    </row>
    <row r="1083" s="14" customFormat="1">
      <c r="A1083" s="14"/>
      <c r="B1083" s="236"/>
      <c r="C1083" s="237"/>
      <c r="D1083" s="219" t="s">
        <v>167</v>
      </c>
      <c r="E1083" s="238" t="s">
        <v>19</v>
      </c>
      <c r="F1083" s="239" t="s">
        <v>1624</v>
      </c>
      <c r="G1083" s="237"/>
      <c r="H1083" s="240">
        <v>-2.25</v>
      </c>
      <c r="I1083" s="241"/>
      <c r="J1083" s="237"/>
      <c r="K1083" s="237"/>
      <c r="L1083" s="242"/>
      <c r="M1083" s="243"/>
      <c r="N1083" s="244"/>
      <c r="O1083" s="244"/>
      <c r="P1083" s="244"/>
      <c r="Q1083" s="244"/>
      <c r="R1083" s="244"/>
      <c r="S1083" s="244"/>
      <c r="T1083" s="24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6" t="s">
        <v>167</v>
      </c>
      <c r="AU1083" s="246" t="s">
        <v>83</v>
      </c>
      <c r="AV1083" s="14" t="s">
        <v>83</v>
      </c>
      <c r="AW1083" s="14" t="s">
        <v>34</v>
      </c>
      <c r="AX1083" s="14" t="s">
        <v>73</v>
      </c>
      <c r="AY1083" s="246" t="s">
        <v>154</v>
      </c>
    </row>
    <row r="1084" s="14" customFormat="1">
      <c r="A1084" s="14"/>
      <c r="B1084" s="236"/>
      <c r="C1084" s="237"/>
      <c r="D1084" s="219" t="s">
        <v>167</v>
      </c>
      <c r="E1084" s="238" t="s">
        <v>19</v>
      </c>
      <c r="F1084" s="239" t="s">
        <v>1631</v>
      </c>
      <c r="G1084" s="237"/>
      <c r="H1084" s="240">
        <v>-1.5</v>
      </c>
      <c r="I1084" s="241"/>
      <c r="J1084" s="237"/>
      <c r="K1084" s="237"/>
      <c r="L1084" s="242"/>
      <c r="M1084" s="243"/>
      <c r="N1084" s="244"/>
      <c r="O1084" s="244"/>
      <c r="P1084" s="244"/>
      <c r="Q1084" s="244"/>
      <c r="R1084" s="244"/>
      <c r="S1084" s="244"/>
      <c r="T1084" s="24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6" t="s">
        <v>167</v>
      </c>
      <c r="AU1084" s="246" t="s">
        <v>83</v>
      </c>
      <c r="AV1084" s="14" t="s">
        <v>83</v>
      </c>
      <c r="AW1084" s="14" t="s">
        <v>34</v>
      </c>
      <c r="AX1084" s="14" t="s">
        <v>73</v>
      </c>
      <c r="AY1084" s="246" t="s">
        <v>154</v>
      </c>
    </row>
    <row r="1085" s="14" customFormat="1">
      <c r="A1085" s="14"/>
      <c r="B1085" s="236"/>
      <c r="C1085" s="237"/>
      <c r="D1085" s="219" t="s">
        <v>167</v>
      </c>
      <c r="E1085" s="238" t="s">
        <v>19</v>
      </c>
      <c r="F1085" s="239" t="s">
        <v>1632</v>
      </c>
      <c r="G1085" s="237"/>
      <c r="H1085" s="240">
        <v>-1.5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167</v>
      </c>
      <c r="AU1085" s="246" t="s">
        <v>83</v>
      </c>
      <c r="AV1085" s="14" t="s">
        <v>83</v>
      </c>
      <c r="AW1085" s="14" t="s">
        <v>34</v>
      </c>
      <c r="AX1085" s="14" t="s">
        <v>73</v>
      </c>
      <c r="AY1085" s="246" t="s">
        <v>154</v>
      </c>
    </row>
    <row r="1086" s="2" customFormat="1" ht="22.2" customHeight="1">
      <c r="A1086" s="40"/>
      <c r="B1086" s="41"/>
      <c r="C1086" s="206" t="s">
        <v>1206</v>
      </c>
      <c r="D1086" s="206" t="s">
        <v>156</v>
      </c>
      <c r="E1086" s="207" t="s">
        <v>1338</v>
      </c>
      <c r="F1086" s="208" t="s">
        <v>1339</v>
      </c>
      <c r="G1086" s="209" t="s">
        <v>207</v>
      </c>
      <c r="H1086" s="210">
        <v>1674.6880000000001</v>
      </c>
      <c r="I1086" s="211"/>
      <c r="J1086" s="212">
        <f>ROUND(I1086*H1086,2)</f>
        <v>0</v>
      </c>
      <c r="K1086" s="208" t="s">
        <v>160</v>
      </c>
      <c r="L1086" s="46"/>
      <c r="M1086" s="213" t="s">
        <v>19</v>
      </c>
      <c r="N1086" s="214" t="s">
        <v>44</v>
      </c>
      <c r="O1086" s="86"/>
      <c r="P1086" s="215">
        <f>O1086*H1086</f>
        <v>0</v>
      </c>
      <c r="Q1086" s="215">
        <v>0.00029</v>
      </c>
      <c r="R1086" s="215">
        <f>Q1086*H1086</f>
        <v>0.48565952000000001</v>
      </c>
      <c r="S1086" s="215">
        <v>0</v>
      </c>
      <c r="T1086" s="216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17" t="s">
        <v>277</v>
      </c>
      <c r="AT1086" s="217" t="s">
        <v>156</v>
      </c>
      <c r="AU1086" s="217" t="s">
        <v>83</v>
      </c>
      <c r="AY1086" s="19" t="s">
        <v>154</v>
      </c>
      <c r="BE1086" s="218">
        <f>IF(N1086="základní",J1086,0)</f>
        <v>0</v>
      </c>
      <c r="BF1086" s="218">
        <f>IF(N1086="snížená",J1086,0)</f>
        <v>0</v>
      </c>
      <c r="BG1086" s="218">
        <f>IF(N1086="zákl. přenesená",J1086,0)</f>
        <v>0</v>
      </c>
      <c r="BH1086" s="218">
        <f>IF(N1086="sníž. přenesená",J1086,0)</f>
        <v>0</v>
      </c>
      <c r="BI1086" s="218">
        <f>IF(N1086="nulová",J1086,0)</f>
        <v>0</v>
      </c>
      <c r="BJ1086" s="19" t="s">
        <v>81</v>
      </c>
      <c r="BK1086" s="218">
        <f>ROUND(I1086*H1086,2)</f>
        <v>0</v>
      </c>
      <c r="BL1086" s="19" t="s">
        <v>277</v>
      </c>
      <c r="BM1086" s="217" t="s">
        <v>2208</v>
      </c>
    </row>
    <row r="1087" s="2" customFormat="1">
      <c r="A1087" s="40"/>
      <c r="B1087" s="41"/>
      <c r="C1087" s="42"/>
      <c r="D1087" s="219" t="s">
        <v>163</v>
      </c>
      <c r="E1087" s="42"/>
      <c r="F1087" s="220" t="s">
        <v>1341</v>
      </c>
      <c r="G1087" s="42"/>
      <c r="H1087" s="42"/>
      <c r="I1087" s="221"/>
      <c r="J1087" s="42"/>
      <c r="K1087" s="42"/>
      <c r="L1087" s="46"/>
      <c r="M1087" s="222"/>
      <c r="N1087" s="223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163</v>
      </c>
      <c r="AU1087" s="19" t="s">
        <v>83</v>
      </c>
    </row>
    <row r="1088" s="2" customFormat="1">
      <c r="A1088" s="40"/>
      <c r="B1088" s="41"/>
      <c r="C1088" s="42"/>
      <c r="D1088" s="224" t="s">
        <v>165</v>
      </c>
      <c r="E1088" s="42"/>
      <c r="F1088" s="225" t="s">
        <v>1342</v>
      </c>
      <c r="G1088" s="42"/>
      <c r="H1088" s="42"/>
      <c r="I1088" s="221"/>
      <c r="J1088" s="42"/>
      <c r="K1088" s="42"/>
      <c r="L1088" s="46"/>
      <c r="M1088" s="222"/>
      <c r="N1088" s="223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165</v>
      </c>
      <c r="AU1088" s="19" t="s">
        <v>83</v>
      </c>
    </row>
    <row r="1089" s="2" customFormat="1" ht="22.2" customHeight="1">
      <c r="A1089" s="40"/>
      <c r="B1089" s="41"/>
      <c r="C1089" s="206" t="s">
        <v>1214</v>
      </c>
      <c r="D1089" s="206" t="s">
        <v>156</v>
      </c>
      <c r="E1089" s="207" t="s">
        <v>2209</v>
      </c>
      <c r="F1089" s="208" t="s">
        <v>2210</v>
      </c>
      <c r="G1089" s="209" t="s">
        <v>230</v>
      </c>
      <c r="H1089" s="210">
        <v>1</v>
      </c>
      <c r="I1089" s="211"/>
      <c r="J1089" s="212">
        <f>ROUND(I1089*H1089,2)</f>
        <v>0</v>
      </c>
      <c r="K1089" s="208" t="s">
        <v>160</v>
      </c>
      <c r="L1089" s="46"/>
      <c r="M1089" s="213" t="s">
        <v>19</v>
      </c>
      <c r="N1089" s="214" t="s">
        <v>44</v>
      </c>
      <c r="O1089" s="86"/>
      <c r="P1089" s="215">
        <f>O1089*H1089</f>
        <v>0</v>
      </c>
      <c r="Q1089" s="215">
        <v>0</v>
      </c>
      <c r="R1089" s="215">
        <f>Q1089*H1089</f>
        <v>0</v>
      </c>
      <c r="S1089" s="215">
        <v>0</v>
      </c>
      <c r="T1089" s="21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17" t="s">
        <v>277</v>
      </c>
      <c r="AT1089" s="217" t="s">
        <v>156</v>
      </c>
      <c r="AU1089" s="217" t="s">
        <v>83</v>
      </c>
      <c r="AY1089" s="19" t="s">
        <v>154</v>
      </c>
      <c r="BE1089" s="218">
        <f>IF(N1089="základní",J1089,0)</f>
        <v>0</v>
      </c>
      <c r="BF1089" s="218">
        <f>IF(N1089="snížená",J1089,0)</f>
        <v>0</v>
      </c>
      <c r="BG1089" s="218">
        <f>IF(N1089="zákl. přenesená",J1089,0)</f>
        <v>0</v>
      </c>
      <c r="BH1089" s="218">
        <f>IF(N1089="sníž. přenesená",J1089,0)</f>
        <v>0</v>
      </c>
      <c r="BI1089" s="218">
        <f>IF(N1089="nulová",J1089,0)</f>
        <v>0</v>
      </c>
      <c r="BJ1089" s="19" t="s">
        <v>81</v>
      </c>
      <c r="BK1089" s="218">
        <f>ROUND(I1089*H1089,2)</f>
        <v>0</v>
      </c>
      <c r="BL1089" s="19" t="s">
        <v>277</v>
      </c>
      <c r="BM1089" s="217" t="s">
        <v>2211</v>
      </c>
    </row>
    <row r="1090" s="2" customFormat="1">
      <c r="A1090" s="40"/>
      <c r="B1090" s="41"/>
      <c r="C1090" s="42"/>
      <c r="D1090" s="219" t="s">
        <v>163</v>
      </c>
      <c r="E1090" s="42"/>
      <c r="F1090" s="220" t="s">
        <v>2212</v>
      </c>
      <c r="G1090" s="42"/>
      <c r="H1090" s="42"/>
      <c r="I1090" s="221"/>
      <c r="J1090" s="42"/>
      <c r="K1090" s="42"/>
      <c r="L1090" s="46"/>
      <c r="M1090" s="222"/>
      <c r="N1090" s="223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163</v>
      </c>
      <c r="AU1090" s="19" t="s">
        <v>83</v>
      </c>
    </row>
    <row r="1091" s="2" customFormat="1">
      <c r="A1091" s="40"/>
      <c r="B1091" s="41"/>
      <c r="C1091" s="42"/>
      <c r="D1091" s="224" t="s">
        <v>165</v>
      </c>
      <c r="E1091" s="42"/>
      <c r="F1091" s="225" t="s">
        <v>2213</v>
      </c>
      <c r="G1091" s="42"/>
      <c r="H1091" s="42"/>
      <c r="I1091" s="221"/>
      <c r="J1091" s="42"/>
      <c r="K1091" s="42"/>
      <c r="L1091" s="46"/>
      <c r="M1091" s="222"/>
      <c r="N1091" s="22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165</v>
      </c>
      <c r="AU1091" s="19" t="s">
        <v>83</v>
      </c>
    </row>
    <row r="1092" s="2" customFormat="1" ht="30" customHeight="1">
      <c r="A1092" s="40"/>
      <c r="B1092" s="41"/>
      <c r="C1092" s="206" t="s">
        <v>1219</v>
      </c>
      <c r="D1092" s="206" t="s">
        <v>156</v>
      </c>
      <c r="E1092" s="207" t="s">
        <v>1344</v>
      </c>
      <c r="F1092" s="208" t="s">
        <v>1345</v>
      </c>
      <c r="G1092" s="209" t="s">
        <v>207</v>
      </c>
      <c r="H1092" s="210">
        <v>1234.424</v>
      </c>
      <c r="I1092" s="211"/>
      <c r="J1092" s="212">
        <f>ROUND(I1092*H1092,2)</f>
        <v>0</v>
      </c>
      <c r="K1092" s="208" t="s">
        <v>160</v>
      </c>
      <c r="L1092" s="46"/>
      <c r="M1092" s="213" t="s">
        <v>19</v>
      </c>
      <c r="N1092" s="214" t="s">
        <v>44</v>
      </c>
      <c r="O1092" s="86"/>
      <c r="P1092" s="215">
        <f>O1092*H1092</f>
        <v>0</v>
      </c>
      <c r="Q1092" s="215">
        <v>1.0000000000000001E-05</v>
      </c>
      <c r="R1092" s="215">
        <f>Q1092*H1092</f>
        <v>0.012344240000000001</v>
      </c>
      <c r="S1092" s="215">
        <v>0</v>
      </c>
      <c r="T1092" s="216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17" t="s">
        <v>277</v>
      </c>
      <c r="AT1092" s="217" t="s">
        <v>156</v>
      </c>
      <c r="AU1092" s="217" t="s">
        <v>83</v>
      </c>
      <c r="AY1092" s="19" t="s">
        <v>154</v>
      </c>
      <c r="BE1092" s="218">
        <f>IF(N1092="základní",J1092,0)</f>
        <v>0</v>
      </c>
      <c r="BF1092" s="218">
        <f>IF(N1092="snížená",J1092,0)</f>
        <v>0</v>
      </c>
      <c r="BG1092" s="218">
        <f>IF(N1092="zákl. přenesená",J1092,0)</f>
        <v>0</v>
      </c>
      <c r="BH1092" s="218">
        <f>IF(N1092="sníž. přenesená",J1092,0)</f>
        <v>0</v>
      </c>
      <c r="BI1092" s="218">
        <f>IF(N1092="nulová",J1092,0)</f>
        <v>0</v>
      </c>
      <c r="BJ1092" s="19" t="s">
        <v>81</v>
      </c>
      <c r="BK1092" s="218">
        <f>ROUND(I1092*H1092,2)</f>
        <v>0</v>
      </c>
      <c r="BL1092" s="19" t="s">
        <v>277</v>
      </c>
      <c r="BM1092" s="217" t="s">
        <v>2214</v>
      </c>
    </row>
    <row r="1093" s="2" customFormat="1">
      <c r="A1093" s="40"/>
      <c r="B1093" s="41"/>
      <c r="C1093" s="42"/>
      <c r="D1093" s="219" t="s">
        <v>163</v>
      </c>
      <c r="E1093" s="42"/>
      <c r="F1093" s="220" t="s">
        <v>1347</v>
      </c>
      <c r="G1093" s="42"/>
      <c r="H1093" s="42"/>
      <c r="I1093" s="221"/>
      <c r="J1093" s="42"/>
      <c r="K1093" s="42"/>
      <c r="L1093" s="46"/>
      <c r="M1093" s="222"/>
      <c r="N1093" s="223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163</v>
      </c>
      <c r="AU1093" s="19" t="s">
        <v>83</v>
      </c>
    </row>
    <row r="1094" s="2" customFormat="1">
      <c r="A1094" s="40"/>
      <c r="B1094" s="41"/>
      <c r="C1094" s="42"/>
      <c r="D1094" s="224" t="s">
        <v>165</v>
      </c>
      <c r="E1094" s="42"/>
      <c r="F1094" s="225" t="s">
        <v>1348</v>
      </c>
      <c r="G1094" s="42"/>
      <c r="H1094" s="42"/>
      <c r="I1094" s="221"/>
      <c r="J1094" s="42"/>
      <c r="K1094" s="42"/>
      <c r="L1094" s="46"/>
      <c r="M1094" s="222"/>
      <c r="N1094" s="223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165</v>
      </c>
      <c r="AU1094" s="19" t="s">
        <v>83</v>
      </c>
    </row>
    <row r="1095" s="13" customFormat="1">
      <c r="A1095" s="13"/>
      <c r="B1095" s="226"/>
      <c r="C1095" s="227"/>
      <c r="D1095" s="219" t="s">
        <v>167</v>
      </c>
      <c r="E1095" s="228" t="s">
        <v>19</v>
      </c>
      <c r="F1095" s="229" t="s">
        <v>2197</v>
      </c>
      <c r="G1095" s="227"/>
      <c r="H1095" s="228" t="s">
        <v>19</v>
      </c>
      <c r="I1095" s="230"/>
      <c r="J1095" s="227"/>
      <c r="K1095" s="227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167</v>
      </c>
      <c r="AU1095" s="235" t="s">
        <v>83</v>
      </c>
      <c r="AV1095" s="13" t="s">
        <v>81</v>
      </c>
      <c r="AW1095" s="13" t="s">
        <v>34</v>
      </c>
      <c r="AX1095" s="13" t="s">
        <v>73</v>
      </c>
      <c r="AY1095" s="235" t="s">
        <v>154</v>
      </c>
    </row>
    <row r="1096" s="13" customFormat="1">
      <c r="A1096" s="13"/>
      <c r="B1096" s="226"/>
      <c r="C1096" s="227"/>
      <c r="D1096" s="219" t="s">
        <v>167</v>
      </c>
      <c r="E1096" s="228" t="s">
        <v>19</v>
      </c>
      <c r="F1096" s="229" t="s">
        <v>2207</v>
      </c>
      <c r="G1096" s="227"/>
      <c r="H1096" s="228" t="s">
        <v>19</v>
      </c>
      <c r="I1096" s="230"/>
      <c r="J1096" s="227"/>
      <c r="K1096" s="227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167</v>
      </c>
      <c r="AU1096" s="235" t="s">
        <v>83</v>
      </c>
      <c r="AV1096" s="13" t="s">
        <v>81</v>
      </c>
      <c r="AW1096" s="13" t="s">
        <v>34</v>
      </c>
      <c r="AX1096" s="13" t="s">
        <v>73</v>
      </c>
      <c r="AY1096" s="235" t="s">
        <v>154</v>
      </c>
    </row>
    <row r="1097" s="13" customFormat="1">
      <c r="A1097" s="13"/>
      <c r="B1097" s="226"/>
      <c r="C1097" s="227"/>
      <c r="D1097" s="219" t="s">
        <v>167</v>
      </c>
      <c r="E1097" s="228" t="s">
        <v>19</v>
      </c>
      <c r="F1097" s="229" t="s">
        <v>1544</v>
      </c>
      <c r="G1097" s="227"/>
      <c r="H1097" s="228" t="s">
        <v>19</v>
      </c>
      <c r="I1097" s="230"/>
      <c r="J1097" s="227"/>
      <c r="K1097" s="227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167</v>
      </c>
      <c r="AU1097" s="235" t="s">
        <v>83</v>
      </c>
      <c r="AV1097" s="13" t="s">
        <v>81</v>
      </c>
      <c r="AW1097" s="13" t="s">
        <v>34</v>
      </c>
      <c r="AX1097" s="13" t="s">
        <v>73</v>
      </c>
      <c r="AY1097" s="235" t="s">
        <v>154</v>
      </c>
    </row>
    <row r="1098" s="14" customFormat="1">
      <c r="A1098" s="14"/>
      <c r="B1098" s="236"/>
      <c r="C1098" s="237"/>
      <c r="D1098" s="219" t="s">
        <v>167</v>
      </c>
      <c r="E1098" s="238" t="s">
        <v>19</v>
      </c>
      <c r="F1098" s="239" t="s">
        <v>1597</v>
      </c>
      <c r="G1098" s="237"/>
      <c r="H1098" s="240">
        <v>67.606999999999999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6" t="s">
        <v>167</v>
      </c>
      <c r="AU1098" s="246" t="s">
        <v>83</v>
      </c>
      <c r="AV1098" s="14" t="s">
        <v>83</v>
      </c>
      <c r="AW1098" s="14" t="s">
        <v>34</v>
      </c>
      <c r="AX1098" s="14" t="s">
        <v>73</v>
      </c>
      <c r="AY1098" s="246" t="s">
        <v>154</v>
      </c>
    </row>
    <row r="1099" s="14" customFormat="1">
      <c r="A1099" s="14"/>
      <c r="B1099" s="236"/>
      <c r="C1099" s="237"/>
      <c r="D1099" s="219" t="s">
        <v>167</v>
      </c>
      <c r="E1099" s="238" t="s">
        <v>19</v>
      </c>
      <c r="F1099" s="239" t="s">
        <v>1598</v>
      </c>
      <c r="G1099" s="237"/>
      <c r="H1099" s="240">
        <v>67.575000000000003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6" t="s">
        <v>167</v>
      </c>
      <c r="AU1099" s="246" t="s">
        <v>83</v>
      </c>
      <c r="AV1099" s="14" t="s">
        <v>83</v>
      </c>
      <c r="AW1099" s="14" t="s">
        <v>34</v>
      </c>
      <c r="AX1099" s="14" t="s">
        <v>73</v>
      </c>
      <c r="AY1099" s="246" t="s">
        <v>154</v>
      </c>
    </row>
    <row r="1100" s="13" customFormat="1">
      <c r="A1100" s="13"/>
      <c r="B1100" s="226"/>
      <c r="C1100" s="227"/>
      <c r="D1100" s="219" t="s">
        <v>167</v>
      </c>
      <c r="E1100" s="228" t="s">
        <v>19</v>
      </c>
      <c r="F1100" s="229" t="s">
        <v>1547</v>
      </c>
      <c r="G1100" s="227"/>
      <c r="H1100" s="228" t="s">
        <v>19</v>
      </c>
      <c r="I1100" s="230"/>
      <c r="J1100" s="227"/>
      <c r="K1100" s="227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167</v>
      </c>
      <c r="AU1100" s="235" t="s">
        <v>83</v>
      </c>
      <c r="AV1100" s="13" t="s">
        <v>81</v>
      </c>
      <c r="AW1100" s="13" t="s">
        <v>34</v>
      </c>
      <c r="AX1100" s="13" t="s">
        <v>73</v>
      </c>
      <c r="AY1100" s="235" t="s">
        <v>154</v>
      </c>
    </row>
    <row r="1101" s="14" customFormat="1">
      <c r="A1101" s="14"/>
      <c r="B1101" s="236"/>
      <c r="C1101" s="237"/>
      <c r="D1101" s="219" t="s">
        <v>167</v>
      </c>
      <c r="E1101" s="238" t="s">
        <v>19</v>
      </c>
      <c r="F1101" s="239" t="s">
        <v>1604</v>
      </c>
      <c r="G1101" s="237"/>
      <c r="H1101" s="240">
        <v>81.497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167</v>
      </c>
      <c r="AU1101" s="246" t="s">
        <v>83</v>
      </c>
      <c r="AV1101" s="14" t="s">
        <v>83</v>
      </c>
      <c r="AW1101" s="14" t="s">
        <v>34</v>
      </c>
      <c r="AX1101" s="14" t="s">
        <v>73</v>
      </c>
      <c r="AY1101" s="246" t="s">
        <v>154</v>
      </c>
    </row>
    <row r="1102" s="14" customFormat="1">
      <c r="A1102" s="14"/>
      <c r="B1102" s="236"/>
      <c r="C1102" s="237"/>
      <c r="D1102" s="219" t="s">
        <v>167</v>
      </c>
      <c r="E1102" s="238" t="s">
        <v>19</v>
      </c>
      <c r="F1102" s="239" t="s">
        <v>1605</v>
      </c>
      <c r="G1102" s="237"/>
      <c r="H1102" s="240">
        <v>28.495999999999999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167</v>
      </c>
      <c r="AU1102" s="246" t="s">
        <v>83</v>
      </c>
      <c r="AV1102" s="14" t="s">
        <v>83</v>
      </c>
      <c r="AW1102" s="14" t="s">
        <v>34</v>
      </c>
      <c r="AX1102" s="14" t="s">
        <v>73</v>
      </c>
      <c r="AY1102" s="246" t="s">
        <v>154</v>
      </c>
    </row>
    <row r="1103" s="14" customFormat="1">
      <c r="A1103" s="14"/>
      <c r="B1103" s="236"/>
      <c r="C1103" s="237"/>
      <c r="D1103" s="219" t="s">
        <v>167</v>
      </c>
      <c r="E1103" s="238" t="s">
        <v>19</v>
      </c>
      <c r="F1103" s="239" t="s">
        <v>1606</v>
      </c>
      <c r="G1103" s="237"/>
      <c r="H1103" s="240">
        <v>37.994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6" t="s">
        <v>167</v>
      </c>
      <c r="AU1103" s="246" t="s">
        <v>83</v>
      </c>
      <c r="AV1103" s="14" t="s">
        <v>83</v>
      </c>
      <c r="AW1103" s="14" t="s">
        <v>34</v>
      </c>
      <c r="AX1103" s="14" t="s">
        <v>73</v>
      </c>
      <c r="AY1103" s="246" t="s">
        <v>154</v>
      </c>
    </row>
    <row r="1104" s="14" customFormat="1">
      <c r="A1104" s="14"/>
      <c r="B1104" s="236"/>
      <c r="C1104" s="237"/>
      <c r="D1104" s="219" t="s">
        <v>167</v>
      </c>
      <c r="E1104" s="238" t="s">
        <v>19</v>
      </c>
      <c r="F1104" s="239" t="s">
        <v>1607</v>
      </c>
      <c r="G1104" s="237"/>
      <c r="H1104" s="240">
        <v>64.454999999999998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167</v>
      </c>
      <c r="AU1104" s="246" t="s">
        <v>83</v>
      </c>
      <c r="AV1104" s="14" t="s">
        <v>83</v>
      </c>
      <c r="AW1104" s="14" t="s">
        <v>34</v>
      </c>
      <c r="AX1104" s="14" t="s">
        <v>73</v>
      </c>
      <c r="AY1104" s="246" t="s">
        <v>154</v>
      </c>
    </row>
    <row r="1105" s="14" customFormat="1">
      <c r="A1105" s="14"/>
      <c r="B1105" s="236"/>
      <c r="C1105" s="237"/>
      <c r="D1105" s="219" t="s">
        <v>167</v>
      </c>
      <c r="E1105" s="238" t="s">
        <v>19</v>
      </c>
      <c r="F1105" s="239" t="s">
        <v>1608</v>
      </c>
      <c r="G1105" s="237"/>
      <c r="H1105" s="240">
        <v>101.65900000000001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167</v>
      </c>
      <c r="AU1105" s="246" t="s">
        <v>83</v>
      </c>
      <c r="AV1105" s="14" t="s">
        <v>83</v>
      </c>
      <c r="AW1105" s="14" t="s">
        <v>34</v>
      </c>
      <c r="AX1105" s="14" t="s">
        <v>73</v>
      </c>
      <c r="AY1105" s="246" t="s">
        <v>154</v>
      </c>
    </row>
    <row r="1106" s="14" customFormat="1">
      <c r="A1106" s="14"/>
      <c r="B1106" s="236"/>
      <c r="C1106" s="237"/>
      <c r="D1106" s="219" t="s">
        <v>167</v>
      </c>
      <c r="E1106" s="238" t="s">
        <v>19</v>
      </c>
      <c r="F1106" s="239" t="s">
        <v>1617</v>
      </c>
      <c r="G1106" s="237"/>
      <c r="H1106" s="240">
        <v>99.768000000000001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167</v>
      </c>
      <c r="AU1106" s="246" t="s">
        <v>83</v>
      </c>
      <c r="AV1106" s="14" t="s">
        <v>83</v>
      </c>
      <c r="AW1106" s="14" t="s">
        <v>34</v>
      </c>
      <c r="AX1106" s="14" t="s">
        <v>73</v>
      </c>
      <c r="AY1106" s="246" t="s">
        <v>154</v>
      </c>
    </row>
    <row r="1107" s="14" customFormat="1">
      <c r="A1107" s="14"/>
      <c r="B1107" s="236"/>
      <c r="C1107" s="237"/>
      <c r="D1107" s="219" t="s">
        <v>167</v>
      </c>
      <c r="E1107" s="238" t="s">
        <v>19</v>
      </c>
      <c r="F1107" s="239" t="s">
        <v>1618</v>
      </c>
      <c r="G1107" s="237"/>
      <c r="H1107" s="240">
        <v>99.623999999999995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167</v>
      </c>
      <c r="AU1107" s="246" t="s">
        <v>83</v>
      </c>
      <c r="AV1107" s="14" t="s">
        <v>83</v>
      </c>
      <c r="AW1107" s="14" t="s">
        <v>34</v>
      </c>
      <c r="AX1107" s="14" t="s">
        <v>73</v>
      </c>
      <c r="AY1107" s="246" t="s">
        <v>154</v>
      </c>
    </row>
    <row r="1108" s="14" customFormat="1">
      <c r="A1108" s="14"/>
      <c r="B1108" s="236"/>
      <c r="C1108" s="237"/>
      <c r="D1108" s="219" t="s">
        <v>167</v>
      </c>
      <c r="E1108" s="238" t="s">
        <v>19</v>
      </c>
      <c r="F1108" s="239" t="s">
        <v>1619</v>
      </c>
      <c r="G1108" s="237"/>
      <c r="H1108" s="240">
        <v>599.17399999999998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6" t="s">
        <v>167</v>
      </c>
      <c r="AU1108" s="246" t="s">
        <v>83</v>
      </c>
      <c r="AV1108" s="14" t="s">
        <v>83</v>
      </c>
      <c r="AW1108" s="14" t="s">
        <v>34</v>
      </c>
      <c r="AX1108" s="14" t="s">
        <v>73</v>
      </c>
      <c r="AY1108" s="246" t="s">
        <v>154</v>
      </c>
    </row>
    <row r="1109" s="13" customFormat="1">
      <c r="A1109" s="13"/>
      <c r="B1109" s="226"/>
      <c r="C1109" s="227"/>
      <c r="D1109" s="219" t="s">
        <v>167</v>
      </c>
      <c r="E1109" s="228" t="s">
        <v>19</v>
      </c>
      <c r="F1109" s="229" t="s">
        <v>2198</v>
      </c>
      <c r="G1109" s="227"/>
      <c r="H1109" s="228" t="s">
        <v>19</v>
      </c>
      <c r="I1109" s="230"/>
      <c r="J1109" s="227"/>
      <c r="K1109" s="227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167</v>
      </c>
      <c r="AU1109" s="235" t="s">
        <v>83</v>
      </c>
      <c r="AV1109" s="13" t="s">
        <v>81</v>
      </c>
      <c r="AW1109" s="13" t="s">
        <v>34</v>
      </c>
      <c r="AX1109" s="13" t="s">
        <v>73</v>
      </c>
      <c r="AY1109" s="235" t="s">
        <v>154</v>
      </c>
    </row>
    <row r="1110" s="13" customFormat="1">
      <c r="A1110" s="13"/>
      <c r="B1110" s="226"/>
      <c r="C1110" s="227"/>
      <c r="D1110" s="219" t="s">
        <v>167</v>
      </c>
      <c r="E1110" s="228" t="s">
        <v>19</v>
      </c>
      <c r="F1110" s="229" t="s">
        <v>1544</v>
      </c>
      <c r="G1110" s="227"/>
      <c r="H1110" s="228" t="s">
        <v>19</v>
      </c>
      <c r="I1110" s="230"/>
      <c r="J1110" s="227"/>
      <c r="K1110" s="227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167</v>
      </c>
      <c r="AU1110" s="235" t="s">
        <v>83</v>
      </c>
      <c r="AV1110" s="13" t="s">
        <v>81</v>
      </c>
      <c r="AW1110" s="13" t="s">
        <v>34</v>
      </c>
      <c r="AX1110" s="13" t="s">
        <v>73</v>
      </c>
      <c r="AY1110" s="235" t="s">
        <v>154</v>
      </c>
    </row>
    <row r="1111" s="14" customFormat="1">
      <c r="A1111" s="14"/>
      <c r="B1111" s="236"/>
      <c r="C1111" s="237"/>
      <c r="D1111" s="219" t="s">
        <v>167</v>
      </c>
      <c r="E1111" s="238" t="s">
        <v>19</v>
      </c>
      <c r="F1111" s="239" t="s">
        <v>1602</v>
      </c>
      <c r="G1111" s="237"/>
      <c r="H1111" s="240">
        <v>-1.8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167</v>
      </c>
      <c r="AU1111" s="246" t="s">
        <v>83</v>
      </c>
      <c r="AV1111" s="14" t="s">
        <v>83</v>
      </c>
      <c r="AW1111" s="14" t="s">
        <v>34</v>
      </c>
      <c r="AX1111" s="14" t="s">
        <v>73</v>
      </c>
      <c r="AY1111" s="246" t="s">
        <v>154</v>
      </c>
    </row>
    <row r="1112" s="14" customFormat="1">
      <c r="A1112" s="14"/>
      <c r="B1112" s="236"/>
      <c r="C1112" s="237"/>
      <c r="D1112" s="219" t="s">
        <v>167</v>
      </c>
      <c r="E1112" s="238" t="s">
        <v>19</v>
      </c>
      <c r="F1112" s="239" t="s">
        <v>1603</v>
      </c>
      <c r="G1112" s="237"/>
      <c r="H1112" s="240">
        <v>-1.875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167</v>
      </c>
      <c r="AU1112" s="246" t="s">
        <v>83</v>
      </c>
      <c r="AV1112" s="14" t="s">
        <v>83</v>
      </c>
      <c r="AW1112" s="14" t="s">
        <v>34</v>
      </c>
      <c r="AX1112" s="14" t="s">
        <v>73</v>
      </c>
      <c r="AY1112" s="246" t="s">
        <v>154</v>
      </c>
    </row>
    <row r="1113" s="13" customFormat="1">
      <c r="A1113" s="13"/>
      <c r="B1113" s="226"/>
      <c r="C1113" s="227"/>
      <c r="D1113" s="219" t="s">
        <v>167</v>
      </c>
      <c r="E1113" s="228" t="s">
        <v>19</v>
      </c>
      <c r="F1113" s="229" t="s">
        <v>1547</v>
      </c>
      <c r="G1113" s="227"/>
      <c r="H1113" s="228" t="s">
        <v>19</v>
      </c>
      <c r="I1113" s="230"/>
      <c r="J1113" s="227"/>
      <c r="K1113" s="227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167</v>
      </c>
      <c r="AU1113" s="235" t="s">
        <v>83</v>
      </c>
      <c r="AV1113" s="13" t="s">
        <v>81</v>
      </c>
      <c r="AW1113" s="13" t="s">
        <v>34</v>
      </c>
      <c r="AX1113" s="13" t="s">
        <v>73</v>
      </c>
      <c r="AY1113" s="235" t="s">
        <v>154</v>
      </c>
    </row>
    <row r="1114" s="14" customFormat="1">
      <c r="A1114" s="14"/>
      <c r="B1114" s="236"/>
      <c r="C1114" s="237"/>
      <c r="D1114" s="219" t="s">
        <v>167</v>
      </c>
      <c r="E1114" s="238" t="s">
        <v>19</v>
      </c>
      <c r="F1114" s="239" t="s">
        <v>1622</v>
      </c>
      <c r="G1114" s="237"/>
      <c r="H1114" s="240">
        <v>-2.25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167</v>
      </c>
      <c r="AU1114" s="246" t="s">
        <v>83</v>
      </c>
      <c r="AV1114" s="14" t="s">
        <v>83</v>
      </c>
      <c r="AW1114" s="14" t="s">
        <v>34</v>
      </c>
      <c r="AX1114" s="14" t="s">
        <v>73</v>
      </c>
      <c r="AY1114" s="246" t="s">
        <v>154</v>
      </c>
    </row>
    <row r="1115" s="14" customFormat="1">
      <c r="A1115" s="14"/>
      <c r="B1115" s="236"/>
      <c r="C1115" s="237"/>
      <c r="D1115" s="219" t="s">
        <v>167</v>
      </c>
      <c r="E1115" s="238" t="s">
        <v>19</v>
      </c>
      <c r="F1115" s="239" t="s">
        <v>1623</v>
      </c>
      <c r="G1115" s="237"/>
      <c r="H1115" s="240">
        <v>-2.25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6" t="s">
        <v>167</v>
      </c>
      <c r="AU1115" s="246" t="s">
        <v>83</v>
      </c>
      <c r="AV1115" s="14" t="s">
        <v>83</v>
      </c>
      <c r="AW1115" s="14" t="s">
        <v>34</v>
      </c>
      <c r="AX1115" s="14" t="s">
        <v>73</v>
      </c>
      <c r="AY1115" s="246" t="s">
        <v>154</v>
      </c>
    </row>
    <row r="1116" s="14" customFormat="1">
      <c r="A1116" s="14"/>
      <c r="B1116" s="236"/>
      <c r="C1116" s="237"/>
      <c r="D1116" s="219" t="s">
        <v>167</v>
      </c>
      <c r="E1116" s="238" t="s">
        <v>19</v>
      </c>
      <c r="F1116" s="239" t="s">
        <v>1624</v>
      </c>
      <c r="G1116" s="237"/>
      <c r="H1116" s="240">
        <v>-2.25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167</v>
      </c>
      <c r="AU1116" s="246" t="s">
        <v>83</v>
      </c>
      <c r="AV1116" s="14" t="s">
        <v>83</v>
      </c>
      <c r="AW1116" s="14" t="s">
        <v>34</v>
      </c>
      <c r="AX1116" s="14" t="s">
        <v>73</v>
      </c>
      <c r="AY1116" s="246" t="s">
        <v>154</v>
      </c>
    </row>
    <row r="1117" s="14" customFormat="1">
      <c r="A1117" s="14"/>
      <c r="B1117" s="236"/>
      <c r="C1117" s="237"/>
      <c r="D1117" s="219" t="s">
        <v>167</v>
      </c>
      <c r="E1117" s="238" t="s">
        <v>19</v>
      </c>
      <c r="F1117" s="239" t="s">
        <v>1631</v>
      </c>
      <c r="G1117" s="237"/>
      <c r="H1117" s="240">
        <v>-1.5</v>
      </c>
      <c r="I1117" s="241"/>
      <c r="J1117" s="237"/>
      <c r="K1117" s="237"/>
      <c r="L1117" s="242"/>
      <c r="M1117" s="243"/>
      <c r="N1117" s="244"/>
      <c r="O1117" s="244"/>
      <c r="P1117" s="244"/>
      <c r="Q1117" s="244"/>
      <c r="R1117" s="244"/>
      <c r="S1117" s="244"/>
      <c r="T1117" s="24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6" t="s">
        <v>167</v>
      </c>
      <c r="AU1117" s="246" t="s">
        <v>83</v>
      </c>
      <c r="AV1117" s="14" t="s">
        <v>83</v>
      </c>
      <c r="AW1117" s="14" t="s">
        <v>34</v>
      </c>
      <c r="AX1117" s="14" t="s">
        <v>73</v>
      </c>
      <c r="AY1117" s="246" t="s">
        <v>154</v>
      </c>
    </row>
    <row r="1118" s="14" customFormat="1">
      <c r="A1118" s="14"/>
      <c r="B1118" s="236"/>
      <c r="C1118" s="237"/>
      <c r="D1118" s="219" t="s">
        <v>167</v>
      </c>
      <c r="E1118" s="238" t="s">
        <v>19</v>
      </c>
      <c r="F1118" s="239" t="s">
        <v>1632</v>
      </c>
      <c r="G1118" s="237"/>
      <c r="H1118" s="240">
        <v>-1.5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167</v>
      </c>
      <c r="AU1118" s="246" t="s">
        <v>83</v>
      </c>
      <c r="AV1118" s="14" t="s">
        <v>83</v>
      </c>
      <c r="AW1118" s="14" t="s">
        <v>34</v>
      </c>
      <c r="AX1118" s="14" t="s">
        <v>73</v>
      </c>
      <c r="AY1118" s="246" t="s">
        <v>154</v>
      </c>
    </row>
    <row r="1119" s="12" customFormat="1" ht="22.8" customHeight="1">
      <c r="A1119" s="12"/>
      <c r="B1119" s="190"/>
      <c r="C1119" s="191"/>
      <c r="D1119" s="192" t="s">
        <v>72</v>
      </c>
      <c r="E1119" s="204" t="s">
        <v>2215</v>
      </c>
      <c r="F1119" s="204" t="s">
        <v>2216</v>
      </c>
      <c r="G1119" s="191"/>
      <c r="H1119" s="191"/>
      <c r="I1119" s="194"/>
      <c r="J1119" s="205">
        <f>BK1119</f>
        <v>0</v>
      </c>
      <c r="K1119" s="191"/>
      <c r="L1119" s="196"/>
      <c r="M1119" s="197"/>
      <c r="N1119" s="198"/>
      <c r="O1119" s="198"/>
      <c r="P1119" s="199">
        <f>SUM(P1120:P1194)</f>
        <v>0</v>
      </c>
      <c r="Q1119" s="198"/>
      <c r="R1119" s="199">
        <f>SUM(R1120:R1194)</f>
        <v>0.2475</v>
      </c>
      <c r="S1119" s="198"/>
      <c r="T1119" s="200">
        <f>SUM(T1120:T1194)</f>
        <v>0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01" t="s">
        <v>83</v>
      </c>
      <c r="AT1119" s="202" t="s">
        <v>72</v>
      </c>
      <c r="AU1119" s="202" t="s">
        <v>81</v>
      </c>
      <c r="AY1119" s="201" t="s">
        <v>154</v>
      </c>
      <c r="BK1119" s="203">
        <f>SUM(BK1120:BK1194)</f>
        <v>0</v>
      </c>
    </row>
    <row r="1120" s="2" customFormat="1" ht="19.8" customHeight="1">
      <c r="A1120" s="40"/>
      <c r="B1120" s="41"/>
      <c r="C1120" s="206" t="s">
        <v>1225</v>
      </c>
      <c r="D1120" s="206" t="s">
        <v>156</v>
      </c>
      <c r="E1120" s="207" t="s">
        <v>2217</v>
      </c>
      <c r="F1120" s="208" t="s">
        <v>2218</v>
      </c>
      <c r="G1120" s="209" t="s">
        <v>1217</v>
      </c>
      <c r="H1120" s="210">
        <v>60</v>
      </c>
      <c r="I1120" s="211"/>
      <c r="J1120" s="212">
        <f>ROUND(I1120*H1120,2)</f>
        <v>0</v>
      </c>
      <c r="K1120" s="208" t="s">
        <v>19</v>
      </c>
      <c r="L1120" s="46"/>
      <c r="M1120" s="213" t="s">
        <v>19</v>
      </c>
      <c r="N1120" s="214" t="s">
        <v>44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</v>
      </c>
      <c r="T1120" s="216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161</v>
      </c>
      <c r="AT1120" s="217" t="s">
        <v>156</v>
      </c>
      <c r="AU1120" s="217" t="s">
        <v>83</v>
      </c>
      <c r="AY1120" s="19" t="s">
        <v>154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81</v>
      </c>
      <c r="BK1120" s="218">
        <f>ROUND(I1120*H1120,2)</f>
        <v>0</v>
      </c>
      <c r="BL1120" s="19" t="s">
        <v>161</v>
      </c>
      <c r="BM1120" s="217" t="s">
        <v>2219</v>
      </c>
    </row>
    <row r="1121" s="2" customFormat="1">
      <c r="A1121" s="40"/>
      <c r="B1121" s="41"/>
      <c r="C1121" s="42"/>
      <c r="D1121" s="219" t="s">
        <v>163</v>
      </c>
      <c r="E1121" s="42"/>
      <c r="F1121" s="220" t="s">
        <v>2218</v>
      </c>
      <c r="G1121" s="42"/>
      <c r="H1121" s="42"/>
      <c r="I1121" s="221"/>
      <c r="J1121" s="42"/>
      <c r="K1121" s="42"/>
      <c r="L1121" s="46"/>
      <c r="M1121" s="222"/>
      <c r="N1121" s="22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163</v>
      </c>
      <c r="AU1121" s="19" t="s">
        <v>83</v>
      </c>
    </row>
    <row r="1122" s="2" customFormat="1" ht="30" customHeight="1">
      <c r="A1122" s="40"/>
      <c r="B1122" s="41"/>
      <c r="C1122" s="206" t="s">
        <v>1233</v>
      </c>
      <c r="D1122" s="206" t="s">
        <v>156</v>
      </c>
      <c r="E1122" s="207" t="s">
        <v>2220</v>
      </c>
      <c r="F1122" s="208" t="s">
        <v>2221</v>
      </c>
      <c r="G1122" s="209" t="s">
        <v>434</v>
      </c>
      <c r="H1122" s="210">
        <v>3</v>
      </c>
      <c r="I1122" s="211"/>
      <c r="J1122" s="212">
        <f>ROUND(I1122*H1122,2)</f>
        <v>0</v>
      </c>
      <c r="K1122" s="208" t="s">
        <v>160</v>
      </c>
      <c r="L1122" s="46"/>
      <c r="M1122" s="213" t="s">
        <v>19</v>
      </c>
      <c r="N1122" s="214" t="s">
        <v>44</v>
      </c>
      <c r="O1122" s="86"/>
      <c r="P1122" s="215">
        <f>O1122*H1122</f>
        <v>0</v>
      </c>
      <c r="Q1122" s="215">
        <v>0</v>
      </c>
      <c r="R1122" s="215">
        <f>Q1122*H1122</f>
        <v>0</v>
      </c>
      <c r="S1122" s="215">
        <v>0</v>
      </c>
      <c r="T1122" s="216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17" t="s">
        <v>277</v>
      </c>
      <c r="AT1122" s="217" t="s">
        <v>156</v>
      </c>
      <c r="AU1122" s="217" t="s">
        <v>83</v>
      </c>
      <c r="AY1122" s="19" t="s">
        <v>154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9" t="s">
        <v>81</v>
      </c>
      <c r="BK1122" s="218">
        <f>ROUND(I1122*H1122,2)</f>
        <v>0</v>
      </c>
      <c r="BL1122" s="19" t="s">
        <v>277</v>
      </c>
      <c r="BM1122" s="217" t="s">
        <v>2222</v>
      </c>
    </row>
    <row r="1123" s="2" customFormat="1">
      <c r="A1123" s="40"/>
      <c r="B1123" s="41"/>
      <c r="C1123" s="42"/>
      <c r="D1123" s="219" t="s">
        <v>163</v>
      </c>
      <c r="E1123" s="42"/>
      <c r="F1123" s="220" t="s">
        <v>2223</v>
      </c>
      <c r="G1123" s="42"/>
      <c r="H1123" s="42"/>
      <c r="I1123" s="221"/>
      <c r="J1123" s="42"/>
      <c r="K1123" s="42"/>
      <c r="L1123" s="46"/>
      <c r="M1123" s="222"/>
      <c r="N1123" s="22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163</v>
      </c>
      <c r="AU1123" s="19" t="s">
        <v>83</v>
      </c>
    </row>
    <row r="1124" s="2" customFormat="1">
      <c r="A1124" s="40"/>
      <c r="B1124" s="41"/>
      <c r="C1124" s="42"/>
      <c r="D1124" s="224" t="s">
        <v>165</v>
      </c>
      <c r="E1124" s="42"/>
      <c r="F1124" s="225" t="s">
        <v>2224</v>
      </c>
      <c r="G1124" s="42"/>
      <c r="H1124" s="42"/>
      <c r="I1124" s="221"/>
      <c r="J1124" s="42"/>
      <c r="K1124" s="42"/>
      <c r="L1124" s="46"/>
      <c r="M1124" s="222"/>
      <c r="N1124" s="223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165</v>
      </c>
      <c r="AU1124" s="19" t="s">
        <v>83</v>
      </c>
    </row>
    <row r="1125" s="13" customFormat="1">
      <c r="A1125" s="13"/>
      <c r="B1125" s="226"/>
      <c r="C1125" s="227"/>
      <c r="D1125" s="219" t="s">
        <v>167</v>
      </c>
      <c r="E1125" s="228" t="s">
        <v>19</v>
      </c>
      <c r="F1125" s="229" t="s">
        <v>1547</v>
      </c>
      <c r="G1125" s="227"/>
      <c r="H1125" s="228" t="s">
        <v>19</v>
      </c>
      <c r="I1125" s="230"/>
      <c r="J1125" s="227"/>
      <c r="K1125" s="227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167</v>
      </c>
      <c r="AU1125" s="235" t="s">
        <v>83</v>
      </c>
      <c r="AV1125" s="13" t="s">
        <v>81</v>
      </c>
      <c r="AW1125" s="13" t="s">
        <v>34</v>
      </c>
      <c r="AX1125" s="13" t="s">
        <v>73</v>
      </c>
      <c r="AY1125" s="235" t="s">
        <v>154</v>
      </c>
    </row>
    <row r="1126" s="14" customFormat="1">
      <c r="A1126" s="14"/>
      <c r="B1126" s="236"/>
      <c r="C1126" s="237"/>
      <c r="D1126" s="219" t="s">
        <v>167</v>
      </c>
      <c r="E1126" s="238" t="s">
        <v>19</v>
      </c>
      <c r="F1126" s="239" t="s">
        <v>2225</v>
      </c>
      <c r="G1126" s="237"/>
      <c r="H1126" s="240">
        <v>1</v>
      </c>
      <c r="I1126" s="241"/>
      <c r="J1126" s="237"/>
      <c r="K1126" s="237"/>
      <c r="L1126" s="242"/>
      <c r="M1126" s="243"/>
      <c r="N1126" s="244"/>
      <c r="O1126" s="244"/>
      <c r="P1126" s="244"/>
      <c r="Q1126" s="244"/>
      <c r="R1126" s="244"/>
      <c r="S1126" s="244"/>
      <c r="T1126" s="24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6" t="s">
        <v>167</v>
      </c>
      <c r="AU1126" s="246" t="s">
        <v>83</v>
      </c>
      <c r="AV1126" s="14" t="s">
        <v>83</v>
      </c>
      <c r="AW1126" s="14" t="s">
        <v>34</v>
      </c>
      <c r="AX1126" s="14" t="s">
        <v>73</v>
      </c>
      <c r="AY1126" s="246" t="s">
        <v>154</v>
      </c>
    </row>
    <row r="1127" s="14" customFormat="1">
      <c r="A1127" s="14"/>
      <c r="B1127" s="236"/>
      <c r="C1127" s="237"/>
      <c r="D1127" s="219" t="s">
        <v>167</v>
      </c>
      <c r="E1127" s="238" t="s">
        <v>19</v>
      </c>
      <c r="F1127" s="239" t="s">
        <v>2226</v>
      </c>
      <c r="G1127" s="237"/>
      <c r="H1127" s="240">
        <v>2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167</v>
      </c>
      <c r="AU1127" s="246" t="s">
        <v>83</v>
      </c>
      <c r="AV1127" s="14" t="s">
        <v>83</v>
      </c>
      <c r="AW1127" s="14" t="s">
        <v>34</v>
      </c>
      <c r="AX1127" s="14" t="s">
        <v>73</v>
      </c>
      <c r="AY1127" s="246" t="s">
        <v>154</v>
      </c>
    </row>
    <row r="1128" s="2" customFormat="1" ht="22.2" customHeight="1">
      <c r="A1128" s="40"/>
      <c r="B1128" s="41"/>
      <c r="C1128" s="248" t="s">
        <v>1237</v>
      </c>
      <c r="D1128" s="248" t="s">
        <v>264</v>
      </c>
      <c r="E1128" s="249" t="s">
        <v>2227</v>
      </c>
      <c r="F1128" s="250" t="s">
        <v>2228</v>
      </c>
      <c r="G1128" s="251" t="s">
        <v>207</v>
      </c>
      <c r="H1128" s="252">
        <v>18.75</v>
      </c>
      <c r="I1128" s="253"/>
      <c r="J1128" s="254">
        <f>ROUND(I1128*H1128,2)</f>
        <v>0</v>
      </c>
      <c r="K1128" s="250" t="s">
        <v>160</v>
      </c>
      <c r="L1128" s="255"/>
      <c r="M1128" s="256" t="s">
        <v>19</v>
      </c>
      <c r="N1128" s="257" t="s">
        <v>44</v>
      </c>
      <c r="O1128" s="86"/>
      <c r="P1128" s="215">
        <f>O1128*H1128</f>
        <v>0</v>
      </c>
      <c r="Q1128" s="215">
        <v>0.001</v>
      </c>
      <c r="R1128" s="215">
        <f>Q1128*H1128</f>
        <v>0.018749999999999999</v>
      </c>
      <c r="S1128" s="215">
        <v>0</v>
      </c>
      <c r="T1128" s="21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17" t="s">
        <v>414</v>
      </c>
      <c r="AT1128" s="217" t="s">
        <v>264</v>
      </c>
      <c r="AU1128" s="217" t="s">
        <v>83</v>
      </c>
      <c r="AY1128" s="19" t="s">
        <v>154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9" t="s">
        <v>81</v>
      </c>
      <c r="BK1128" s="218">
        <f>ROUND(I1128*H1128,2)</f>
        <v>0</v>
      </c>
      <c r="BL1128" s="19" t="s">
        <v>277</v>
      </c>
      <c r="BM1128" s="217" t="s">
        <v>2229</v>
      </c>
    </row>
    <row r="1129" s="2" customFormat="1">
      <c r="A1129" s="40"/>
      <c r="B1129" s="41"/>
      <c r="C1129" s="42"/>
      <c r="D1129" s="219" t="s">
        <v>163</v>
      </c>
      <c r="E1129" s="42"/>
      <c r="F1129" s="220" t="s">
        <v>2228</v>
      </c>
      <c r="G1129" s="42"/>
      <c r="H1129" s="42"/>
      <c r="I1129" s="221"/>
      <c r="J1129" s="42"/>
      <c r="K1129" s="42"/>
      <c r="L1129" s="46"/>
      <c r="M1129" s="222"/>
      <c r="N1129" s="223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163</v>
      </c>
      <c r="AU1129" s="19" t="s">
        <v>83</v>
      </c>
    </row>
    <row r="1130" s="13" customFormat="1">
      <c r="A1130" s="13"/>
      <c r="B1130" s="226"/>
      <c r="C1130" s="227"/>
      <c r="D1130" s="219" t="s">
        <v>167</v>
      </c>
      <c r="E1130" s="228" t="s">
        <v>19</v>
      </c>
      <c r="F1130" s="229" t="s">
        <v>1547</v>
      </c>
      <c r="G1130" s="227"/>
      <c r="H1130" s="228" t="s">
        <v>19</v>
      </c>
      <c r="I1130" s="230"/>
      <c r="J1130" s="227"/>
      <c r="K1130" s="227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167</v>
      </c>
      <c r="AU1130" s="235" t="s">
        <v>83</v>
      </c>
      <c r="AV1130" s="13" t="s">
        <v>81</v>
      </c>
      <c r="AW1130" s="13" t="s">
        <v>34</v>
      </c>
      <c r="AX1130" s="13" t="s">
        <v>73</v>
      </c>
      <c r="AY1130" s="235" t="s">
        <v>154</v>
      </c>
    </row>
    <row r="1131" s="14" customFormat="1">
      <c r="A1131" s="14"/>
      <c r="B1131" s="236"/>
      <c r="C1131" s="237"/>
      <c r="D1131" s="219" t="s">
        <v>167</v>
      </c>
      <c r="E1131" s="238" t="s">
        <v>19</v>
      </c>
      <c r="F1131" s="239" t="s">
        <v>2230</v>
      </c>
      <c r="G1131" s="237"/>
      <c r="H1131" s="240">
        <v>6.25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167</v>
      </c>
      <c r="AU1131" s="246" t="s">
        <v>83</v>
      </c>
      <c r="AV1131" s="14" t="s">
        <v>83</v>
      </c>
      <c r="AW1131" s="14" t="s">
        <v>34</v>
      </c>
      <c r="AX1131" s="14" t="s">
        <v>73</v>
      </c>
      <c r="AY1131" s="246" t="s">
        <v>154</v>
      </c>
    </row>
    <row r="1132" s="14" customFormat="1">
      <c r="A1132" s="14"/>
      <c r="B1132" s="236"/>
      <c r="C1132" s="237"/>
      <c r="D1132" s="219" t="s">
        <v>167</v>
      </c>
      <c r="E1132" s="238" t="s">
        <v>19</v>
      </c>
      <c r="F1132" s="239" t="s">
        <v>2231</v>
      </c>
      <c r="G1132" s="237"/>
      <c r="H1132" s="240">
        <v>12.5</v>
      </c>
      <c r="I1132" s="241"/>
      <c r="J1132" s="237"/>
      <c r="K1132" s="237"/>
      <c r="L1132" s="242"/>
      <c r="M1132" s="243"/>
      <c r="N1132" s="244"/>
      <c r="O1132" s="244"/>
      <c r="P1132" s="244"/>
      <c r="Q1132" s="244"/>
      <c r="R1132" s="244"/>
      <c r="S1132" s="244"/>
      <c r="T1132" s="24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6" t="s">
        <v>167</v>
      </c>
      <c r="AU1132" s="246" t="s">
        <v>83</v>
      </c>
      <c r="AV1132" s="14" t="s">
        <v>83</v>
      </c>
      <c r="AW1132" s="14" t="s">
        <v>34</v>
      </c>
      <c r="AX1132" s="14" t="s">
        <v>73</v>
      </c>
      <c r="AY1132" s="246" t="s">
        <v>154</v>
      </c>
    </row>
    <row r="1133" s="2" customFormat="1" ht="34.8" customHeight="1">
      <c r="A1133" s="40"/>
      <c r="B1133" s="41"/>
      <c r="C1133" s="206" t="s">
        <v>1244</v>
      </c>
      <c r="D1133" s="206" t="s">
        <v>156</v>
      </c>
      <c r="E1133" s="207" t="s">
        <v>2232</v>
      </c>
      <c r="F1133" s="208" t="s">
        <v>2233</v>
      </c>
      <c r="G1133" s="209" t="s">
        <v>434</v>
      </c>
      <c r="H1133" s="210">
        <v>27</v>
      </c>
      <c r="I1133" s="211"/>
      <c r="J1133" s="212">
        <f>ROUND(I1133*H1133,2)</f>
        <v>0</v>
      </c>
      <c r="K1133" s="208" t="s">
        <v>160</v>
      </c>
      <c r="L1133" s="46"/>
      <c r="M1133" s="213" t="s">
        <v>19</v>
      </c>
      <c r="N1133" s="214" t="s">
        <v>44</v>
      </c>
      <c r="O1133" s="86"/>
      <c r="P1133" s="215">
        <f>O1133*H1133</f>
        <v>0</v>
      </c>
      <c r="Q1133" s="215">
        <v>0</v>
      </c>
      <c r="R1133" s="215">
        <f>Q1133*H1133</f>
        <v>0</v>
      </c>
      <c r="S1133" s="215">
        <v>0</v>
      </c>
      <c r="T1133" s="21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17" t="s">
        <v>277</v>
      </c>
      <c r="AT1133" s="217" t="s">
        <v>156</v>
      </c>
      <c r="AU1133" s="217" t="s">
        <v>83</v>
      </c>
      <c r="AY1133" s="19" t="s">
        <v>154</v>
      </c>
      <c r="BE1133" s="218">
        <f>IF(N1133="základní",J1133,0)</f>
        <v>0</v>
      </c>
      <c r="BF1133" s="218">
        <f>IF(N1133="snížená",J1133,0)</f>
        <v>0</v>
      </c>
      <c r="BG1133" s="218">
        <f>IF(N1133="zákl. přenesená",J1133,0)</f>
        <v>0</v>
      </c>
      <c r="BH1133" s="218">
        <f>IF(N1133="sníž. přenesená",J1133,0)</f>
        <v>0</v>
      </c>
      <c r="BI1133" s="218">
        <f>IF(N1133="nulová",J1133,0)</f>
        <v>0</v>
      </c>
      <c r="BJ1133" s="19" t="s">
        <v>81</v>
      </c>
      <c r="BK1133" s="218">
        <f>ROUND(I1133*H1133,2)</f>
        <v>0</v>
      </c>
      <c r="BL1133" s="19" t="s">
        <v>277</v>
      </c>
      <c r="BM1133" s="217" t="s">
        <v>2234</v>
      </c>
    </row>
    <row r="1134" s="2" customFormat="1">
      <c r="A1134" s="40"/>
      <c r="B1134" s="41"/>
      <c r="C1134" s="42"/>
      <c r="D1134" s="219" t="s">
        <v>163</v>
      </c>
      <c r="E1134" s="42"/>
      <c r="F1134" s="220" t="s">
        <v>2235</v>
      </c>
      <c r="G1134" s="42"/>
      <c r="H1134" s="42"/>
      <c r="I1134" s="221"/>
      <c r="J1134" s="42"/>
      <c r="K1134" s="42"/>
      <c r="L1134" s="46"/>
      <c r="M1134" s="222"/>
      <c r="N1134" s="223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163</v>
      </c>
      <c r="AU1134" s="19" t="s">
        <v>83</v>
      </c>
    </row>
    <row r="1135" s="2" customFormat="1">
      <c r="A1135" s="40"/>
      <c r="B1135" s="41"/>
      <c r="C1135" s="42"/>
      <c r="D1135" s="224" t="s">
        <v>165</v>
      </c>
      <c r="E1135" s="42"/>
      <c r="F1135" s="225" t="s">
        <v>2236</v>
      </c>
      <c r="G1135" s="42"/>
      <c r="H1135" s="42"/>
      <c r="I1135" s="221"/>
      <c r="J1135" s="42"/>
      <c r="K1135" s="42"/>
      <c r="L1135" s="46"/>
      <c r="M1135" s="222"/>
      <c r="N1135" s="223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165</v>
      </c>
      <c r="AU1135" s="19" t="s">
        <v>83</v>
      </c>
    </row>
    <row r="1136" s="13" customFormat="1">
      <c r="A1136" s="13"/>
      <c r="B1136" s="226"/>
      <c r="C1136" s="227"/>
      <c r="D1136" s="219" t="s">
        <v>167</v>
      </c>
      <c r="E1136" s="228" t="s">
        <v>19</v>
      </c>
      <c r="F1136" s="229" t="s">
        <v>1544</v>
      </c>
      <c r="G1136" s="227"/>
      <c r="H1136" s="228" t="s">
        <v>19</v>
      </c>
      <c r="I1136" s="230"/>
      <c r="J1136" s="227"/>
      <c r="K1136" s="227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167</v>
      </c>
      <c r="AU1136" s="235" t="s">
        <v>83</v>
      </c>
      <c r="AV1136" s="13" t="s">
        <v>81</v>
      </c>
      <c r="AW1136" s="13" t="s">
        <v>34</v>
      </c>
      <c r="AX1136" s="13" t="s">
        <v>73</v>
      </c>
      <c r="AY1136" s="235" t="s">
        <v>154</v>
      </c>
    </row>
    <row r="1137" s="14" customFormat="1">
      <c r="A1137" s="14"/>
      <c r="B1137" s="236"/>
      <c r="C1137" s="237"/>
      <c r="D1137" s="219" t="s">
        <v>167</v>
      </c>
      <c r="E1137" s="238" t="s">
        <v>19</v>
      </c>
      <c r="F1137" s="239" t="s">
        <v>2237</v>
      </c>
      <c r="G1137" s="237"/>
      <c r="H1137" s="240">
        <v>2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6" t="s">
        <v>167</v>
      </c>
      <c r="AU1137" s="246" t="s">
        <v>83</v>
      </c>
      <c r="AV1137" s="14" t="s">
        <v>83</v>
      </c>
      <c r="AW1137" s="14" t="s">
        <v>34</v>
      </c>
      <c r="AX1137" s="14" t="s">
        <v>73</v>
      </c>
      <c r="AY1137" s="246" t="s">
        <v>154</v>
      </c>
    </row>
    <row r="1138" s="14" customFormat="1">
      <c r="A1138" s="14"/>
      <c r="B1138" s="236"/>
      <c r="C1138" s="237"/>
      <c r="D1138" s="219" t="s">
        <v>167</v>
      </c>
      <c r="E1138" s="238" t="s">
        <v>19</v>
      </c>
      <c r="F1138" s="239" t="s">
        <v>2238</v>
      </c>
      <c r="G1138" s="237"/>
      <c r="H1138" s="240">
        <v>2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6" t="s">
        <v>167</v>
      </c>
      <c r="AU1138" s="246" t="s">
        <v>83</v>
      </c>
      <c r="AV1138" s="14" t="s">
        <v>83</v>
      </c>
      <c r="AW1138" s="14" t="s">
        <v>34</v>
      </c>
      <c r="AX1138" s="14" t="s">
        <v>73</v>
      </c>
      <c r="AY1138" s="246" t="s">
        <v>154</v>
      </c>
    </row>
    <row r="1139" s="13" customFormat="1">
      <c r="A1139" s="13"/>
      <c r="B1139" s="226"/>
      <c r="C1139" s="227"/>
      <c r="D1139" s="219" t="s">
        <v>167</v>
      </c>
      <c r="E1139" s="228" t="s">
        <v>19</v>
      </c>
      <c r="F1139" s="229" t="s">
        <v>1547</v>
      </c>
      <c r="G1139" s="227"/>
      <c r="H1139" s="228" t="s">
        <v>19</v>
      </c>
      <c r="I1139" s="230"/>
      <c r="J1139" s="227"/>
      <c r="K1139" s="227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167</v>
      </c>
      <c r="AU1139" s="235" t="s">
        <v>83</v>
      </c>
      <c r="AV1139" s="13" t="s">
        <v>81</v>
      </c>
      <c r="AW1139" s="13" t="s">
        <v>34</v>
      </c>
      <c r="AX1139" s="13" t="s">
        <v>73</v>
      </c>
      <c r="AY1139" s="235" t="s">
        <v>154</v>
      </c>
    </row>
    <row r="1140" s="14" customFormat="1">
      <c r="A1140" s="14"/>
      <c r="B1140" s="236"/>
      <c r="C1140" s="237"/>
      <c r="D1140" s="219" t="s">
        <v>167</v>
      </c>
      <c r="E1140" s="238" t="s">
        <v>19</v>
      </c>
      <c r="F1140" s="239" t="s">
        <v>2239</v>
      </c>
      <c r="G1140" s="237"/>
      <c r="H1140" s="240">
        <v>3</v>
      </c>
      <c r="I1140" s="241"/>
      <c r="J1140" s="237"/>
      <c r="K1140" s="237"/>
      <c r="L1140" s="242"/>
      <c r="M1140" s="243"/>
      <c r="N1140" s="244"/>
      <c r="O1140" s="244"/>
      <c r="P1140" s="244"/>
      <c r="Q1140" s="244"/>
      <c r="R1140" s="244"/>
      <c r="S1140" s="244"/>
      <c r="T1140" s="24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6" t="s">
        <v>167</v>
      </c>
      <c r="AU1140" s="246" t="s">
        <v>83</v>
      </c>
      <c r="AV1140" s="14" t="s">
        <v>83</v>
      </c>
      <c r="AW1140" s="14" t="s">
        <v>34</v>
      </c>
      <c r="AX1140" s="14" t="s">
        <v>73</v>
      </c>
      <c r="AY1140" s="246" t="s">
        <v>154</v>
      </c>
    </row>
    <row r="1141" s="14" customFormat="1">
      <c r="A1141" s="14"/>
      <c r="B1141" s="236"/>
      <c r="C1141" s="237"/>
      <c r="D1141" s="219" t="s">
        <v>167</v>
      </c>
      <c r="E1141" s="238" t="s">
        <v>19</v>
      </c>
      <c r="F1141" s="239" t="s">
        <v>2240</v>
      </c>
      <c r="G1141" s="237"/>
      <c r="H1141" s="240">
        <v>4</v>
      </c>
      <c r="I1141" s="241"/>
      <c r="J1141" s="237"/>
      <c r="K1141" s="237"/>
      <c r="L1141" s="242"/>
      <c r="M1141" s="243"/>
      <c r="N1141" s="244"/>
      <c r="O1141" s="244"/>
      <c r="P1141" s="244"/>
      <c r="Q1141" s="244"/>
      <c r="R1141" s="244"/>
      <c r="S1141" s="244"/>
      <c r="T1141" s="24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6" t="s">
        <v>167</v>
      </c>
      <c r="AU1141" s="246" t="s">
        <v>83</v>
      </c>
      <c r="AV1141" s="14" t="s">
        <v>83</v>
      </c>
      <c r="AW1141" s="14" t="s">
        <v>34</v>
      </c>
      <c r="AX1141" s="14" t="s">
        <v>73</v>
      </c>
      <c r="AY1141" s="246" t="s">
        <v>154</v>
      </c>
    </row>
    <row r="1142" s="14" customFormat="1">
      <c r="A1142" s="14"/>
      <c r="B1142" s="236"/>
      <c r="C1142" s="237"/>
      <c r="D1142" s="219" t="s">
        <v>167</v>
      </c>
      <c r="E1142" s="238" t="s">
        <v>19</v>
      </c>
      <c r="F1142" s="239" t="s">
        <v>2241</v>
      </c>
      <c r="G1142" s="237"/>
      <c r="H1142" s="240">
        <v>4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167</v>
      </c>
      <c r="AU1142" s="246" t="s">
        <v>83</v>
      </c>
      <c r="AV1142" s="14" t="s">
        <v>83</v>
      </c>
      <c r="AW1142" s="14" t="s">
        <v>34</v>
      </c>
      <c r="AX1142" s="14" t="s">
        <v>73</v>
      </c>
      <c r="AY1142" s="246" t="s">
        <v>154</v>
      </c>
    </row>
    <row r="1143" s="14" customFormat="1">
      <c r="A1143" s="14"/>
      <c r="B1143" s="236"/>
      <c r="C1143" s="237"/>
      <c r="D1143" s="219" t="s">
        <v>167</v>
      </c>
      <c r="E1143" s="238" t="s">
        <v>19</v>
      </c>
      <c r="F1143" s="239" t="s">
        <v>2242</v>
      </c>
      <c r="G1143" s="237"/>
      <c r="H1143" s="240">
        <v>3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167</v>
      </c>
      <c r="AU1143" s="246" t="s">
        <v>83</v>
      </c>
      <c r="AV1143" s="14" t="s">
        <v>83</v>
      </c>
      <c r="AW1143" s="14" t="s">
        <v>34</v>
      </c>
      <c r="AX1143" s="14" t="s">
        <v>73</v>
      </c>
      <c r="AY1143" s="246" t="s">
        <v>154</v>
      </c>
    </row>
    <row r="1144" s="14" customFormat="1">
      <c r="A1144" s="14"/>
      <c r="B1144" s="236"/>
      <c r="C1144" s="237"/>
      <c r="D1144" s="219" t="s">
        <v>167</v>
      </c>
      <c r="E1144" s="238" t="s">
        <v>19</v>
      </c>
      <c r="F1144" s="239" t="s">
        <v>2243</v>
      </c>
      <c r="G1144" s="237"/>
      <c r="H1144" s="240">
        <v>1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167</v>
      </c>
      <c r="AU1144" s="246" t="s">
        <v>83</v>
      </c>
      <c r="AV1144" s="14" t="s">
        <v>83</v>
      </c>
      <c r="AW1144" s="14" t="s">
        <v>34</v>
      </c>
      <c r="AX1144" s="14" t="s">
        <v>73</v>
      </c>
      <c r="AY1144" s="246" t="s">
        <v>154</v>
      </c>
    </row>
    <row r="1145" s="14" customFormat="1">
      <c r="A1145" s="14"/>
      <c r="B1145" s="236"/>
      <c r="C1145" s="237"/>
      <c r="D1145" s="219" t="s">
        <v>167</v>
      </c>
      <c r="E1145" s="238" t="s">
        <v>19</v>
      </c>
      <c r="F1145" s="239" t="s">
        <v>2244</v>
      </c>
      <c r="G1145" s="237"/>
      <c r="H1145" s="240">
        <v>1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167</v>
      </c>
      <c r="AU1145" s="246" t="s">
        <v>83</v>
      </c>
      <c r="AV1145" s="14" t="s">
        <v>83</v>
      </c>
      <c r="AW1145" s="14" t="s">
        <v>34</v>
      </c>
      <c r="AX1145" s="14" t="s">
        <v>73</v>
      </c>
      <c r="AY1145" s="246" t="s">
        <v>154</v>
      </c>
    </row>
    <row r="1146" s="14" customFormat="1">
      <c r="A1146" s="14"/>
      <c r="B1146" s="236"/>
      <c r="C1146" s="237"/>
      <c r="D1146" s="219" t="s">
        <v>167</v>
      </c>
      <c r="E1146" s="238" t="s">
        <v>19</v>
      </c>
      <c r="F1146" s="239" t="s">
        <v>2245</v>
      </c>
      <c r="G1146" s="237"/>
      <c r="H1146" s="240">
        <v>1</v>
      </c>
      <c r="I1146" s="241"/>
      <c r="J1146" s="237"/>
      <c r="K1146" s="237"/>
      <c r="L1146" s="242"/>
      <c r="M1146" s="243"/>
      <c r="N1146" s="244"/>
      <c r="O1146" s="244"/>
      <c r="P1146" s="244"/>
      <c r="Q1146" s="244"/>
      <c r="R1146" s="244"/>
      <c r="S1146" s="244"/>
      <c r="T1146" s="24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6" t="s">
        <v>167</v>
      </c>
      <c r="AU1146" s="246" t="s">
        <v>83</v>
      </c>
      <c r="AV1146" s="14" t="s">
        <v>83</v>
      </c>
      <c r="AW1146" s="14" t="s">
        <v>34</v>
      </c>
      <c r="AX1146" s="14" t="s">
        <v>73</v>
      </c>
      <c r="AY1146" s="246" t="s">
        <v>154</v>
      </c>
    </row>
    <row r="1147" s="14" customFormat="1">
      <c r="A1147" s="14"/>
      <c r="B1147" s="236"/>
      <c r="C1147" s="237"/>
      <c r="D1147" s="219" t="s">
        <v>167</v>
      </c>
      <c r="E1147" s="238" t="s">
        <v>19</v>
      </c>
      <c r="F1147" s="239" t="s">
        <v>2246</v>
      </c>
      <c r="G1147" s="237"/>
      <c r="H1147" s="240">
        <v>2</v>
      </c>
      <c r="I1147" s="241"/>
      <c r="J1147" s="237"/>
      <c r="K1147" s="237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6" t="s">
        <v>167</v>
      </c>
      <c r="AU1147" s="246" t="s">
        <v>83</v>
      </c>
      <c r="AV1147" s="14" t="s">
        <v>83</v>
      </c>
      <c r="AW1147" s="14" t="s">
        <v>34</v>
      </c>
      <c r="AX1147" s="14" t="s">
        <v>73</v>
      </c>
      <c r="AY1147" s="246" t="s">
        <v>154</v>
      </c>
    </row>
    <row r="1148" s="14" customFormat="1">
      <c r="A1148" s="14"/>
      <c r="B1148" s="236"/>
      <c r="C1148" s="237"/>
      <c r="D1148" s="219" t="s">
        <v>167</v>
      </c>
      <c r="E1148" s="238" t="s">
        <v>19</v>
      </c>
      <c r="F1148" s="239" t="s">
        <v>2247</v>
      </c>
      <c r="G1148" s="237"/>
      <c r="H1148" s="240">
        <v>2</v>
      </c>
      <c r="I1148" s="241"/>
      <c r="J1148" s="237"/>
      <c r="K1148" s="237"/>
      <c r="L1148" s="242"/>
      <c r="M1148" s="243"/>
      <c r="N1148" s="244"/>
      <c r="O1148" s="244"/>
      <c r="P1148" s="244"/>
      <c r="Q1148" s="244"/>
      <c r="R1148" s="244"/>
      <c r="S1148" s="244"/>
      <c r="T1148" s="24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6" t="s">
        <v>167</v>
      </c>
      <c r="AU1148" s="246" t="s">
        <v>83</v>
      </c>
      <c r="AV1148" s="14" t="s">
        <v>83</v>
      </c>
      <c r="AW1148" s="14" t="s">
        <v>34</v>
      </c>
      <c r="AX1148" s="14" t="s">
        <v>73</v>
      </c>
      <c r="AY1148" s="246" t="s">
        <v>154</v>
      </c>
    </row>
    <row r="1149" s="14" customFormat="1">
      <c r="A1149" s="14"/>
      <c r="B1149" s="236"/>
      <c r="C1149" s="237"/>
      <c r="D1149" s="219" t="s">
        <v>167</v>
      </c>
      <c r="E1149" s="238" t="s">
        <v>19</v>
      </c>
      <c r="F1149" s="239" t="s">
        <v>2248</v>
      </c>
      <c r="G1149" s="237"/>
      <c r="H1149" s="240">
        <v>2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6" t="s">
        <v>167</v>
      </c>
      <c r="AU1149" s="246" t="s">
        <v>83</v>
      </c>
      <c r="AV1149" s="14" t="s">
        <v>83</v>
      </c>
      <c r="AW1149" s="14" t="s">
        <v>34</v>
      </c>
      <c r="AX1149" s="14" t="s">
        <v>73</v>
      </c>
      <c r="AY1149" s="246" t="s">
        <v>154</v>
      </c>
    </row>
    <row r="1150" s="2" customFormat="1" ht="22.2" customHeight="1">
      <c r="A1150" s="40"/>
      <c r="B1150" s="41"/>
      <c r="C1150" s="248" t="s">
        <v>1250</v>
      </c>
      <c r="D1150" s="248" t="s">
        <v>264</v>
      </c>
      <c r="E1150" s="249" t="s">
        <v>2249</v>
      </c>
      <c r="F1150" s="250" t="s">
        <v>2250</v>
      </c>
      <c r="G1150" s="251" t="s">
        <v>207</v>
      </c>
      <c r="H1150" s="252">
        <v>168.75</v>
      </c>
      <c r="I1150" s="253"/>
      <c r="J1150" s="254">
        <f>ROUND(I1150*H1150,2)</f>
        <v>0</v>
      </c>
      <c r="K1150" s="250" t="s">
        <v>160</v>
      </c>
      <c r="L1150" s="255"/>
      <c r="M1150" s="256" t="s">
        <v>19</v>
      </c>
      <c r="N1150" s="257" t="s">
        <v>44</v>
      </c>
      <c r="O1150" s="86"/>
      <c r="P1150" s="215">
        <f>O1150*H1150</f>
        <v>0</v>
      </c>
      <c r="Q1150" s="215">
        <v>0.001</v>
      </c>
      <c r="R1150" s="215">
        <f>Q1150*H1150</f>
        <v>0.16875000000000001</v>
      </c>
      <c r="S1150" s="215">
        <v>0</v>
      </c>
      <c r="T1150" s="21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7" t="s">
        <v>414</v>
      </c>
      <c r="AT1150" s="217" t="s">
        <v>264</v>
      </c>
      <c r="AU1150" s="217" t="s">
        <v>83</v>
      </c>
      <c r="AY1150" s="19" t="s">
        <v>154</v>
      </c>
      <c r="BE1150" s="218">
        <f>IF(N1150="základní",J1150,0)</f>
        <v>0</v>
      </c>
      <c r="BF1150" s="218">
        <f>IF(N1150="snížená",J1150,0)</f>
        <v>0</v>
      </c>
      <c r="BG1150" s="218">
        <f>IF(N1150="zákl. přenesená",J1150,0)</f>
        <v>0</v>
      </c>
      <c r="BH1150" s="218">
        <f>IF(N1150="sníž. přenesená",J1150,0)</f>
        <v>0</v>
      </c>
      <c r="BI1150" s="218">
        <f>IF(N1150="nulová",J1150,0)</f>
        <v>0</v>
      </c>
      <c r="BJ1150" s="19" t="s">
        <v>81</v>
      </c>
      <c r="BK1150" s="218">
        <f>ROUND(I1150*H1150,2)</f>
        <v>0</v>
      </c>
      <c r="BL1150" s="19" t="s">
        <v>277</v>
      </c>
      <c r="BM1150" s="217" t="s">
        <v>2251</v>
      </c>
    </row>
    <row r="1151" s="2" customFormat="1">
      <c r="A1151" s="40"/>
      <c r="B1151" s="41"/>
      <c r="C1151" s="42"/>
      <c r="D1151" s="219" t="s">
        <v>163</v>
      </c>
      <c r="E1151" s="42"/>
      <c r="F1151" s="220" t="s">
        <v>2250</v>
      </c>
      <c r="G1151" s="42"/>
      <c r="H1151" s="42"/>
      <c r="I1151" s="221"/>
      <c r="J1151" s="42"/>
      <c r="K1151" s="42"/>
      <c r="L1151" s="46"/>
      <c r="M1151" s="222"/>
      <c r="N1151" s="223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163</v>
      </c>
      <c r="AU1151" s="19" t="s">
        <v>83</v>
      </c>
    </row>
    <row r="1152" s="13" customFormat="1">
      <c r="A1152" s="13"/>
      <c r="B1152" s="226"/>
      <c r="C1152" s="227"/>
      <c r="D1152" s="219" t="s">
        <v>167</v>
      </c>
      <c r="E1152" s="228" t="s">
        <v>19</v>
      </c>
      <c r="F1152" s="229" t="s">
        <v>1544</v>
      </c>
      <c r="G1152" s="227"/>
      <c r="H1152" s="228" t="s">
        <v>19</v>
      </c>
      <c r="I1152" s="230"/>
      <c r="J1152" s="227"/>
      <c r="K1152" s="227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167</v>
      </c>
      <c r="AU1152" s="235" t="s">
        <v>83</v>
      </c>
      <c r="AV1152" s="13" t="s">
        <v>81</v>
      </c>
      <c r="AW1152" s="13" t="s">
        <v>34</v>
      </c>
      <c r="AX1152" s="13" t="s">
        <v>73</v>
      </c>
      <c r="AY1152" s="235" t="s">
        <v>154</v>
      </c>
    </row>
    <row r="1153" s="14" customFormat="1">
      <c r="A1153" s="14"/>
      <c r="B1153" s="236"/>
      <c r="C1153" s="237"/>
      <c r="D1153" s="219" t="s">
        <v>167</v>
      </c>
      <c r="E1153" s="238" t="s">
        <v>19</v>
      </c>
      <c r="F1153" s="239" t="s">
        <v>2252</v>
      </c>
      <c r="G1153" s="237"/>
      <c r="H1153" s="240">
        <v>12.5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167</v>
      </c>
      <c r="AU1153" s="246" t="s">
        <v>83</v>
      </c>
      <c r="AV1153" s="14" t="s">
        <v>83</v>
      </c>
      <c r="AW1153" s="14" t="s">
        <v>34</v>
      </c>
      <c r="AX1153" s="14" t="s">
        <v>73</v>
      </c>
      <c r="AY1153" s="246" t="s">
        <v>154</v>
      </c>
    </row>
    <row r="1154" s="14" customFormat="1">
      <c r="A1154" s="14"/>
      <c r="B1154" s="236"/>
      <c r="C1154" s="237"/>
      <c r="D1154" s="219" t="s">
        <v>167</v>
      </c>
      <c r="E1154" s="238" t="s">
        <v>19</v>
      </c>
      <c r="F1154" s="239" t="s">
        <v>2253</v>
      </c>
      <c r="G1154" s="237"/>
      <c r="H1154" s="240">
        <v>12.5</v>
      </c>
      <c r="I1154" s="241"/>
      <c r="J1154" s="237"/>
      <c r="K1154" s="237"/>
      <c r="L1154" s="242"/>
      <c r="M1154" s="243"/>
      <c r="N1154" s="244"/>
      <c r="O1154" s="244"/>
      <c r="P1154" s="244"/>
      <c r="Q1154" s="244"/>
      <c r="R1154" s="244"/>
      <c r="S1154" s="244"/>
      <c r="T1154" s="24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6" t="s">
        <v>167</v>
      </c>
      <c r="AU1154" s="246" t="s">
        <v>83</v>
      </c>
      <c r="AV1154" s="14" t="s">
        <v>83</v>
      </c>
      <c r="AW1154" s="14" t="s">
        <v>34</v>
      </c>
      <c r="AX1154" s="14" t="s">
        <v>73</v>
      </c>
      <c r="AY1154" s="246" t="s">
        <v>154</v>
      </c>
    </row>
    <row r="1155" s="13" customFormat="1">
      <c r="A1155" s="13"/>
      <c r="B1155" s="226"/>
      <c r="C1155" s="227"/>
      <c r="D1155" s="219" t="s">
        <v>167</v>
      </c>
      <c r="E1155" s="228" t="s">
        <v>19</v>
      </c>
      <c r="F1155" s="229" t="s">
        <v>1547</v>
      </c>
      <c r="G1155" s="227"/>
      <c r="H1155" s="228" t="s">
        <v>19</v>
      </c>
      <c r="I1155" s="230"/>
      <c r="J1155" s="227"/>
      <c r="K1155" s="227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167</v>
      </c>
      <c r="AU1155" s="235" t="s">
        <v>83</v>
      </c>
      <c r="AV1155" s="13" t="s">
        <v>81</v>
      </c>
      <c r="AW1155" s="13" t="s">
        <v>34</v>
      </c>
      <c r="AX1155" s="13" t="s">
        <v>73</v>
      </c>
      <c r="AY1155" s="235" t="s">
        <v>154</v>
      </c>
    </row>
    <row r="1156" s="14" customFormat="1">
      <c r="A1156" s="14"/>
      <c r="B1156" s="236"/>
      <c r="C1156" s="237"/>
      <c r="D1156" s="219" t="s">
        <v>167</v>
      </c>
      <c r="E1156" s="238" t="s">
        <v>19</v>
      </c>
      <c r="F1156" s="239" t="s">
        <v>2254</v>
      </c>
      <c r="G1156" s="237"/>
      <c r="H1156" s="240">
        <v>18.75</v>
      </c>
      <c r="I1156" s="241"/>
      <c r="J1156" s="237"/>
      <c r="K1156" s="237"/>
      <c r="L1156" s="242"/>
      <c r="M1156" s="243"/>
      <c r="N1156" s="244"/>
      <c r="O1156" s="244"/>
      <c r="P1156" s="244"/>
      <c r="Q1156" s="244"/>
      <c r="R1156" s="244"/>
      <c r="S1156" s="244"/>
      <c r="T1156" s="24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6" t="s">
        <v>167</v>
      </c>
      <c r="AU1156" s="246" t="s">
        <v>83</v>
      </c>
      <c r="AV1156" s="14" t="s">
        <v>83</v>
      </c>
      <c r="AW1156" s="14" t="s">
        <v>34</v>
      </c>
      <c r="AX1156" s="14" t="s">
        <v>73</v>
      </c>
      <c r="AY1156" s="246" t="s">
        <v>154</v>
      </c>
    </row>
    <row r="1157" s="14" customFormat="1">
      <c r="A1157" s="14"/>
      <c r="B1157" s="236"/>
      <c r="C1157" s="237"/>
      <c r="D1157" s="219" t="s">
        <v>167</v>
      </c>
      <c r="E1157" s="238" t="s">
        <v>19</v>
      </c>
      <c r="F1157" s="239" t="s">
        <v>2255</v>
      </c>
      <c r="G1157" s="237"/>
      <c r="H1157" s="240">
        <v>25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167</v>
      </c>
      <c r="AU1157" s="246" t="s">
        <v>83</v>
      </c>
      <c r="AV1157" s="14" t="s">
        <v>83</v>
      </c>
      <c r="AW1157" s="14" t="s">
        <v>34</v>
      </c>
      <c r="AX1157" s="14" t="s">
        <v>73</v>
      </c>
      <c r="AY1157" s="246" t="s">
        <v>154</v>
      </c>
    </row>
    <row r="1158" s="14" customFormat="1">
      <c r="A1158" s="14"/>
      <c r="B1158" s="236"/>
      <c r="C1158" s="237"/>
      <c r="D1158" s="219" t="s">
        <v>167</v>
      </c>
      <c r="E1158" s="238" t="s">
        <v>19</v>
      </c>
      <c r="F1158" s="239" t="s">
        <v>2256</v>
      </c>
      <c r="G1158" s="237"/>
      <c r="H1158" s="240">
        <v>25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167</v>
      </c>
      <c r="AU1158" s="246" t="s">
        <v>83</v>
      </c>
      <c r="AV1158" s="14" t="s">
        <v>83</v>
      </c>
      <c r="AW1158" s="14" t="s">
        <v>34</v>
      </c>
      <c r="AX1158" s="14" t="s">
        <v>73</v>
      </c>
      <c r="AY1158" s="246" t="s">
        <v>154</v>
      </c>
    </row>
    <row r="1159" s="14" customFormat="1">
      <c r="A1159" s="14"/>
      <c r="B1159" s="236"/>
      <c r="C1159" s="237"/>
      <c r="D1159" s="219" t="s">
        <v>167</v>
      </c>
      <c r="E1159" s="238" t="s">
        <v>19</v>
      </c>
      <c r="F1159" s="239" t="s">
        <v>2257</v>
      </c>
      <c r="G1159" s="237"/>
      <c r="H1159" s="240">
        <v>18.75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167</v>
      </c>
      <c r="AU1159" s="246" t="s">
        <v>83</v>
      </c>
      <c r="AV1159" s="14" t="s">
        <v>83</v>
      </c>
      <c r="AW1159" s="14" t="s">
        <v>34</v>
      </c>
      <c r="AX1159" s="14" t="s">
        <v>73</v>
      </c>
      <c r="AY1159" s="246" t="s">
        <v>154</v>
      </c>
    </row>
    <row r="1160" s="14" customFormat="1">
      <c r="A1160" s="14"/>
      <c r="B1160" s="236"/>
      <c r="C1160" s="237"/>
      <c r="D1160" s="219" t="s">
        <v>167</v>
      </c>
      <c r="E1160" s="238" t="s">
        <v>19</v>
      </c>
      <c r="F1160" s="239" t="s">
        <v>2258</v>
      </c>
      <c r="G1160" s="237"/>
      <c r="H1160" s="240">
        <v>6.25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167</v>
      </c>
      <c r="AU1160" s="246" t="s">
        <v>83</v>
      </c>
      <c r="AV1160" s="14" t="s">
        <v>83</v>
      </c>
      <c r="AW1160" s="14" t="s">
        <v>34</v>
      </c>
      <c r="AX1160" s="14" t="s">
        <v>73</v>
      </c>
      <c r="AY1160" s="246" t="s">
        <v>154</v>
      </c>
    </row>
    <row r="1161" s="14" customFormat="1">
      <c r="A1161" s="14"/>
      <c r="B1161" s="236"/>
      <c r="C1161" s="237"/>
      <c r="D1161" s="219" t="s">
        <v>167</v>
      </c>
      <c r="E1161" s="238" t="s">
        <v>19</v>
      </c>
      <c r="F1161" s="239" t="s">
        <v>2259</v>
      </c>
      <c r="G1161" s="237"/>
      <c r="H1161" s="240">
        <v>6.25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6" t="s">
        <v>167</v>
      </c>
      <c r="AU1161" s="246" t="s">
        <v>83</v>
      </c>
      <c r="AV1161" s="14" t="s">
        <v>83</v>
      </c>
      <c r="AW1161" s="14" t="s">
        <v>34</v>
      </c>
      <c r="AX1161" s="14" t="s">
        <v>73</v>
      </c>
      <c r="AY1161" s="246" t="s">
        <v>154</v>
      </c>
    </row>
    <row r="1162" s="14" customFormat="1">
      <c r="A1162" s="14"/>
      <c r="B1162" s="236"/>
      <c r="C1162" s="237"/>
      <c r="D1162" s="219" t="s">
        <v>167</v>
      </c>
      <c r="E1162" s="238" t="s">
        <v>19</v>
      </c>
      <c r="F1162" s="239" t="s">
        <v>2260</v>
      </c>
      <c r="G1162" s="237"/>
      <c r="H1162" s="240">
        <v>6.25</v>
      </c>
      <c r="I1162" s="241"/>
      <c r="J1162" s="237"/>
      <c r="K1162" s="237"/>
      <c r="L1162" s="242"/>
      <c r="M1162" s="243"/>
      <c r="N1162" s="244"/>
      <c r="O1162" s="244"/>
      <c r="P1162" s="244"/>
      <c r="Q1162" s="244"/>
      <c r="R1162" s="244"/>
      <c r="S1162" s="244"/>
      <c r="T1162" s="24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6" t="s">
        <v>167</v>
      </c>
      <c r="AU1162" s="246" t="s">
        <v>83</v>
      </c>
      <c r="AV1162" s="14" t="s">
        <v>83</v>
      </c>
      <c r="AW1162" s="14" t="s">
        <v>34</v>
      </c>
      <c r="AX1162" s="14" t="s">
        <v>73</v>
      </c>
      <c r="AY1162" s="246" t="s">
        <v>154</v>
      </c>
    </row>
    <row r="1163" s="14" customFormat="1">
      <c r="A1163" s="14"/>
      <c r="B1163" s="236"/>
      <c r="C1163" s="237"/>
      <c r="D1163" s="219" t="s">
        <v>167</v>
      </c>
      <c r="E1163" s="238" t="s">
        <v>19</v>
      </c>
      <c r="F1163" s="239" t="s">
        <v>2261</v>
      </c>
      <c r="G1163" s="237"/>
      <c r="H1163" s="240">
        <v>12.5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167</v>
      </c>
      <c r="AU1163" s="246" t="s">
        <v>83</v>
      </c>
      <c r="AV1163" s="14" t="s">
        <v>83</v>
      </c>
      <c r="AW1163" s="14" t="s">
        <v>34</v>
      </c>
      <c r="AX1163" s="14" t="s">
        <v>73</v>
      </c>
      <c r="AY1163" s="246" t="s">
        <v>154</v>
      </c>
    </row>
    <row r="1164" s="14" customFormat="1">
      <c r="A1164" s="14"/>
      <c r="B1164" s="236"/>
      <c r="C1164" s="237"/>
      <c r="D1164" s="219" t="s">
        <v>167</v>
      </c>
      <c r="E1164" s="238" t="s">
        <v>19</v>
      </c>
      <c r="F1164" s="239" t="s">
        <v>2262</v>
      </c>
      <c r="G1164" s="237"/>
      <c r="H1164" s="240">
        <v>12.5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6" t="s">
        <v>167</v>
      </c>
      <c r="AU1164" s="246" t="s">
        <v>83</v>
      </c>
      <c r="AV1164" s="14" t="s">
        <v>83</v>
      </c>
      <c r="AW1164" s="14" t="s">
        <v>34</v>
      </c>
      <c r="AX1164" s="14" t="s">
        <v>73</v>
      </c>
      <c r="AY1164" s="246" t="s">
        <v>154</v>
      </c>
    </row>
    <row r="1165" s="14" customFormat="1">
      <c r="A1165" s="14"/>
      <c r="B1165" s="236"/>
      <c r="C1165" s="237"/>
      <c r="D1165" s="219" t="s">
        <v>167</v>
      </c>
      <c r="E1165" s="238" t="s">
        <v>19</v>
      </c>
      <c r="F1165" s="239" t="s">
        <v>2263</v>
      </c>
      <c r="G1165" s="237"/>
      <c r="H1165" s="240">
        <v>12.5</v>
      </c>
      <c r="I1165" s="241"/>
      <c r="J1165" s="237"/>
      <c r="K1165" s="237"/>
      <c r="L1165" s="242"/>
      <c r="M1165" s="243"/>
      <c r="N1165" s="244"/>
      <c r="O1165" s="244"/>
      <c r="P1165" s="244"/>
      <c r="Q1165" s="244"/>
      <c r="R1165" s="244"/>
      <c r="S1165" s="244"/>
      <c r="T1165" s="24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6" t="s">
        <v>167</v>
      </c>
      <c r="AU1165" s="246" t="s">
        <v>83</v>
      </c>
      <c r="AV1165" s="14" t="s">
        <v>83</v>
      </c>
      <c r="AW1165" s="14" t="s">
        <v>34</v>
      </c>
      <c r="AX1165" s="14" t="s">
        <v>73</v>
      </c>
      <c r="AY1165" s="246" t="s">
        <v>154</v>
      </c>
    </row>
    <row r="1166" s="2" customFormat="1" ht="22.2" customHeight="1">
      <c r="A1166" s="40"/>
      <c r="B1166" s="41"/>
      <c r="C1166" s="206" t="s">
        <v>1256</v>
      </c>
      <c r="D1166" s="206" t="s">
        <v>156</v>
      </c>
      <c r="E1166" s="207" t="s">
        <v>2264</v>
      </c>
      <c r="F1166" s="208" t="s">
        <v>2265</v>
      </c>
      <c r="G1166" s="209" t="s">
        <v>434</v>
      </c>
      <c r="H1166" s="210">
        <v>30</v>
      </c>
      <c r="I1166" s="211"/>
      <c r="J1166" s="212">
        <f>ROUND(I1166*H1166,2)</f>
        <v>0</v>
      </c>
      <c r="K1166" s="208" t="s">
        <v>160</v>
      </c>
      <c r="L1166" s="46"/>
      <c r="M1166" s="213" t="s">
        <v>19</v>
      </c>
      <c r="N1166" s="214" t="s">
        <v>44</v>
      </c>
      <c r="O1166" s="86"/>
      <c r="P1166" s="215">
        <f>O1166*H1166</f>
        <v>0</v>
      </c>
      <c r="Q1166" s="215">
        <v>0</v>
      </c>
      <c r="R1166" s="215">
        <f>Q1166*H1166</f>
        <v>0</v>
      </c>
      <c r="S1166" s="215">
        <v>0</v>
      </c>
      <c r="T1166" s="216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17" t="s">
        <v>277</v>
      </c>
      <c r="AT1166" s="217" t="s">
        <v>156</v>
      </c>
      <c r="AU1166" s="217" t="s">
        <v>83</v>
      </c>
      <c r="AY1166" s="19" t="s">
        <v>154</v>
      </c>
      <c r="BE1166" s="218">
        <f>IF(N1166="základní",J1166,0)</f>
        <v>0</v>
      </c>
      <c r="BF1166" s="218">
        <f>IF(N1166="snížená",J1166,0)</f>
        <v>0</v>
      </c>
      <c r="BG1166" s="218">
        <f>IF(N1166="zákl. přenesená",J1166,0)</f>
        <v>0</v>
      </c>
      <c r="BH1166" s="218">
        <f>IF(N1166="sníž. přenesená",J1166,0)</f>
        <v>0</v>
      </c>
      <c r="BI1166" s="218">
        <f>IF(N1166="nulová",J1166,0)</f>
        <v>0</v>
      </c>
      <c r="BJ1166" s="19" t="s">
        <v>81</v>
      </c>
      <c r="BK1166" s="218">
        <f>ROUND(I1166*H1166,2)</f>
        <v>0</v>
      </c>
      <c r="BL1166" s="19" t="s">
        <v>277</v>
      </c>
      <c r="BM1166" s="217" t="s">
        <v>2266</v>
      </c>
    </row>
    <row r="1167" s="2" customFormat="1">
      <c r="A1167" s="40"/>
      <c r="B1167" s="41"/>
      <c r="C1167" s="42"/>
      <c r="D1167" s="219" t="s">
        <v>163</v>
      </c>
      <c r="E1167" s="42"/>
      <c r="F1167" s="220" t="s">
        <v>2267</v>
      </c>
      <c r="G1167" s="42"/>
      <c r="H1167" s="42"/>
      <c r="I1167" s="221"/>
      <c r="J1167" s="42"/>
      <c r="K1167" s="42"/>
      <c r="L1167" s="46"/>
      <c r="M1167" s="222"/>
      <c r="N1167" s="223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163</v>
      </c>
      <c r="AU1167" s="19" t="s">
        <v>83</v>
      </c>
    </row>
    <row r="1168" s="2" customFormat="1">
      <c r="A1168" s="40"/>
      <c r="B1168" s="41"/>
      <c r="C1168" s="42"/>
      <c r="D1168" s="224" t="s">
        <v>165</v>
      </c>
      <c r="E1168" s="42"/>
      <c r="F1168" s="225" t="s">
        <v>2268</v>
      </c>
      <c r="G1168" s="42"/>
      <c r="H1168" s="42"/>
      <c r="I1168" s="221"/>
      <c r="J1168" s="42"/>
      <c r="K1168" s="42"/>
      <c r="L1168" s="46"/>
      <c r="M1168" s="222"/>
      <c r="N1168" s="223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165</v>
      </c>
      <c r="AU1168" s="19" t="s">
        <v>83</v>
      </c>
    </row>
    <row r="1169" s="13" customFormat="1">
      <c r="A1169" s="13"/>
      <c r="B1169" s="226"/>
      <c r="C1169" s="227"/>
      <c r="D1169" s="219" t="s">
        <v>167</v>
      </c>
      <c r="E1169" s="228" t="s">
        <v>19</v>
      </c>
      <c r="F1169" s="229" t="s">
        <v>1544</v>
      </c>
      <c r="G1169" s="227"/>
      <c r="H1169" s="228" t="s">
        <v>19</v>
      </c>
      <c r="I1169" s="230"/>
      <c r="J1169" s="227"/>
      <c r="K1169" s="227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167</v>
      </c>
      <c r="AU1169" s="235" t="s">
        <v>83</v>
      </c>
      <c r="AV1169" s="13" t="s">
        <v>81</v>
      </c>
      <c r="AW1169" s="13" t="s">
        <v>34</v>
      </c>
      <c r="AX1169" s="13" t="s">
        <v>73</v>
      </c>
      <c r="AY1169" s="235" t="s">
        <v>154</v>
      </c>
    </row>
    <row r="1170" s="14" customFormat="1">
      <c r="A1170" s="14"/>
      <c r="B1170" s="236"/>
      <c r="C1170" s="237"/>
      <c r="D1170" s="219" t="s">
        <v>167</v>
      </c>
      <c r="E1170" s="238" t="s">
        <v>19</v>
      </c>
      <c r="F1170" s="239" t="s">
        <v>2237</v>
      </c>
      <c r="G1170" s="237"/>
      <c r="H1170" s="240">
        <v>2</v>
      </c>
      <c r="I1170" s="241"/>
      <c r="J1170" s="237"/>
      <c r="K1170" s="237"/>
      <c r="L1170" s="242"/>
      <c r="M1170" s="243"/>
      <c r="N1170" s="244"/>
      <c r="O1170" s="244"/>
      <c r="P1170" s="244"/>
      <c r="Q1170" s="244"/>
      <c r="R1170" s="244"/>
      <c r="S1170" s="244"/>
      <c r="T1170" s="24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6" t="s">
        <v>167</v>
      </c>
      <c r="AU1170" s="246" t="s">
        <v>83</v>
      </c>
      <c r="AV1170" s="14" t="s">
        <v>83</v>
      </c>
      <c r="AW1170" s="14" t="s">
        <v>34</v>
      </c>
      <c r="AX1170" s="14" t="s">
        <v>73</v>
      </c>
      <c r="AY1170" s="246" t="s">
        <v>154</v>
      </c>
    </row>
    <row r="1171" s="14" customFormat="1">
      <c r="A1171" s="14"/>
      <c r="B1171" s="236"/>
      <c r="C1171" s="237"/>
      <c r="D1171" s="219" t="s">
        <v>167</v>
      </c>
      <c r="E1171" s="238" t="s">
        <v>19</v>
      </c>
      <c r="F1171" s="239" t="s">
        <v>2238</v>
      </c>
      <c r="G1171" s="237"/>
      <c r="H1171" s="240">
        <v>2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167</v>
      </c>
      <c r="AU1171" s="246" t="s">
        <v>83</v>
      </c>
      <c r="AV1171" s="14" t="s">
        <v>83</v>
      </c>
      <c r="AW1171" s="14" t="s">
        <v>34</v>
      </c>
      <c r="AX1171" s="14" t="s">
        <v>73</v>
      </c>
      <c r="AY1171" s="246" t="s">
        <v>154</v>
      </c>
    </row>
    <row r="1172" s="13" customFormat="1">
      <c r="A1172" s="13"/>
      <c r="B1172" s="226"/>
      <c r="C1172" s="227"/>
      <c r="D1172" s="219" t="s">
        <v>167</v>
      </c>
      <c r="E1172" s="228" t="s">
        <v>19</v>
      </c>
      <c r="F1172" s="229" t="s">
        <v>1547</v>
      </c>
      <c r="G1172" s="227"/>
      <c r="H1172" s="228" t="s">
        <v>19</v>
      </c>
      <c r="I1172" s="230"/>
      <c r="J1172" s="227"/>
      <c r="K1172" s="227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167</v>
      </c>
      <c r="AU1172" s="235" t="s">
        <v>83</v>
      </c>
      <c r="AV1172" s="13" t="s">
        <v>81</v>
      </c>
      <c r="AW1172" s="13" t="s">
        <v>34</v>
      </c>
      <c r="AX1172" s="13" t="s">
        <v>73</v>
      </c>
      <c r="AY1172" s="235" t="s">
        <v>154</v>
      </c>
    </row>
    <row r="1173" s="14" customFormat="1">
      <c r="A1173" s="14"/>
      <c r="B1173" s="236"/>
      <c r="C1173" s="237"/>
      <c r="D1173" s="219" t="s">
        <v>167</v>
      </c>
      <c r="E1173" s="238" t="s">
        <v>19</v>
      </c>
      <c r="F1173" s="239" t="s">
        <v>2239</v>
      </c>
      <c r="G1173" s="237"/>
      <c r="H1173" s="240">
        <v>3</v>
      </c>
      <c r="I1173" s="241"/>
      <c r="J1173" s="237"/>
      <c r="K1173" s="237"/>
      <c r="L1173" s="242"/>
      <c r="M1173" s="243"/>
      <c r="N1173" s="244"/>
      <c r="O1173" s="244"/>
      <c r="P1173" s="244"/>
      <c r="Q1173" s="244"/>
      <c r="R1173" s="244"/>
      <c r="S1173" s="244"/>
      <c r="T1173" s="24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6" t="s">
        <v>167</v>
      </c>
      <c r="AU1173" s="246" t="s">
        <v>83</v>
      </c>
      <c r="AV1173" s="14" t="s">
        <v>83</v>
      </c>
      <c r="AW1173" s="14" t="s">
        <v>34</v>
      </c>
      <c r="AX1173" s="14" t="s">
        <v>73</v>
      </c>
      <c r="AY1173" s="246" t="s">
        <v>154</v>
      </c>
    </row>
    <row r="1174" s="14" customFormat="1">
      <c r="A1174" s="14"/>
      <c r="B1174" s="236"/>
      <c r="C1174" s="237"/>
      <c r="D1174" s="219" t="s">
        <v>167</v>
      </c>
      <c r="E1174" s="238" t="s">
        <v>19</v>
      </c>
      <c r="F1174" s="239" t="s">
        <v>2225</v>
      </c>
      <c r="G1174" s="237"/>
      <c r="H1174" s="240">
        <v>1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6" t="s">
        <v>167</v>
      </c>
      <c r="AU1174" s="246" t="s">
        <v>83</v>
      </c>
      <c r="AV1174" s="14" t="s">
        <v>83</v>
      </c>
      <c r="AW1174" s="14" t="s">
        <v>34</v>
      </c>
      <c r="AX1174" s="14" t="s">
        <v>73</v>
      </c>
      <c r="AY1174" s="246" t="s">
        <v>154</v>
      </c>
    </row>
    <row r="1175" s="14" customFormat="1">
      <c r="A1175" s="14"/>
      <c r="B1175" s="236"/>
      <c r="C1175" s="237"/>
      <c r="D1175" s="219" t="s">
        <v>167</v>
      </c>
      <c r="E1175" s="238" t="s">
        <v>19</v>
      </c>
      <c r="F1175" s="239" t="s">
        <v>2226</v>
      </c>
      <c r="G1175" s="237"/>
      <c r="H1175" s="240">
        <v>2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6" t="s">
        <v>167</v>
      </c>
      <c r="AU1175" s="246" t="s">
        <v>83</v>
      </c>
      <c r="AV1175" s="14" t="s">
        <v>83</v>
      </c>
      <c r="AW1175" s="14" t="s">
        <v>34</v>
      </c>
      <c r="AX1175" s="14" t="s">
        <v>73</v>
      </c>
      <c r="AY1175" s="246" t="s">
        <v>154</v>
      </c>
    </row>
    <row r="1176" s="14" customFormat="1">
      <c r="A1176" s="14"/>
      <c r="B1176" s="236"/>
      <c r="C1176" s="237"/>
      <c r="D1176" s="219" t="s">
        <v>167</v>
      </c>
      <c r="E1176" s="238" t="s">
        <v>19</v>
      </c>
      <c r="F1176" s="239" t="s">
        <v>2240</v>
      </c>
      <c r="G1176" s="237"/>
      <c r="H1176" s="240">
        <v>4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6" t="s">
        <v>167</v>
      </c>
      <c r="AU1176" s="246" t="s">
        <v>83</v>
      </c>
      <c r="AV1176" s="14" t="s">
        <v>83</v>
      </c>
      <c r="AW1176" s="14" t="s">
        <v>34</v>
      </c>
      <c r="AX1176" s="14" t="s">
        <v>73</v>
      </c>
      <c r="AY1176" s="246" t="s">
        <v>154</v>
      </c>
    </row>
    <row r="1177" s="14" customFormat="1">
      <c r="A1177" s="14"/>
      <c r="B1177" s="236"/>
      <c r="C1177" s="237"/>
      <c r="D1177" s="219" t="s">
        <v>167</v>
      </c>
      <c r="E1177" s="238" t="s">
        <v>19</v>
      </c>
      <c r="F1177" s="239" t="s">
        <v>2241</v>
      </c>
      <c r="G1177" s="237"/>
      <c r="H1177" s="240">
        <v>4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6" t="s">
        <v>167</v>
      </c>
      <c r="AU1177" s="246" t="s">
        <v>83</v>
      </c>
      <c r="AV1177" s="14" t="s">
        <v>83</v>
      </c>
      <c r="AW1177" s="14" t="s">
        <v>34</v>
      </c>
      <c r="AX1177" s="14" t="s">
        <v>73</v>
      </c>
      <c r="AY1177" s="246" t="s">
        <v>154</v>
      </c>
    </row>
    <row r="1178" s="14" customFormat="1">
      <c r="A1178" s="14"/>
      <c r="B1178" s="236"/>
      <c r="C1178" s="237"/>
      <c r="D1178" s="219" t="s">
        <v>167</v>
      </c>
      <c r="E1178" s="238" t="s">
        <v>19</v>
      </c>
      <c r="F1178" s="239" t="s">
        <v>2242</v>
      </c>
      <c r="G1178" s="237"/>
      <c r="H1178" s="240">
        <v>3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6" t="s">
        <v>167</v>
      </c>
      <c r="AU1178" s="246" t="s">
        <v>83</v>
      </c>
      <c r="AV1178" s="14" t="s">
        <v>83</v>
      </c>
      <c r="AW1178" s="14" t="s">
        <v>34</v>
      </c>
      <c r="AX1178" s="14" t="s">
        <v>73</v>
      </c>
      <c r="AY1178" s="246" t="s">
        <v>154</v>
      </c>
    </row>
    <row r="1179" s="14" customFormat="1">
      <c r="A1179" s="14"/>
      <c r="B1179" s="236"/>
      <c r="C1179" s="237"/>
      <c r="D1179" s="219" t="s">
        <v>167</v>
      </c>
      <c r="E1179" s="238" t="s">
        <v>19</v>
      </c>
      <c r="F1179" s="239" t="s">
        <v>2243</v>
      </c>
      <c r="G1179" s="237"/>
      <c r="H1179" s="240">
        <v>1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167</v>
      </c>
      <c r="AU1179" s="246" t="s">
        <v>83</v>
      </c>
      <c r="AV1179" s="14" t="s">
        <v>83</v>
      </c>
      <c r="AW1179" s="14" t="s">
        <v>34</v>
      </c>
      <c r="AX1179" s="14" t="s">
        <v>73</v>
      </c>
      <c r="AY1179" s="246" t="s">
        <v>154</v>
      </c>
    </row>
    <row r="1180" s="14" customFormat="1">
      <c r="A1180" s="14"/>
      <c r="B1180" s="236"/>
      <c r="C1180" s="237"/>
      <c r="D1180" s="219" t="s">
        <v>167</v>
      </c>
      <c r="E1180" s="238" t="s">
        <v>19</v>
      </c>
      <c r="F1180" s="239" t="s">
        <v>2244</v>
      </c>
      <c r="G1180" s="237"/>
      <c r="H1180" s="240">
        <v>1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6" t="s">
        <v>167</v>
      </c>
      <c r="AU1180" s="246" t="s">
        <v>83</v>
      </c>
      <c r="AV1180" s="14" t="s">
        <v>83</v>
      </c>
      <c r="AW1180" s="14" t="s">
        <v>34</v>
      </c>
      <c r="AX1180" s="14" t="s">
        <v>73</v>
      </c>
      <c r="AY1180" s="246" t="s">
        <v>154</v>
      </c>
    </row>
    <row r="1181" s="14" customFormat="1">
      <c r="A1181" s="14"/>
      <c r="B1181" s="236"/>
      <c r="C1181" s="237"/>
      <c r="D1181" s="219" t="s">
        <v>167</v>
      </c>
      <c r="E1181" s="238" t="s">
        <v>19</v>
      </c>
      <c r="F1181" s="239" t="s">
        <v>2245</v>
      </c>
      <c r="G1181" s="237"/>
      <c r="H1181" s="240">
        <v>1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167</v>
      </c>
      <c r="AU1181" s="246" t="s">
        <v>83</v>
      </c>
      <c r="AV1181" s="14" t="s">
        <v>83</v>
      </c>
      <c r="AW1181" s="14" t="s">
        <v>34</v>
      </c>
      <c r="AX1181" s="14" t="s">
        <v>73</v>
      </c>
      <c r="AY1181" s="246" t="s">
        <v>154</v>
      </c>
    </row>
    <row r="1182" s="14" customFormat="1">
      <c r="A1182" s="14"/>
      <c r="B1182" s="236"/>
      <c r="C1182" s="237"/>
      <c r="D1182" s="219" t="s">
        <v>167</v>
      </c>
      <c r="E1182" s="238" t="s">
        <v>19</v>
      </c>
      <c r="F1182" s="239" t="s">
        <v>2246</v>
      </c>
      <c r="G1182" s="237"/>
      <c r="H1182" s="240">
        <v>2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167</v>
      </c>
      <c r="AU1182" s="246" t="s">
        <v>83</v>
      </c>
      <c r="AV1182" s="14" t="s">
        <v>83</v>
      </c>
      <c r="AW1182" s="14" t="s">
        <v>34</v>
      </c>
      <c r="AX1182" s="14" t="s">
        <v>73</v>
      </c>
      <c r="AY1182" s="246" t="s">
        <v>154</v>
      </c>
    </row>
    <row r="1183" s="14" customFormat="1">
      <c r="A1183" s="14"/>
      <c r="B1183" s="236"/>
      <c r="C1183" s="237"/>
      <c r="D1183" s="219" t="s">
        <v>167</v>
      </c>
      <c r="E1183" s="238" t="s">
        <v>19</v>
      </c>
      <c r="F1183" s="239" t="s">
        <v>2247</v>
      </c>
      <c r="G1183" s="237"/>
      <c r="H1183" s="240">
        <v>2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167</v>
      </c>
      <c r="AU1183" s="246" t="s">
        <v>83</v>
      </c>
      <c r="AV1183" s="14" t="s">
        <v>83</v>
      </c>
      <c r="AW1183" s="14" t="s">
        <v>34</v>
      </c>
      <c r="AX1183" s="14" t="s">
        <v>73</v>
      </c>
      <c r="AY1183" s="246" t="s">
        <v>154</v>
      </c>
    </row>
    <row r="1184" s="14" customFormat="1">
      <c r="A1184" s="14"/>
      <c r="B1184" s="236"/>
      <c r="C1184" s="237"/>
      <c r="D1184" s="219" t="s">
        <v>167</v>
      </c>
      <c r="E1184" s="238" t="s">
        <v>19</v>
      </c>
      <c r="F1184" s="239" t="s">
        <v>2248</v>
      </c>
      <c r="G1184" s="237"/>
      <c r="H1184" s="240">
        <v>2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167</v>
      </c>
      <c r="AU1184" s="246" t="s">
        <v>83</v>
      </c>
      <c r="AV1184" s="14" t="s">
        <v>83</v>
      </c>
      <c r="AW1184" s="14" t="s">
        <v>34</v>
      </c>
      <c r="AX1184" s="14" t="s">
        <v>73</v>
      </c>
      <c r="AY1184" s="246" t="s">
        <v>154</v>
      </c>
    </row>
    <row r="1185" s="2" customFormat="1" ht="30" customHeight="1">
      <c r="A1185" s="40"/>
      <c r="B1185" s="41"/>
      <c r="C1185" s="248" t="s">
        <v>1260</v>
      </c>
      <c r="D1185" s="248" t="s">
        <v>264</v>
      </c>
      <c r="E1185" s="249" t="s">
        <v>2269</v>
      </c>
      <c r="F1185" s="250" t="s">
        <v>2270</v>
      </c>
      <c r="G1185" s="251" t="s">
        <v>434</v>
      </c>
      <c r="H1185" s="252">
        <v>30</v>
      </c>
      <c r="I1185" s="253"/>
      <c r="J1185" s="254">
        <f>ROUND(I1185*H1185,2)</f>
        <v>0</v>
      </c>
      <c r="K1185" s="250" t="s">
        <v>160</v>
      </c>
      <c r="L1185" s="255"/>
      <c r="M1185" s="256" t="s">
        <v>19</v>
      </c>
      <c r="N1185" s="257" t="s">
        <v>44</v>
      </c>
      <c r="O1185" s="86"/>
      <c r="P1185" s="215">
        <f>O1185*H1185</f>
        <v>0</v>
      </c>
      <c r="Q1185" s="215">
        <v>0.001</v>
      </c>
      <c r="R1185" s="215">
        <f>Q1185*H1185</f>
        <v>0.029999999999999999</v>
      </c>
      <c r="S1185" s="215">
        <v>0</v>
      </c>
      <c r="T1185" s="216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17" t="s">
        <v>414</v>
      </c>
      <c r="AT1185" s="217" t="s">
        <v>264</v>
      </c>
      <c r="AU1185" s="217" t="s">
        <v>83</v>
      </c>
      <c r="AY1185" s="19" t="s">
        <v>154</v>
      </c>
      <c r="BE1185" s="218">
        <f>IF(N1185="základní",J1185,0)</f>
        <v>0</v>
      </c>
      <c r="BF1185" s="218">
        <f>IF(N1185="snížená",J1185,0)</f>
        <v>0</v>
      </c>
      <c r="BG1185" s="218">
        <f>IF(N1185="zákl. přenesená",J1185,0)</f>
        <v>0</v>
      </c>
      <c r="BH1185" s="218">
        <f>IF(N1185="sníž. přenesená",J1185,0)</f>
        <v>0</v>
      </c>
      <c r="BI1185" s="218">
        <f>IF(N1185="nulová",J1185,0)</f>
        <v>0</v>
      </c>
      <c r="BJ1185" s="19" t="s">
        <v>81</v>
      </c>
      <c r="BK1185" s="218">
        <f>ROUND(I1185*H1185,2)</f>
        <v>0</v>
      </c>
      <c r="BL1185" s="19" t="s">
        <v>277</v>
      </c>
      <c r="BM1185" s="217" t="s">
        <v>2271</v>
      </c>
    </row>
    <row r="1186" s="2" customFormat="1">
      <c r="A1186" s="40"/>
      <c r="B1186" s="41"/>
      <c r="C1186" s="42"/>
      <c r="D1186" s="219" t="s">
        <v>163</v>
      </c>
      <c r="E1186" s="42"/>
      <c r="F1186" s="220" t="s">
        <v>2270</v>
      </c>
      <c r="G1186" s="42"/>
      <c r="H1186" s="42"/>
      <c r="I1186" s="221"/>
      <c r="J1186" s="42"/>
      <c r="K1186" s="42"/>
      <c r="L1186" s="46"/>
      <c r="M1186" s="222"/>
      <c r="N1186" s="223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163</v>
      </c>
      <c r="AU1186" s="19" t="s">
        <v>83</v>
      </c>
    </row>
    <row r="1187" s="2" customFormat="1" ht="30" customHeight="1">
      <c r="A1187" s="40"/>
      <c r="B1187" s="41"/>
      <c r="C1187" s="206" t="s">
        <v>1267</v>
      </c>
      <c r="D1187" s="206" t="s">
        <v>156</v>
      </c>
      <c r="E1187" s="207" t="s">
        <v>2272</v>
      </c>
      <c r="F1187" s="208" t="s">
        <v>2273</v>
      </c>
      <c r="G1187" s="209" t="s">
        <v>434</v>
      </c>
      <c r="H1187" s="210">
        <v>30</v>
      </c>
      <c r="I1187" s="211"/>
      <c r="J1187" s="212">
        <f>ROUND(I1187*H1187,2)</f>
        <v>0</v>
      </c>
      <c r="K1187" s="208" t="s">
        <v>160</v>
      </c>
      <c r="L1187" s="46"/>
      <c r="M1187" s="213" t="s">
        <v>19</v>
      </c>
      <c r="N1187" s="214" t="s">
        <v>44</v>
      </c>
      <c r="O1187" s="86"/>
      <c r="P1187" s="215">
        <f>O1187*H1187</f>
        <v>0</v>
      </c>
      <c r="Q1187" s="215">
        <v>0</v>
      </c>
      <c r="R1187" s="215">
        <f>Q1187*H1187</f>
        <v>0</v>
      </c>
      <c r="S1187" s="215">
        <v>0</v>
      </c>
      <c r="T1187" s="216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7" t="s">
        <v>277</v>
      </c>
      <c r="AT1187" s="217" t="s">
        <v>156</v>
      </c>
      <c r="AU1187" s="217" t="s">
        <v>83</v>
      </c>
      <c r="AY1187" s="19" t="s">
        <v>154</v>
      </c>
      <c r="BE1187" s="218">
        <f>IF(N1187="základní",J1187,0)</f>
        <v>0</v>
      </c>
      <c r="BF1187" s="218">
        <f>IF(N1187="snížená",J1187,0)</f>
        <v>0</v>
      </c>
      <c r="BG1187" s="218">
        <f>IF(N1187="zákl. přenesená",J1187,0)</f>
        <v>0</v>
      </c>
      <c r="BH1187" s="218">
        <f>IF(N1187="sníž. přenesená",J1187,0)</f>
        <v>0</v>
      </c>
      <c r="BI1187" s="218">
        <f>IF(N1187="nulová",J1187,0)</f>
        <v>0</v>
      </c>
      <c r="BJ1187" s="19" t="s">
        <v>81</v>
      </c>
      <c r="BK1187" s="218">
        <f>ROUND(I1187*H1187,2)</f>
        <v>0</v>
      </c>
      <c r="BL1187" s="19" t="s">
        <v>277</v>
      </c>
      <c r="BM1187" s="217" t="s">
        <v>2274</v>
      </c>
    </row>
    <row r="1188" s="2" customFormat="1">
      <c r="A1188" s="40"/>
      <c r="B1188" s="41"/>
      <c r="C1188" s="42"/>
      <c r="D1188" s="219" t="s">
        <v>163</v>
      </c>
      <c r="E1188" s="42"/>
      <c r="F1188" s="220" t="s">
        <v>2275</v>
      </c>
      <c r="G1188" s="42"/>
      <c r="H1188" s="42"/>
      <c r="I1188" s="221"/>
      <c r="J1188" s="42"/>
      <c r="K1188" s="42"/>
      <c r="L1188" s="46"/>
      <c r="M1188" s="222"/>
      <c r="N1188" s="223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163</v>
      </c>
      <c r="AU1188" s="19" t="s">
        <v>83</v>
      </c>
    </row>
    <row r="1189" s="2" customFormat="1">
      <c r="A1189" s="40"/>
      <c r="B1189" s="41"/>
      <c r="C1189" s="42"/>
      <c r="D1189" s="224" t="s">
        <v>165</v>
      </c>
      <c r="E1189" s="42"/>
      <c r="F1189" s="225" t="s">
        <v>2276</v>
      </c>
      <c r="G1189" s="42"/>
      <c r="H1189" s="42"/>
      <c r="I1189" s="221"/>
      <c r="J1189" s="42"/>
      <c r="K1189" s="42"/>
      <c r="L1189" s="46"/>
      <c r="M1189" s="222"/>
      <c r="N1189" s="223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165</v>
      </c>
      <c r="AU1189" s="19" t="s">
        <v>83</v>
      </c>
    </row>
    <row r="1190" s="2" customFormat="1" ht="30" customHeight="1">
      <c r="A1190" s="40"/>
      <c r="B1190" s="41"/>
      <c r="C1190" s="248" t="s">
        <v>1271</v>
      </c>
      <c r="D1190" s="248" t="s">
        <v>264</v>
      </c>
      <c r="E1190" s="249" t="s">
        <v>2277</v>
      </c>
      <c r="F1190" s="250" t="s">
        <v>2278</v>
      </c>
      <c r="G1190" s="251" t="s">
        <v>434</v>
      </c>
      <c r="H1190" s="252">
        <v>30</v>
      </c>
      <c r="I1190" s="253"/>
      <c r="J1190" s="254">
        <f>ROUND(I1190*H1190,2)</f>
        <v>0</v>
      </c>
      <c r="K1190" s="250" t="s">
        <v>160</v>
      </c>
      <c r="L1190" s="255"/>
      <c r="M1190" s="256" t="s">
        <v>19</v>
      </c>
      <c r="N1190" s="257" t="s">
        <v>44</v>
      </c>
      <c r="O1190" s="86"/>
      <c r="P1190" s="215">
        <f>O1190*H1190</f>
        <v>0</v>
      </c>
      <c r="Q1190" s="215">
        <v>0.001</v>
      </c>
      <c r="R1190" s="215">
        <f>Q1190*H1190</f>
        <v>0.029999999999999999</v>
      </c>
      <c r="S1190" s="215">
        <v>0</v>
      </c>
      <c r="T1190" s="216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17" t="s">
        <v>414</v>
      </c>
      <c r="AT1190" s="217" t="s">
        <v>264</v>
      </c>
      <c r="AU1190" s="217" t="s">
        <v>83</v>
      </c>
      <c r="AY1190" s="19" t="s">
        <v>154</v>
      </c>
      <c r="BE1190" s="218">
        <f>IF(N1190="základní",J1190,0)</f>
        <v>0</v>
      </c>
      <c r="BF1190" s="218">
        <f>IF(N1190="snížená",J1190,0)</f>
        <v>0</v>
      </c>
      <c r="BG1190" s="218">
        <f>IF(N1190="zákl. přenesená",J1190,0)</f>
        <v>0</v>
      </c>
      <c r="BH1190" s="218">
        <f>IF(N1190="sníž. přenesená",J1190,0)</f>
        <v>0</v>
      </c>
      <c r="BI1190" s="218">
        <f>IF(N1190="nulová",J1190,0)</f>
        <v>0</v>
      </c>
      <c r="BJ1190" s="19" t="s">
        <v>81</v>
      </c>
      <c r="BK1190" s="218">
        <f>ROUND(I1190*H1190,2)</f>
        <v>0</v>
      </c>
      <c r="BL1190" s="19" t="s">
        <v>277</v>
      </c>
      <c r="BM1190" s="217" t="s">
        <v>2279</v>
      </c>
    </row>
    <row r="1191" s="2" customFormat="1">
      <c r="A1191" s="40"/>
      <c r="B1191" s="41"/>
      <c r="C1191" s="42"/>
      <c r="D1191" s="219" t="s">
        <v>163</v>
      </c>
      <c r="E1191" s="42"/>
      <c r="F1191" s="220" t="s">
        <v>2278</v>
      </c>
      <c r="G1191" s="42"/>
      <c r="H1191" s="42"/>
      <c r="I1191" s="221"/>
      <c r="J1191" s="42"/>
      <c r="K1191" s="42"/>
      <c r="L1191" s="46"/>
      <c r="M1191" s="222"/>
      <c r="N1191" s="223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163</v>
      </c>
      <c r="AU1191" s="19" t="s">
        <v>83</v>
      </c>
    </row>
    <row r="1192" s="2" customFormat="1" ht="22.2" customHeight="1">
      <c r="A1192" s="40"/>
      <c r="B1192" s="41"/>
      <c r="C1192" s="206" t="s">
        <v>1277</v>
      </c>
      <c r="D1192" s="206" t="s">
        <v>156</v>
      </c>
      <c r="E1192" s="207" t="s">
        <v>2280</v>
      </c>
      <c r="F1192" s="208" t="s">
        <v>2281</v>
      </c>
      <c r="G1192" s="209" t="s">
        <v>178</v>
      </c>
      <c r="H1192" s="210">
        <v>0.248</v>
      </c>
      <c r="I1192" s="211"/>
      <c r="J1192" s="212">
        <f>ROUND(I1192*H1192,2)</f>
        <v>0</v>
      </c>
      <c r="K1192" s="208" t="s">
        <v>160</v>
      </c>
      <c r="L1192" s="46"/>
      <c r="M1192" s="213" t="s">
        <v>19</v>
      </c>
      <c r="N1192" s="214" t="s">
        <v>44</v>
      </c>
      <c r="O1192" s="86"/>
      <c r="P1192" s="215">
        <f>O1192*H1192</f>
        <v>0</v>
      </c>
      <c r="Q1192" s="215">
        <v>0</v>
      </c>
      <c r="R1192" s="215">
        <f>Q1192*H1192</f>
        <v>0</v>
      </c>
      <c r="S1192" s="215">
        <v>0</v>
      </c>
      <c r="T1192" s="21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17" t="s">
        <v>277</v>
      </c>
      <c r="AT1192" s="217" t="s">
        <v>156</v>
      </c>
      <c r="AU1192" s="217" t="s">
        <v>83</v>
      </c>
      <c r="AY1192" s="19" t="s">
        <v>154</v>
      </c>
      <c r="BE1192" s="218">
        <f>IF(N1192="základní",J1192,0)</f>
        <v>0</v>
      </c>
      <c r="BF1192" s="218">
        <f>IF(N1192="snížená",J1192,0)</f>
        <v>0</v>
      </c>
      <c r="BG1192" s="218">
        <f>IF(N1192="zákl. přenesená",J1192,0)</f>
        <v>0</v>
      </c>
      <c r="BH1192" s="218">
        <f>IF(N1192="sníž. přenesená",J1192,0)</f>
        <v>0</v>
      </c>
      <c r="BI1192" s="218">
        <f>IF(N1192="nulová",J1192,0)</f>
        <v>0</v>
      </c>
      <c r="BJ1192" s="19" t="s">
        <v>81</v>
      </c>
      <c r="BK1192" s="218">
        <f>ROUND(I1192*H1192,2)</f>
        <v>0</v>
      </c>
      <c r="BL1192" s="19" t="s">
        <v>277</v>
      </c>
      <c r="BM1192" s="217" t="s">
        <v>2282</v>
      </c>
    </row>
    <row r="1193" s="2" customFormat="1">
      <c r="A1193" s="40"/>
      <c r="B1193" s="41"/>
      <c r="C1193" s="42"/>
      <c r="D1193" s="219" t="s">
        <v>163</v>
      </c>
      <c r="E1193" s="42"/>
      <c r="F1193" s="220" t="s">
        <v>2283</v>
      </c>
      <c r="G1193" s="42"/>
      <c r="H1193" s="42"/>
      <c r="I1193" s="221"/>
      <c r="J1193" s="42"/>
      <c r="K1193" s="42"/>
      <c r="L1193" s="46"/>
      <c r="M1193" s="222"/>
      <c r="N1193" s="223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163</v>
      </c>
      <c r="AU1193" s="19" t="s">
        <v>83</v>
      </c>
    </row>
    <row r="1194" s="2" customFormat="1">
      <c r="A1194" s="40"/>
      <c r="B1194" s="41"/>
      <c r="C1194" s="42"/>
      <c r="D1194" s="224" t="s">
        <v>165</v>
      </c>
      <c r="E1194" s="42"/>
      <c r="F1194" s="225" t="s">
        <v>2284</v>
      </c>
      <c r="G1194" s="42"/>
      <c r="H1194" s="42"/>
      <c r="I1194" s="221"/>
      <c r="J1194" s="42"/>
      <c r="K1194" s="42"/>
      <c r="L1194" s="46"/>
      <c r="M1194" s="222"/>
      <c r="N1194" s="223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165</v>
      </c>
      <c r="AU1194" s="19" t="s">
        <v>83</v>
      </c>
    </row>
    <row r="1195" s="12" customFormat="1" ht="25.92" customHeight="1">
      <c r="A1195" s="12"/>
      <c r="B1195" s="190"/>
      <c r="C1195" s="191"/>
      <c r="D1195" s="192" t="s">
        <v>72</v>
      </c>
      <c r="E1195" s="193" t="s">
        <v>1515</v>
      </c>
      <c r="F1195" s="193" t="s">
        <v>1516</v>
      </c>
      <c r="G1195" s="191"/>
      <c r="H1195" s="191"/>
      <c r="I1195" s="194"/>
      <c r="J1195" s="195">
        <f>BK1195</f>
        <v>0</v>
      </c>
      <c r="K1195" s="191"/>
      <c r="L1195" s="196"/>
      <c r="M1195" s="197"/>
      <c r="N1195" s="198"/>
      <c r="O1195" s="198"/>
      <c r="P1195" s="199">
        <f>SUM(P1196:P1200)</f>
        <v>0</v>
      </c>
      <c r="Q1195" s="198"/>
      <c r="R1195" s="199">
        <f>SUM(R1196:R1200)</f>
        <v>0</v>
      </c>
      <c r="S1195" s="198"/>
      <c r="T1195" s="200">
        <f>SUM(T1196:T1200)</f>
        <v>0</v>
      </c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R1195" s="201" t="s">
        <v>161</v>
      </c>
      <c r="AT1195" s="202" t="s">
        <v>72</v>
      </c>
      <c r="AU1195" s="202" t="s">
        <v>73</v>
      </c>
      <c r="AY1195" s="201" t="s">
        <v>154</v>
      </c>
      <c r="BK1195" s="203">
        <f>SUM(BK1196:BK1200)</f>
        <v>0</v>
      </c>
    </row>
    <row r="1196" s="2" customFormat="1" ht="14.4" customHeight="1">
      <c r="A1196" s="40"/>
      <c r="B1196" s="41"/>
      <c r="C1196" s="206" t="s">
        <v>1281</v>
      </c>
      <c r="D1196" s="206" t="s">
        <v>156</v>
      </c>
      <c r="E1196" s="207" t="s">
        <v>2285</v>
      </c>
      <c r="F1196" s="208" t="s">
        <v>2286</v>
      </c>
      <c r="G1196" s="209" t="s">
        <v>1519</v>
      </c>
      <c r="H1196" s="210">
        <v>96</v>
      </c>
      <c r="I1196" s="211"/>
      <c r="J1196" s="212">
        <f>ROUND(I1196*H1196,2)</f>
        <v>0</v>
      </c>
      <c r="K1196" s="208" t="s">
        <v>160</v>
      </c>
      <c r="L1196" s="46"/>
      <c r="M1196" s="213" t="s">
        <v>19</v>
      </c>
      <c r="N1196" s="214" t="s">
        <v>44</v>
      </c>
      <c r="O1196" s="86"/>
      <c r="P1196" s="215">
        <f>O1196*H1196</f>
        <v>0</v>
      </c>
      <c r="Q1196" s="215">
        <v>0</v>
      </c>
      <c r="R1196" s="215">
        <f>Q1196*H1196</f>
        <v>0</v>
      </c>
      <c r="S1196" s="215">
        <v>0</v>
      </c>
      <c r="T1196" s="21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7" t="s">
        <v>1520</v>
      </c>
      <c r="AT1196" s="217" t="s">
        <v>156</v>
      </c>
      <c r="AU1196" s="217" t="s">
        <v>81</v>
      </c>
      <c r="AY1196" s="19" t="s">
        <v>154</v>
      </c>
      <c r="BE1196" s="218">
        <f>IF(N1196="základní",J1196,0)</f>
        <v>0</v>
      </c>
      <c r="BF1196" s="218">
        <f>IF(N1196="snížená",J1196,0)</f>
        <v>0</v>
      </c>
      <c r="BG1196" s="218">
        <f>IF(N1196="zákl. přenesená",J1196,0)</f>
        <v>0</v>
      </c>
      <c r="BH1196" s="218">
        <f>IF(N1196="sníž. přenesená",J1196,0)</f>
        <v>0</v>
      </c>
      <c r="BI1196" s="218">
        <f>IF(N1196="nulová",J1196,0)</f>
        <v>0</v>
      </c>
      <c r="BJ1196" s="19" t="s">
        <v>81</v>
      </c>
      <c r="BK1196" s="218">
        <f>ROUND(I1196*H1196,2)</f>
        <v>0</v>
      </c>
      <c r="BL1196" s="19" t="s">
        <v>1520</v>
      </c>
      <c r="BM1196" s="217" t="s">
        <v>2287</v>
      </c>
    </row>
    <row r="1197" s="2" customFormat="1">
      <c r="A1197" s="40"/>
      <c r="B1197" s="41"/>
      <c r="C1197" s="42"/>
      <c r="D1197" s="219" t="s">
        <v>163</v>
      </c>
      <c r="E1197" s="42"/>
      <c r="F1197" s="220" t="s">
        <v>2288</v>
      </c>
      <c r="G1197" s="42"/>
      <c r="H1197" s="42"/>
      <c r="I1197" s="221"/>
      <c r="J1197" s="42"/>
      <c r="K1197" s="42"/>
      <c r="L1197" s="46"/>
      <c r="M1197" s="222"/>
      <c r="N1197" s="22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163</v>
      </c>
      <c r="AU1197" s="19" t="s">
        <v>81</v>
      </c>
    </row>
    <row r="1198" s="2" customFormat="1">
      <c r="A1198" s="40"/>
      <c r="B1198" s="41"/>
      <c r="C1198" s="42"/>
      <c r="D1198" s="224" t="s">
        <v>165</v>
      </c>
      <c r="E1198" s="42"/>
      <c r="F1198" s="225" t="s">
        <v>2289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165</v>
      </c>
      <c r="AU1198" s="19" t="s">
        <v>81</v>
      </c>
    </row>
    <row r="1199" s="13" customFormat="1">
      <c r="A1199" s="13"/>
      <c r="B1199" s="226"/>
      <c r="C1199" s="227"/>
      <c r="D1199" s="219" t="s">
        <v>167</v>
      </c>
      <c r="E1199" s="228" t="s">
        <v>19</v>
      </c>
      <c r="F1199" s="229" t="s">
        <v>2290</v>
      </c>
      <c r="G1199" s="227"/>
      <c r="H1199" s="228" t="s">
        <v>19</v>
      </c>
      <c r="I1199" s="230"/>
      <c r="J1199" s="227"/>
      <c r="K1199" s="227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167</v>
      </c>
      <c r="AU1199" s="235" t="s">
        <v>81</v>
      </c>
      <c r="AV1199" s="13" t="s">
        <v>81</v>
      </c>
      <c r="AW1199" s="13" t="s">
        <v>34</v>
      </c>
      <c r="AX1199" s="13" t="s">
        <v>73</v>
      </c>
      <c r="AY1199" s="235" t="s">
        <v>154</v>
      </c>
    </row>
    <row r="1200" s="14" customFormat="1">
      <c r="A1200" s="14"/>
      <c r="B1200" s="236"/>
      <c r="C1200" s="237"/>
      <c r="D1200" s="219" t="s">
        <v>167</v>
      </c>
      <c r="E1200" s="238" t="s">
        <v>19</v>
      </c>
      <c r="F1200" s="239" t="s">
        <v>2291</v>
      </c>
      <c r="G1200" s="237"/>
      <c r="H1200" s="240">
        <v>96</v>
      </c>
      <c r="I1200" s="241"/>
      <c r="J1200" s="237"/>
      <c r="K1200" s="237"/>
      <c r="L1200" s="242"/>
      <c r="M1200" s="243"/>
      <c r="N1200" s="244"/>
      <c r="O1200" s="244"/>
      <c r="P1200" s="244"/>
      <c r="Q1200" s="244"/>
      <c r="R1200" s="244"/>
      <c r="S1200" s="244"/>
      <c r="T1200" s="24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6" t="s">
        <v>167</v>
      </c>
      <c r="AU1200" s="246" t="s">
        <v>81</v>
      </c>
      <c r="AV1200" s="14" t="s">
        <v>83</v>
      </c>
      <c r="AW1200" s="14" t="s">
        <v>34</v>
      </c>
      <c r="AX1200" s="14" t="s">
        <v>73</v>
      </c>
      <c r="AY1200" s="246" t="s">
        <v>154</v>
      </c>
    </row>
    <row r="1201" s="12" customFormat="1" ht="25.92" customHeight="1">
      <c r="A1201" s="12"/>
      <c r="B1201" s="190"/>
      <c r="C1201" s="191"/>
      <c r="D1201" s="192" t="s">
        <v>72</v>
      </c>
      <c r="E1201" s="193" t="s">
        <v>2292</v>
      </c>
      <c r="F1201" s="193" t="s">
        <v>2293</v>
      </c>
      <c r="G1201" s="191"/>
      <c r="H1201" s="191"/>
      <c r="I1201" s="194"/>
      <c r="J1201" s="195">
        <f>BK1201</f>
        <v>0</v>
      </c>
      <c r="K1201" s="191"/>
      <c r="L1201" s="196"/>
      <c r="M1201" s="197"/>
      <c r="N1201" s="198"/>
      <c r="O1201" s="198"/>
      <c r="P1201" s="199">
        <f>SUM(P1202:P1205)</f>
        <v>0</v>
      </c>
      <c r="Q1201" s="198"/>
      <c r="R1201" s="199">
        <f>SUM(R1202:R1205)</f>
        <v>0</v>
      </c>
      <c r="S1201" s="198"/>
      <c r="T1201" s="200">
        <f>SUM(T1202:T1205)</f>
        <v>0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01" t="s">
        <v>161</v>
      </c>
      <c r="AT1201" s="202" t="s">
        <v>72</v>
      </c>
      <c r="AU1201" s="202" t="s">
        <v>73</v>
      </c>
      <c r="AY1201" s="201" t="s">
        <v>154</v>
      </c>
      <c r="BK1201" s="203">
        <f>SUM(BK1202:BK1205)</f>
        <v>0</v>
      </c>
    </row>
    <row r="1202" s="2" customFormat="1" ht="14.4" customHeight="1">
      <c r="A1202" s="40"/>
      <c r="B1202" s="41"/>
      <c r="C1202" s="206" t="s">
        <v>1287</v>
      </c>
      <c r="D1202" s="206" t="s">
        <v>156</v>
      </c>
      <c r="E1202" s="207" t="s">
        <v>2294</v>
      </c>
      <c r="F1202" s="208" t="s">
        <v>2295</v>
      </c>
      <c r="G1202" s="209" t="s">
        <v>1355</v>
      </c>
      <c r="H1202" s="210">
        <v>1</v>
      </c>
      <c r="I1202" s="211"/>
      <c r="J1202" s="212">
        <f>ROUND(I1202*H1202,2)</f>
        <v>0</v>
      </c>
      <c r="K1202" s="208" t="s">
        <v>160</v>
      </c>
      <c r="L1202" s="46"/>
      <c r="M1202" s="213" t="s">
        <v>19</v>
      </c>
      <c r="N1202" s="214" t="s">
        <v>44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1520</v>
      </c>
      <c r="AT1202" s="217" t="s">
        <v>156</v>
      </c>
      <c r="AU1202" s="217" t="s">
        <v>81</v>
      </c>
      <c r="AY1202" s="19" t="s">
        <v>154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81</v>
      </c>
      <c r="BK1202" s="218">
        <f>ROUND(I1202*H1202,2)</f>
        <v>0</v>
      </c>
      <c r="BL1202" s="19" t="s">
        <v>1520</v>
      </c>
      <c r="BM1202" s="217" t="s">
        <v>2296</v>
      </c>
    </row>
    <row r="1203" s="2" customFormat="1">
      <c r="A1203" s="40"/>
      <c r="B1203" s="41"/>
      <c r="C1203" s="42"/>
      <c r="D1203" s="219" t="s">
        <v>163</v>
      </c>
      <c r="E1203" s="42"/>
      <c r="F1203" s="220" t="s">
        <v>2295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163</v>
      </c>
      <c r="AU1203" s="19" t="s">
        <v>81</v>
      </c>
    </row>
    <row r="1204" s="2" customFormat="1">
      <c r="A1204" s="40"/>
      <c r="B1204" s="41"/>
      <c r="C1204" s="42"/>
      <c r="D1204" s="224" t="s">
        <v>165</v>
      </c>
      <c r="E1204" s="42"/>
      <c r="F1204" s="225" t="s">
        <v>2297</v>
      </c>
      <c r="G1204" s="42"/>
      <c r="H1204" s="42"/>
      <c r="I1204" s="221"/>
      <c r="J1204" s="42"/>
      <c r="K1204" s="42"/>
      <c r="L1204" s="46"/>
      <c r="M1204" s="222"/>
      <c r="N1204" s="223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165</v>
      </c>
      <c r="AU1204" s="19" t="s">
        <v>81</v>
      </c>
    </row>
    <row r="1205" s="14" customFormat="1">
      <c r="A1205" s="14"/>
      <c r="B1205" s="236"/>
      <c r="C1205" s="237"/>
      <c r="D1205" s="219" t="s">
        <v>167</v>
      </c>
      <c r="E1205" s="238" t="s">
        <v>19</v>
      </c>
      <c r="F1205" s="239" t="s">
        <v>2298</v>
      </c>
      <c r="G1205" s="237"/>
      <c r="H1205" s="240">
        <v>1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6" t="s">
        <v>167</v>
      </c>
      <c r="AU1205" s="246" t="s">
        <v>81</v>
      </c>
      <c r="AV1205" s="14" t="s">
        <v>83</v>
      </c>
      <c r="AW1205" s="14" t="s">
        <v>34</v>
      </c>
      <c r="AX1205" s="14" t="s">
        <v>73</v>
      </c>
      <c r="AY1205" s="246" t="s">
        <v>154</v>
      </c>
    </row>
    <row r="1206" s="12" customFormat="1" ht="25.92" customHeight="1">
      <c r="A1206" s="12"/>
      <c r="B1206" s="190"/>
      <c r="C1206" s="191"/>
      <c r="D1206" s="192" t="s">
        <v>72</v>
      </c>
      <c r="E1206" s="193" t="s">
        <v>592</v>
      </c>
      <c r="F1206" s="193" t="s">
        <v>593</v>
      </c>
      <c r="G1206" s="191"/>
      <c r="H1206" s="191"/>
      <c r="I1206" s="194"/>
      <c r="J1206" s="195">
        <f>BK1206</f>
        <v>0</v>
      </c>
      <c r="K1206" s="191"/>
      <c r="L1206" s="196"/>
      <c r="M1206" s="197"/>
      <c r="N1206" s="198"/>
      <c r="O1206" s="198"/>
      <c r="P1206" s="199">
        <f>P1207</f>
        <v>0</v>
      </c>
      <c r="Q1206" s="198"/>
      <c r="R1206" s="199">
        <f>R1207</f>
        <v>0</v>
      </c>
      <c r="S1206" s="198"/>
      <c r="T1206" s="200">
        <f>T1207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01" t="s">
        <v>189</v>
      </c>
      <c r="AT1206" s="202" t="s">
        <v>72</v>
      </c>
      <c r="AU1206" s="202" t="s">
        <v>73</v>
      </c>
      <c r="AY1206" s="201" t="s">
        <v>154</v>
      </c>
      <c r="BK1206" s="203">
        <f>BK1207</f>
        <v>0</v>
      </c>
    </row>
    <row r="1207" s="12" customFormat="1" ht="22.8" customHeight="1">
      <c r="A1207" s="12"/>
      <c r="B1207" s="190"/>
      <c r="C1207" s="191"/>
      <c r="D1207" s="192" t="s">
        <v>72</v>
      </c>
      <c r="E1207" s="204" t="s">
        <v>603</v>
      </c>
      <c r="F1207" s="204" t="s">
        <v>604</v>
      </c>
      <c r="G1207" s="191"/>
      <c r="H1207" s="191"/>
      <c r="I1207" s="194"/>
      <c r="J1207" s="205">
        <f>BK1207</f>
        <v>0</v>
      </c>
      <c r="K1207" s="191"/>
      <c r="L1207" s="196"/>
      <c r="M1207" s="197"/>
      <c r="N1207" s="198"/>
      <c r="O1207" s="198"/>
      <c r="P1207" s="199">
        <f>P1208+SUM(P1209:P1211)</f>
        <v>0</v>
      </c>
      <c r="Q1207" s="198"/>
      <c r="R1207" s="199">
        <f>R1208+SUM(R1209:R1211)</f>
        <v>0</v>
      </c>
      <c r="S1207" s="198"/>
      <c r="T1207" s="200">
        <f>T1208+SUM(T1209:T1211)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01" t="s">
        <v>189</v>
      </c>
      <c r="AT1207" s="202" t="s">
        <v>72</v>
      </c>
      <c r="AU1207" s="202" t="s">
        <v>81</v>
      </c>
      <c r="AY1207" s="201" t="s">
        <v>154</v>
      </c>
      <c r="BK1207" s="203">
        <f>BK1208+SUM(BK1209:BK1211)</f>
        <v>0</v>
      </c>
    </row>
    <row r="1208" s="2" customFormat="1" ht="14.4" customHeight="1">
      <c r="A1208" s="40"/>
      <c r="B1208" s="41"/>
      <c r="C1208" s="206" t="s">
        <v>1292</v>
      </c>
      <c r="D1208" s="206" t="s">
        <v>156</v>
      </c>
      <c r="E1208" s="207" t="s">
        <v>606</v>
      </c>
      <c r="F1208" s="208" t="s">
        <v>604</v>
      </c>
      <c r="G1208" s="209" t="s">
        <v>599</v>
      </c>
      <c r="H1208" s="210">
        <v>1</v>
      </c>
      <c r="I1208" s="211"/>
      <c r="J1208" s="212">
        <f>ROUND(I1208*H1208,2)</f>
        <v>0</v>
      </c>
      <c r="K1208" s="208" t="s">
        <v>160</v>
      </c>
      <c r="L1208" s="46"/>
      <c r="M1208" s="213" t="s">
        <v>19</v>
      </c>
      <c r="N1208" s="214" t="s">
        <v>44</v>
      </c>
      <c r="O1208" s="86"/>
      <c r="P1208" s="215">
        <f>O1208*H1208</f>
        <v>0</v>
      </c>
      <c r="Q1208" s="215">
        <v>0</v>
      </c>
      <c r="R1208" s="215">
        <f>Q1208*H1208</f>
        <v>0</v>
      </c>
      <c r="S1208" s="215">
        <v>0</v>
      </c>
      <c r="T1208" s="21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600</v>
      </c>
      <c r="AT1208" s="217" t="s">
        <v>156</v>
      </c>
      <c r="AU1208" s="217" t="s">
        <v>83</v>
      </c>
      <c r="AY1208" s="19" t="s">
        <v>154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81</v>
      </c>
      <c r="BK1208" s="218">
        <f>ROUND(I1208*H1208,2)</f>
        <v>0</v>
      </c>
      <c r="BL1208" s="19" t="s">
        <v>600</v>
      </c>
      <c r="BM1208" s="217" t="s">
        <v>2299</v>
      </c>
    </row>
    <row r="1209" s="2" customFormat="1">
      <c r="A1209" s="40"/>
      <c r="B1209" s="41"/>
      <c r="C1209" s="42"/>
      <c r="D1209" s="219" t="s">
        <v>163</v>
      </c>
      <c r="E1209" s="42"/>
      <c r="F1209" s="220" t="s">
        <v>604</v>
      </c>
      <c r="G1209" s="42"/>
      <c r="H1209" s="42"/>
      <c r="I1209" s="221"/>
      <c r="J1209" s="42"/>
      <c r="K1209" s="42"/>
      <c r="L1209" s="46"/>
      <c r="M1209" s="222"/>
      <c r="N1209" s="223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163</v>
      </c>
      <c r="AU1209" s="19" t="s">
        <v>83</v>
      </c>
    </row>
    <row r="1210" s="2" customFormat="1">
      <c r="A1210" s="40"/>
      <c r="B1210" s="41"/>
      <c r="C1210" s="42"/>
      <c r="D1210" s="224" t="s">
        <v>165</v>
      </c>
      <c r="E1210" s="42"/>
      <c r="F1210" s="225" t="s">
        <v>608</v>
      </c>
      <c r="G1210" s="42"/>
      <c r="H1210" s="42"/>
      <c r="I1210" s="221"/>
      <c r="J1210" s="42"/>
      <c r="K1210" s="42"/>
      <c r="L1210" s="46"/>
      <c r="M1210" s="222"/>
      <c r="N1210" s="223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165</v>
      </c>
      <c r="AU1210" s="19" t="s">
        <v>83</v>
      </c>
    </row>
    <row r="1211" s="12" customFormat="1" ht="20.88" customHeight="1">
      <c r="A1211" s="12"/>
      <c r="B1211" s="190"/>
      <c r="C1211" s="191"/>
      <c r="D1211" s="192" t="s">
        <v>72</v>
      </c>
      <c r="E1211" s="204" t="s">
        <v>609</v>
      </c>
      <c r="F1211" s="204" t="s">
        <v>610</v>
      </c>
      <c r="G1211" s="191"/>
      <c r="H1211" s="191"/>
      <c r="I1211" s="194"/>
      <c r="J1211" s="205">
        <f>BK1211</f>
        <v>0</v>
      </c>
      <c r="K1211" s="191"/>
      <c r="L1211" s="196"/>
      <c r="M1211" s="197"/>
      <c r="N1211" s="198"/>
      <c r="O1211" s="198"/>
      <c r="P1211" s="199">
        <f>SUM(P1212:P1214)</f>
        <v>0</v>
      </c>
      <c r="Q1211" s="198"/>
      <c r="R1211" s="199">
        <f>SUM(R1212:R1214)</f>
        <v>0</v>
      </c>
      <c r="S1211" s="198"/>
      <c r="T1211" s="200">
        <f>SUM(T1212:T1214)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01" t="s">
        <v>189</v>
      </c>
      <c r="AT1211" s="202" t="s">
        <v>72</v>
      </c>
      <c r="AU1211" s="202" t="s">
        <v>83</v>
      </c>
      <c r="AY1211" s="201" t="s">
        <v>154</v>
      </c>
      <c r="BK1211" s="203">
        <f>SUM(BK1212:BK1214)</f>
        <v>0</v>
      </c>
    </row>
    <row r="1212" s="2" customFormat="1" ht="14.4" customHeight="1">
      <c r="A1212" s="40"/>
      <c r="B1212" s="41"/>
      <c r="C1212" s="206" t="s">
        <v>1302</v>
      </c>
      <c r="D1212" s="206" t="s">
        <v>156</v>
      </c>
      <c r="E1212" s="207" t="s">
        <v>612</v>
      </c>
      <c r="F1212" s="208" t="s">
        <v>613</v>
      </c>
      <c r="G1212" s="209" t="s">
        <v>599</v>
      </c>
      <c r="H1212" s="210">
        <v>1</v>
      </c>
      <c r="I1212" s="211"/>
      <c r="J1212" s="212">
        <f>ROUND(I1212*H1212,2)</f>
        <v>0</v>
      </c>
      <c r="K1212" s="208" t="s">
        <v>160</v>
      </c>
      <c r="L1212" s="46"/>
      <c r="M1212" s="213" t="s">
        <v>19</v>
      </c>
      <c r="N1212" s="214" t="s">
        <v>44</v>
      </c>
      <c r="O1212" s="86"/>
      <c r="P1212" s="215">
        <f>O1212*H1212</f>
        <v>0</v>
      </c>
      <c r="Q1212" s="215">
        <v>0</v>
      </c>
      <c r="R1212" s="215">
        <f>Q1212*H1212</f>
        <v>0</v>
      </c>
      <c r="S1212" s="215">
        <v>0</v>
      </c>
      <c r="T1212" s="21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17" t="s">
        <v>600</v>
      </c>
      <c r="AT1212" s="217" t="s">
        <v>156</v>
      </c>
      <c r="AU1212" s="217" t="s">
        <v>175</v>
      </c>
      <c r="AY1212" s="19" t="s">
        <v>154</v>
      </c>
      <c r="BE1212" s="218">
        <f>IF(N1212="základní",J1212,0)</f>
        <v>0</v>
      </c>
      <c r="BF1212" s="218">
        <f>IF(N1212="snížená",J1212,0)</f>
        <v>0</v>
      </c>
      <c r="BG1212" s="218">
        <f>IF(N1212="zákl. přenesená",J1212,0)</f>
        <v>0</v>
      </c>
      <c r="BH1212" s="218">
        <f>IF(N1212="sníž. přenesená",J1212,0)</f>
        <v>0</v>
      </c>
      <c r="BI1212" s="218">
        <f>IF(N1212="nulová",J1212,0)</f>
        <v>0</v>
      </c>
      <c r="BJ1212" s="19" t="s">
        <v>81</v>
      </c>
      <c r="BK1212" s="218">
        <f>ROUND(I1212*H1212,2)</f>
        <v>0</v>
      </c>
      <c r="BL1212" s="19" t="s">
        <v>600</v>
      </c>
      <c r="BM1212" s="217" t="s">
        <v>2300</v>
      </c>
    </row>
    <row r="1213" s="2" customFormat="1">
      <c r="A1213" s="40"/>
      <c r="B1213" s="41"/>
      <c r="C1213" s="42"/>
      <c r="D1213" s="219" t="s">
        <v>163</v>
      </c>
      <c r="E1213" s="42"/>
      <c r="F1213" s="220" t="s">
        <v>613</v>
      </c>
      <c r="G1213" s="42"/>
      <c r="H1213" s="42"/>
      <c r="I1213" s="221"/>
      <c r="J1213" s="42"/>
      <c r="K1213" s="42"/>
      <c r="L1213" s="46"/>
      <c r="M1213" s="222"/>
      <c r="N1213" s="22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163</v>
      </c>
      <c r="AU1213" s="19" t="s">
        <v>175</v>
      </c>
    </row>
    <row r="1214" s="2" customFormat="1">
      <c r="A1214" s="40"/>
      <c r="B1214" s="41"/>
      <c r="C1214" s="42"/>
      <c r="D1214" s="224" t="s">
        <v>165</v>
      </c>
      <c r="E1214" s="42"/>
      <c r="F1214" s="225" t="s">
        <v>615</v>
      </c>
      <c r="G1214" s="42"/>
      <c r="H1214" s="42"/>
      <c r="I1214" s="221"/>
      <c r="J1214" s="42"/>
      <c r="K1214" s="42"/>
      <c r="L1214" s="46"/>
      <c r="M1214" s="258"/>
      <c r="N1214" s="259"/>
      <c r="O1214" s="260"/>
      <c r="P1214" s="260"/>
      <c r="Q1214" s="260"/>
      <c r="R1214" s="260"/>
      <c r="S1214" s="260"/>
      <c r="T1214" s="261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165</v>
      </c>
      <c r="AU1214" s="19" t="s">
        <v>175</v>
      </c>
    </row>
    <row r="1215" s="2" customFormat="1" ht="6.96" customHeight="1">
      <c r="A1215" s="40"/>
      <c r="B1215" s="61"/>
      <c r="C1215" s="62"/>
      <c r="D1215" s="62"/>
      <c r="E1215" s="62"/>
      <c r="F1215" s="62"/>
      <c r="G1215" s="62"/>
      <c r="H1215" s="62"/>
      <c r="I1215" s="62"/>
      <c r="J1215" s="62"/>
      <c r="K1215" s="62"/>
      <c r="L1215" s="46"/>
      <c r="M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</sheetData>
  <sheetProtection sheet="1" autoFilter="0" formatColumns="0" formatRows="0" objects="1" scenarios="1" spinCount="100000" saltValue="zILg4B3a9iKH7AUZ9BqUa3LSvPjR093fve5UJxXpCMDoQdJ44T9nmE9pL26icC3WJ0m7o40jPsGfrPO8HqJqBA==" hashValue="z6CNePT2ZbMh5Q5AAteEkoi/Jn39lQ227HAB1zeHF9m4V3fVsQxrIBouy8m6jEDvK7uj7RAL5PJ2T9DrZoN9wQ==" algorithmName="SHA-512" password="CC35"/>
  <autoFilter ref="C99:K1214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4_02/319201321"/>
    <hyperlink ref="F125" r:id="rId2" display="https://podminky.urs.cz/item/CS_URS_2024_02/611321131"/>
    <hyperlink ref="F149" r:id="rId3" display="https://podminky.urs.cz/item/CS_URS_2024_02/612135101"/>
    <hyperlink ref="F158" r:id="rId4" display="https://podminky.urs.cz/item/CS_URS_2024_02/612321131"/>
    <hyperlink ref="F203" r:id="rId5" display="https://podminky.urs.cz/item/CS_URS_2024_02/619991011"/>
    <hyperlink ref="F225" r:id="rId6" display="https://podminky.urs.cz/item/CS_URS_2024_02/642945111"/>
    <hyperlink ref="F275" r:id="rId7" display="https://podminky.urs.cz/item/CS_URS_2024_02/949101111"/>
    <hyperlink ref="F298" r:id="rId8" display="https://podminky.urs.cz/item/CS_URS_2024_02/952901111"/>
    <hyperlink ref="F321" r:id="rId9" display="https://podminky.urs.cz/item/CS_URS_2024_02/962031133"/>
    <hyperlink ref="F327" r:id="rId10" display="https://podminky.urs.cz/item/CS_URS_2024_02/968072455"/>
    <hyperlink ref="F349" r:id="rId11" display="https://podminky.urs.cz/item/CS_URS_2024_02/977342122"/>
    <hyperlink ref="F356" r:id="rId12" display="https://podminky.urs.cz/item/CS_URS_2024_02/978059541"/>
    <hyperlink ref="F375" r:id="rId13" display="https://podminky.urs.cz/item/CS_URS_2024_02/997013215"/>
    <hyperlink ref="F378" r:id="rId14" display="https://podminky.urs.cz/item/CS_URS_2024_02/997013501"/>
    <hyperlink ref="F381" r:id="rId15" display="https://podminky.urs.cz/item/CS_URS_2024_02/997013509"/>
    <hyperlink ref="F389" r:id="rId16" display="https://podminky.urs.cz/item/CS_URS_2024_02/997013869"/>
    <hyperlink ref="F393" r:id="rId17" display="https://podminky.urs.cz/item/CS_URS_2024_02/997013871"/>
    <hyperlink ref="F398" r:id="rId18" display="https://podminky.urs.cz/item/CS_URS_2024_02/997013811"/>
    <hyperlink ref="F408" r:id="rId19" display="https://podminky.urs.cz/item/CS_URS_2024_02/998018003"/>
    <hyperlink ref="F413" r:id="rId20" display="https://podminky.urs.cz/item/CS_URS_2024_02/722170942"/>
    <hyperlink ref="F416" r:id="rId21" display="https://podminky.urs.cz/item/CS_URS_2024_02/722171911"/>
    <hyperlink ref="F419" r:id="rId22" display="https://podminky.urs.cz/item/CS_URS_2024_02/722171931"/>
    <hyperlink ref="F425" r:id="rId23" display="https://podminky.urs.cz/item/CS_URS_2024_02/998722103"/>
    <hyperlink ref="F429" r:id="rId24" display="https://podminky.urs.cz/item/CS_URS_2024_02/725210821"/>
    <hyperlink ref="F447" r:id="rId25" display="https://podminky.urs.cz/item/CS_URS_2024_02/725820801"/>
    <hyperlink ref="F465" r:id="rId26" display="https://podminky.urs.cz/item/CS_URS_2024_02/725210944"/>
    <hyperlink ref="F468" r:id="rId27" display="https://podminky.urs.cz/item/CS_URS_2024_02/725210982"/>
    <hyperlink ref="F471" r:id="rId28" display="https://podminky.urs.cz/item/CS_URS_2024_02/725210983"/>
    <hyperlink ref="F474" r:id="rId29" display="https://podminky.urs.cz/item/CS_URS_2024_02/725210984"/>
    <hyperlink ref="F477" r:id="rId30" display="https://podminky.urs.cz/item/CS_URS_2024_02/725210985"/>
    <hyperlink ref="F480" r:id="rId31" display="https://podminky.urs.cz/item/CS_URS_2024_02/725219102"/>
    <hyperlink ref="F501" r:id="rId32" display="https://podminky.urs.cz/item/CS_URS_2024_02/725829131"/>
    <hyperlink ref="F507" r:id="rId33" display="https://podminky.urs.cz/item/CS_URS_2024_02/998725103"/>
    <hyperlink ref="F511" r:id="rId34" display="https://podminky.urs.cz/item/CS_URS_2024_02/766660021"/>
    <hyperlink ref="F525" r:id="rId35" display="https://podminky.urs.cz/item/CS_URS_2024_02/766660022"/>
    <hyperlink ref="F543" r:id="rId36" display="https://podminky.urs.cz/item/CS_URS_2024_02/766660717"/>
    <hyperlink ref="F548" r:id="rId37" display="https://podminky.urs.cz/item/CS_URS_2024_02/766660728"/>
    <hyperlink ref="F582" r:id="rId38" display="https://podminky.urs.cz/item/CS_URS_2024_02/766660729"/>
    <hyperlink ref="F587" r:id="rId39" display="https://podminky.urs.cz/item/CS_URS_2024_02/766491851"/>
    <hyperlink ref="F590" r:id="rId40" display="https://podminky.urs.cz/item/CS_URS_2024_02/766695212"/>
    <hyperlink ref="F639" r:id="rId41" display="https://podminky.urs.cz/item/CS_URS_2024_02/766691914"/>
    <hyperlink ref="F645" r:id="rId42" display="https://podminky.urs.cz/item/CS_URS_2024_02/998766103"/>
    <hyperlink ref="F649" r:id="rId43" display="https://podminky.urs.cz/item/CS_URS_2024_02/771571810"/>
    <hyperlink ref="F653" r:id="rId44" display="https://podminky.urs.cz/item/CS_URS_2024_02/771111011"/>
    <hyperlink ref="F656" r:id="rId45" display="https://podminky.urs.cz/item/CS_URS_2024_02/771121011"/>
    <hyperlink ref="F659" r:id="rId46" display="https://podminky.urs.cz/item/CS_URS_2024_02/771121026"/>
    <hyperlink ref="F662" r:id="rId47" display="https://podminky.urs.cz/item/CS_URS_2024_02/771574416"/>
    <hyperlink ref="F668" r:id="rId48" display="https://podminky.urs.cz/item/CS_URS_2024_02/998771103"/>
    <hyperlink ref="F672" r:id="rId49" display="https://podminky.urs.cz/item/CS_URS_2024_02/776201811"/>
    <hyperlink ref="F695" r:id="rId50" display="https://podminky.urs.cz/item/CS_URS_2024_02/776410811"/>
    <hyperlink ref="F718" r:id="rId51" display="https://podminky.urs.cz/item/CS_URS_2024_02/776111115"/>
    <hyperlink ref="F741" r:id="rId52" display="https://podminky.urs.cz/item/CS_URS_2024_02/776111311"/>
    <hyperlink ref="F764" r:id="rId53" display="https://podminky.urs.cz/item/CS_URS_2024_02/776121112"/>
    <hyperlink ref="F767" r:id="rId54" display="https://podminky.urs.cz/item/CS_URS_2024_02/776141121"/>
    <hyperlink ref="F770" r:id="rId55" display="https://podminky.urs.cz/item/CS_URS_2024_02/776231111"/>
    <hyperlink ref="F788" r:id="rId56" display="https://podminky.urs.cz/item/CS_URS_2024_02/776211131"/>
    <hyperlink ref="F805" r:id="rId57" display="https://podminky.urs.cz/item/CS_URS_2024_02/776411112"/>
    <hyperlink ref="F832" r:id="rId58" display="https://podminky.urs.cz/item/CS_URS_2024_02/998776103"/>
    <hyperlink ref="F836" r:id="rId59" display="https://podminky.urs.cz/item/CS_URS_2024_02/781111011"/>
    <hyperlink ref="F854" r:id="rId60" display="https://podminky.urs.cz/item/CS_URS_2024_02/781121011"/>
    <hyperlink ref="F857" r:id="rId61" display="https://podminky.urs.cz/item/CS_URS_2024_02/781474112"/>
    <hyperlink ref="F879" r:id="rId62" display="https://podminky.urs.cz/item/CS_URS_2024_02/781472291"/>
    <hyperlink ref="F899" r:id="rId63" display="https://podminky.urs.cz/item/CS_URS_2024_02/781492311"/>
    <hyperlink ref="F906" r:id="rId64" display="https://podminky.urs.cz/item/CS_URS_2024_02/781492351"/>
    <hyperlink ref="F946" r:id="rId65" display="https://podminky.urs.cz/item/CS_URS_2024_02/998781103"/>
    <hyperlink ref="F950" r:id="rId66" display="https://podminky.urs.cz/item/CS_URS_2024_02/783101403"/>
    <hyperlink ref="F954" r:id="rId67" display="https://podminky.urs.cz/item/CS_URS_2024_02/783114101"/>
    <hyperlink ref="F957" r:id="rId68" display="https://podminky.urs.cz/item/CS_URS_2024_02/783117101"/>
    <hyperlink ref="F960" r:id="rId69" display="https://podminky.urs.cz/item/CS_URS_2024_02/783306807"/>
    <hyperlink ref="F967" r:id="rId70" display="https://podminky.urs.cz/item/CS_URS_2024_02/783301311"/>
    <hyperlink ref="F993" r:id="rId71" display="https://podminky.urs.cz/item/CS_URS_2024_02/783315101"/>
    <hyperlink ref="F996" r:id="rId72" display="https://podminky.urs.cz/item/CS_URS_2024_02/783337101"/>
    <hyperlink ref="F1000" r:id="rId73" display="https://podminky.urs.cz/item/CS_URS_2024_02/784121001"/>
    <hyperlink ref="F1047" r:id="rId74" display="https://podminky.urs.cz/item/CS_URS_2024_02/784121011"/>
    <hyperlink ref="F1050" r:id="rId75" display="https://podminky.urs.cz/item/CS_URS_2024_02/784181121"/>
    <hyperlink ref="F1088" r:id="rId76" display="https://podminky.urs.cz/item/CS_URS_2024_02/784221101"/>
    <hyperlink ref="F1091" r:id="rId77" display="https://podminky.urs.cz/item/CS_URS_2024_02/784221133"/>
    <hyperlink ref="F1094" r:id="rId78" display="https://podminky.urs.cz/item/CS_URS_2024_02/784221151"/>
    <hyperlink ref="F1124" r:id="rId79" display="https://podminky.urs.cz/item/CS_URS_2024_02/786623005"/>
    <hyperlink ref="F1135" r:id="rId80" display="https://podminky.urs.cz/item/CS_URS_2024_02/786623015"/>
    <hyperlink ref="F1168" r:id="rId81" display="https://podminky.urs.cz/item/CS_URS_2024_02/786623031"/>
    <hyperlink ref="F1189" r:id="rId82" display="https://podminky.urs.cz/item/CS_URS_2024_02/786623043"/>
    <hyperlink ref="F1194" r:id="rId83" display="https://podminky.urs.cz/item/CS_URS_2024_02/998786103"/>
    <hyperlink ref="F1198" r:id="rId84" display="https://podminky.urs.cz/item/CS_URS_2024_02/HZS1291"/>
    <hyperlink ref="F1204" r:id="rId85" display="https://podminky.urs.cz/item/CS_URS_2024_02/900960001"/>
    <hyperlink ref="F1210" r:id="rId86" display="https://podminky.urs.cz/item/CS_URS_2024_02/030001000"/>
    <hyperlink ref="F1214" r:id="rId87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1.2" customHeight="1">
      <c r="A9" s="40"/>
      <c r="B9" s="46"/>
      <c r="C9" s="40"/>
      <c r="D9" s="40"/>
      <c r="E9" s="137" t="s">
        <v>2301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ROUND((SUM(BE85:BE138)),  2)</f>
        <v>0</v>
      </c>
      <c r="G33" s="40"/>
      <c r="H33" s="40"/>
      <c r="I33" s="150">
        <v>0.20999999999999999</v>
      </c>
      <c r="J33" s="149">
        <f>ROUND(((SUM(BE85:BE138))*I33),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ROUND((SUM(BF85:BF138)),  2)</f>
        <v>0</v>
      </c>
      <c r="G34" s="40"/>
      <c r="H34" s="40"/>
      <c r="I34" s="150">
        <v>0.12</v>
      </c>
      <c r="J34" s="149">
        <f>ROUND(((SUM(BF85:BF138))*I34),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ROUND((SUM(BG85:BG138)),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ROUND((SUM(BH85:BH138)),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ROUND((SUM(BI85:BI138)),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1.2" customHeight="1">
      <c r="A50" s="40"/>
      <c r="B50" s="41"/>
      <c r="C50" s="42"/>
      <c r="D50" s="42"/>
      <c r="E50" s="71" t="str">
        <f>E9</f>
        <v>SO 03.1 - Zřízení akustických interierových podhledů v odborných učebnách hudební výchovy a souvisejících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131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621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132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135</v>
      </c>
      <c r="E63" s="170"/>
      <c r="F63" s="170"/>
      <c r="G63" s="170"/>
      <c r="H63" s="170"/>
      <c r="I63" s="170"/>
      <c r="J63" s="171">
        <f>J130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137</v>
      </c>
      <c r="E64" s="176"/>
      <c r="F64" s="176"/>
      <c r="G64" s="176"/>
      <c r="H64" s="176"/>
      <c r="I64" s="176"/>
      <c r="J64" s="177">
        <f>J131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138</v>
      </c>
      <c r="E65" s="176"/>
      <c r="F65" s="176"/>
      <c r="G65" s="176"/>
      <c r="H65" s="176"/>
      <c r="I65" s="176"/>
      <c r="J65" s="177">
        <f>J135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7" customHeight="1">
      <c r="A75" s="40"/>
      <c r="B75" s="41"/>
      <c r="C75" s="42"/>
      <c r="D75" s="42"/>
      <c r="E75" s="162" t="str">
        <f>E7</f>
        <v>SPgŠ, G a VOŠ K. Vary, operační program spravedlivá transformace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31.2" customHeight="1">
      <c r="A77" s="40"/>
      <c r="B77" s="41"/>
      <c r="C77" s="42"/>
      <c r="D77" s="42"/>
      <c r="E77" s="71" t="str">
        <f>E9</f>
        <v>SO 03.1 - Zřízení akustických interierových podhledů v odborných učebnách hudební výchovy a souvisejících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Karlovy Vary</v>
      </c>
      <c r="G79" s="42"/>
      <c r="H79" s="42"/>
      <c r="I79" s="34" t="s">
        <v>23</v>
      </c>
      <c r="J79" s="74" t="str">
        <f>IF(J12="","",J12)</f>
        <v>20. 10. 2023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34" t="s">
        <v>25</v>
      </c>
      <c r="D81" s="42"/>
      <c r="E81" s="42"/>
      <c r="F81" s="29" t="str">
        <f>E15</f>
        <v>Střední pedagogická škola, gymnázium a VOŠ K.Vary</v>
      </c>
      <c r="G81" s="42"/>
      <c r="H81" s="42"/>
      <c r="I81" s="34" t="s">
        <v>31</v>
      </c>
      <c r="J81" s="38" t="str">
        <f>E21</f>
        <v>Ing. Roman Gajdoš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140</v>
      </c>
      <c r="D84" s="182" t="s">
        <v>58</v>
      </c>
      <c r="E84" s="182" t="s">
        <v>54</v>
      </c>
      <c r="F84" s="182" t="s">
        <v>55</v>
      </c>
      <c r="G84" s="182" t="s">
        <v>141</v>
      </c>
      <c r="H84" s="182" t="s">
        <v>142</v>
      </c>
      <c r="I84" s="182" t="s">
        <v>143</v>
      </c>
      <c r="J84" s="182" t="s">
        <v>119</v>
      </c>
      <c r="K84" s="183" t="s">
        <v>144</v>
      </c>
      <c r="L84" s="184"/>
      <c r="M84" s="94" t="s">
        <v>19</v>
      </c>
      <c r="N84" s="95" t="s">
        <v>43</v>
      </c>
      <c r="O84" s="95" t="s">
        <v>145</v>
      </c>
      <c r="P84" s="95" t="s">
        <v>146</v>
      </c>
      <c r="Q84" s="95" t="s">
        <v>147</v>
      </c>
      <c r="R84" s="95" t="s">
        <v>148</v>
      </c>
      <c r="S84" s="95" t="s">
        <v>149</v>
      </c>
      <c r="T84" s="96" t="s">
        <v>150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151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P86+P130</f>
        <v>0</v>
      </c>
      <c r="Q85" s="98"/>
      <c r="R85" s="187">
        <f>R86+R130</f>
        <v>16.894479999999998</v>
      </c>
      <c r="S85" s="98"/>
      <c r="T85" s="188">
        <f>T86+T130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120</v>
      </c>
      <c r="BK85" s="189">
        <f>BK86+BK130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427</v>
      </c>
      <c r="F86" s="193" t="s">
        <v>428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P87+P110</f>
        <v>0</v>
      </c>
      <c r="Q86" s="198"/>
      <c r="R86" s="199">
        <f>R87+R110</f>
        <v>16.894479999999998</v>
      </c>
      <c r="S86" s="198"/>
      <c r="T86" s="200">
        <f>T87+T110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72</v>
      </c>
      <c r="AU86" s="202" t="s">
        <v>73</v>
      </c>
      <c r="AY86" s="201" t="s">
        <v>154</v>
      </c>
      <c r="BK86" s="203">
        <f>BK87+BK110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1109</v>
      </c>
      <c r="F87" s="204" t="s">
        <v>1110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SUM(P88:P109)</f>
        <v>0</v>
      </c>
      <c r="Q87" s="198"/>
      <c r="R87" s="199">
        <f>SUM(R88:R109)</f>
        <v>13.423729999999999</v>
      </c>
      <c r="S87" s="198"/>
      <c r="T87" s="200">
        <f>SUM(T88:T109)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72</v>
      </c>
      <c r="AU87" s="202" t="s">
        <v>81</v>
      </c>
      <c r="AY87" s="201" t="s">
        <v>154</v>
      </c>
      <c r="BK87" s="203">
        <f>SUM(BK88:BK109)</f>
        <v>0</v>
      </c>
    </row>
    <row r="88" s="2" customFormat="1" ht="30" customHeight="1">
      <c r="A88" s="40"/>
      <c r="B88" s="41"/>
      <c r="C88" s="206" t="s">
        <v>81</v>
      </c>
      <c r="D88" s="206" t="s">
        <v>156</v>
      </c>
      <c r="E88" s="207" t="s">
        <v>2302</v>
      </c>
      <c r="F88" s="208" t="s">
        <v>2303</v>
      </c>
      <c r="G88" s="209" t="s">
        <v>207</v>
      </c>
      <c r="H88" s="210">
        <v>841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0.00125</v>
      </c>
      <c r="R88" s="215">
        <f>Q88*H88</f>
        <v>1.05125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277</v>
      </c>
      <c r="AT88" s="217" t="s">
        <v>156</v>
      </c>
      <c r="AU88" s="217" t="s">
        <v>83</v>
      </c>
      <c r="AY88" s="19" t="s">
        <v>154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277</v>
      </c>
      <c r="BM88" s="217" t="s">
        <v>2304</v>
      </c>
    </row>
    <row r="89" s="2" customFormat="1">
      <c r="A89" s="40"/>
      <c r="B89" s="41"/>
      <c r="C89" s="42"/>
      <c r="D89" s="219" t="s">
        <v>163</v>
      </c>
      <c r="E89" s="42"/>
      <c r="F89" s="220" t="s">
        <v>2305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163</v>
      </c>
      <c r="AU89" s="19" t="s">
        <v>83</v>
      </c>
    </row>
    <row r="90" s="13" customFormat="1">
      <c r="A90" s="13"/>
      <c r="B90" s="226"/>
      <c r="C90" s="227"/>
      <c r="D90" s="219" t="s">
        <v>167</v>
      </c>
      <c r="E90" s="228" t="s">
        <v>19</v>
      </c>
      <c r="F90" s="229" t="s">
        <v>2306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167</v>
      </c>
      <c r="AU90" s="235" t="s">
        <v>83</v>
      </c>
      <c r="AV90" s="13" t="s">
        <v>81</v>
      </c>
      <c r="AW90" s="13" t="s">
        <v>34</v>
      </c>
      <c r="AX90" s="13" t="s">
        <v>73</v>
      </c>
      <c r="AY90" s="235" t="s">
        <v>154</v>
      </c>
    </row>
    <row r="91" s="14" customFormat="1">
      <c r="A91" s="14"/>
      <c r="B91" s="236"/>
      <c r="C91" s="237"/>
      <c r="D91" s="219" t="s">
        <v>167</v>
      </c>
      <c r="E91" s="238" t="s">
        <v>19</v>
      </c>
      <c r="F91" s="239" t="s">
        <v>2307</v>
      </c>
      <c r="G91" s="237"/>
      <c r="H91" s="240">
        <v>541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167</v>
      </c>
      <c r="AU91" s="246" t="s">
        <v>83</v>
      </c>
      <c r="AV91" s="14" t="s">
        <v>83</v>
      </c>
      <c r="AW91" s="14" t="s">
        <v>34</v>
      </c>
      <c r="AX91" s="14" t="s">
        <v>73</v>
      </c>
      <c r="AY91" s="246" t="s">
        <v>154</v>
      </c>
    </row>
    <row r="92" s="14" customFormat="1">
      <c r="A92" s="14"/>
      <c r="B92" s="236"/>
      <c r="C92" s="237"/>
      <c r="D92" s="219" t="s">
        <v>167</v>
      </c>
      <c r="E92" s="238" t="s">
        <v>19</v>
      </c>
      <c r="F92" s="239" t="s">
        <v>2308</v>
      </c>
      <c r="G92" s="237"/>
      <c r="H92" s="240">
        <v>237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167</v>
      </c>
      <c r="AU92" s="246" t="s">
        <v>83</v>
      </c>
      <c r="AV92" s="14" t="s">
        <v>83</v>
      </c>
      <c r="AW92" s="14" t="s">
        <v>34</v>
      </c>
      <c r="AX92" s="14" t="s">
        <v>73</v>
      </c>
      <c r="AY92" s="246" t="s">
        <v>154</v>
      </c>
    </row>
    <row r="93" s="13" customFormat="1">
      <c r="A93" s="13"/>
      <c r="B93" s="226"/>
      <c r="C93" s="227"/>
      <c r="D93" s="219" t="s">
        <v>167</v>
      </c>
      <c r="E93" s="228" t="s">
        <v>19</v>
      </c>
      <c r="F93" s="229" t="s">
        <v>2309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167</v>
      </c>
      <c r="AU93" s="235" t="s">
        <v>83</v>
      </c>
      <c r="AV93" s="13" t="s">
        <v>81</v>
      </c>
      <c r="AW93" s="13" t="s">
        <v>34</v>
      </c>
      <c r="AX93" s="13" t="s">
        <v>73</v>
      </c>
      <c r="AY93" s="235" t="s">
        <v>154</v>
      </c>
    </row>
    <row r="94" s="14" customFormat="1">
      <c r="A94" s="14"/>
      <c r="B94" s="236"/>
      <c r="C94" s="237"/>
      <c r="D94" s="219" t="s">
        <v>167</v>
      </c>
      <c r="E94" s="238" t="s">
        <v>19</v>
      </c>
      <c r="F94" s="239" t="s">
        <v>2310</v>
      </c>
      <c r="G94" s="237"/>
      <c r="H94" s="240">
        <v>63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167</v>
      </c>
      <c r="AU94" s="246" t="s">
        <v>83</v>
      </c>
      <c r="AV94" s="14" t="s">
        <v>83</v>
      </c>
      <c r="AW94" s="14" t="s">
        <v>34</v>
      </c>
      <c r="AX94" s="14" t="s">
        <v>73</v>
      </c>
      <c r="AY94" s="246" t="s">
        <v>154</v>
      </c>
    </row>
    <row r="95" s="2" customFormat="1" ht="22.2" customHeight="1">
      <c r="A95" s="40"/>
      <c r="B95" s="41"/>
      <c r="C95" s="248" t="s">
        <v>83</v>
      </c>
      <c r="D95" s="248" t="s">
        <v>264</v>
      </c>
      <c r="E95" s="249" t="s">
        <v>2311</v>
      </c>
      <c r="F95" s="250" t="s">
        <v>2312</v>
      </c>
      <c r="G95" s="251" t="s">
        <v>207</v>
      </c>
      <c r="H95" s="252">
        <v>241.91999999999999</v>
      </c>
      <c r="I95" s="253"/>
      <c r="J95" s="254">
        <f>ROUND(I95*H95,2)</f>
        <v>0</v>
      </c>
      <c r="K95" s="250" t="s">
        <v>19</v>
      </c>
      <c r="L95" s="255"/>
      <c r="M95" s="256" t="s">
        <v>19</v>
      </c>
      <c r="N95" s="257" t="s">
        <v>44</v>
      </c>
      <c r="O95" s="86"/>
      <c r="P95" s="215">
        <f>O95*H95</f>
        <v>0</v>
      </c>
      <c r="Q95" s="215">
        <v>0.024</v>
      </c>
      <c r="R95" s="215">
        <f>Q95*H95</f>
        <v>5.8060799999999997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414</v>
      </c>
      <c r="AT95" s="217" t="s">
        <v>264</v>
      </c>
      <c r="AU95" s="217" t="s">
        <v>83</v>
      </c>
      <c r="AY95" s="19" t="s">
        <v>154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277</v>
      </c>
      <c r="BM95" s="217" t="s">
        <v>2313</v>
      </c>
    </row>
    <row r="96" s="2" customFormat="1">
      <c r="A96" s="40"/>
      <c r="B96" s="41"/>
      <c r="C96" s="42"/>
      <c r="D96" s="219" t="s">
        <v>163</v>
      </c>
      <c r="E96" s="42"/>
      <c r="F96" s="220" t="s">
        <v>2314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163</v>
      </c>
      <c r="AU96" s="19" t="s">
        <v>83</v>
      </c>
    </row>
    <row r="97" s="2" customFormat="1" ht="30" customHeight="1">
      <c r="A97" s="40"/>
      <c r="B97" s="41"/>
      <c r="C97" s="248" t="s">
        <v>175</v>
      </c>
      <c r="D97" s="248" t="s">
        <v>264</v>
      </c>
      <c r="E97" s="249" t="s">
        <v>2315</v>
      </c>
      <c r="F97" s="250" t="s">
        <v>2316</v>
      </c>
      <c r="G97" s="251" t="s">
        <v>207</v>
      </c>
      <c r="H97" s="252">
        <v>302.39999999999998</v>
      </c>
      <c r="I97" s="253"/>
      <c r="J97" s="254">
        <f>ROUND(I97*H97,2)</f>
        <v>0</v>
      </c>
      <c r="K97" s="250" t="s">
        <v>19</v>
      </c>
      <c r="L97" s="255"/>
      <c r="M97" s="256" t="s">
        <v>19</v>
      </c>
      <c r="N97" s="257" t="s">
        <v>44</v>
      </c>
      <c r="O97" s="86"/>
      <c r="P97" s="215">
        <f>O97*H97</f>
        <v>0</v>
      </c>
      <c r="Q97" s="215">
        <v>0.012</v>
      </c>
      <c r="R97" s="215">
        <f>Q97*H97</f>
        <v>3.6287999999999996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414</v>
      </c>
      <c r="AT97" s="217" t="s">
        <v>264</v>
      </c>
      <c r="AU97" s="217" t="s">
        <v>83</v>
      </c>
      <c r="AY97" s="19" t="s">
        <v>154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277</v>
      </c>
      <c r="BM97" s="217" t="s">
        <v>2317</v>
      </c>
    </row>
    <row r="98" s="2" customFormat="1">
      <c r="A98" s="40"/>
      <c r="B98" s="41"/>
      <c r="C98" s="42"/>
      <c r="D98" s="219" t="s">
        <v>163</v>
      </c>
      <c r="E98" s="42"/>
      <c r="F98" s="220" t="s">
        <v>2316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163</v>
      </c>
      <c r="AU98" s="19" t="s">
        <v>83</v>
      </c>
    </row>
    <row r="99" s="2" customFormat="1" ht="22.2" customHeight="1">
      <c r="A99" s="40"/>
      <c r="B99" s="41"/>
      <c r="C99" s="248" t="s">
        <v>161</v>
      </c>
      <c r="D99" s="248" t="s">
        <v>264</v>
      </c>
      <c r="E99" s="249" t="s">
        <v>2318</v>
      </c>
      <c r="F99" s="250" t="s">
        <v>2319</v>
      </c>
      <c r="G99" s="251" t="s">
        <v>207</v>
      </c>
      <c r="H99" s="252">
        <v>244.80000000000001</v>
      </c>
      <c r="I99" s="253"/>
      <c r="J99" s="254">
        <f>ROUND(I99*H99,2)</f>
        <v>0</v>
      </c>
      <c r="K99" s="250" t="s">
        <v>19</v>
      </c>
      <c r="L99" s="255"/>
      <c r="M99" s="256" t="s">
        <v>19</v>
      </c>
      <c r="N99" s="257" t="s">
        <v>44</v>
      </c>
      <c r="O99" s="86"/>
      <c r="P99" s="215">
        <f>O99*H99</f>
        <v>0</v>
      </c>
      <c r="Q99" s="215">
        <v>0.012</v>
      </c>
      <c r="R99" s="215">
        <f>Q99*H99</f>
        <v>2.9376000000000002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414</v>
      </c>
      <c r="AT99" s="217" t="s">
        <v>264</v>
      </c>
      <c r="AU99" s="217" t="s">
        <v>83</v>
      </c>
      <c r="AY99" s="19" t="s">
        <v>154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277</v>
      </c>
      <c r="BM99" s="217" t="s">
        <v>2320</v>
      </c>
    </row>
    <row r="100" s="2" customFormat="1">
      <c r="A100" s="40"/>
      <c r="B100" s="41"/>
      <c r="C100" s="42"/>
      <c r="D100" s="219" t="s">
        <v>163</v>
      </c>
      <c r="E100" s="42"/>
      <c r="F100" s="220" t="s">
        <v>2319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163</v>
      </c>
      <c r="AU100" s="19" t="s">
        <v>83</v>
      </c>
    </row>
    <row r="101" s="2" customFormat="1" ht="14.4" customHeight="1">
      <c r="A101" s="40"/>
      <c r="B101" s="41"/>
      <c r="C101" s="248" t="s">
        <v>189</v>
      </c>
      <c r="D101" s="248" t="s">
        <v>264</v>
      </c>
      <c r="E101" s="249" t="s">
        <v>2321</v>
      </c>
      <c r="F101" s="250" t="s">
        <v>2322</v>
      </c>
      <c r="G101" s="251" t="s">
        <v>1217</v>
      </c>
      <c r="H101" s="252">
        <v>1</v>
      </c>
      <c r="I101" s="253"/>
      <c r="J101" s="254">
        <f>ROUND(I101*H101,2)</f>
        <v>0</v>
      </c>
      <c r="K101" s="250" t="s">
        <v>19</v>
      </c>
      <c r="L101" s="255"/>
      <c r="M101" s="256" t="s">
        <v>19</v>
      </c>
      <c r="N101" s="257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414</v>
      </c>
      <c r="AT101" s="217" t="s">
        <v>264</v>
      </c>
      <c r="AU101" s="217" t="s">
        <v>83</v>
      </c>
      <c r="AY101" s="19" t="s">
        <v>154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277</v>
      </c>
      <c r="BM101" s="217" t="s">
        <v>2323</v>
      </c>
    </row>
    <row r="102" s="2" customFormat="1">
      <c r="A102" s="40"/>
      <c r="B102" s="41"/>
      <c r="C102" s="42"/>
      <c r="D102" s="219" t="s">
        <v>163</v>
      </c>
      <c r="E102" s="42"/>
      <c r="F102" s="220" t="s">
        <v>2322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163</v>
      </c>
      <c r="AU102" s="19" t="s">
        <v>83</v>
      </c>
    </row>
    <row r="103" s="2" customFormat="1" ht="19.8" customHeight="1">
      <c r="A103" s="40"/>
      <c r="B103" s="41"/>
      <c r="C103" s="248" t="s">
        <v>197</v>
      </c>
      <c r="D103" s="248" t="s">
        <v>264</v>
      </c>
      <c r="E103" s="249" t="s">
        <v>2324</v>
      </c>
      <c r="F103" s="250" t="s">
        <v>2325</v>
      </c>
      <c r="G103" s="251" t="s">
        <v>1217</v>
      </c>
      <c r="H103" s="252">
        <v>176</v>
      </c>
      <c r="I103" s="253"/>
      <c r="J103" s="254">
        <f>ROUND(I103*H103,2)</f>
        <v>0</v>
      </c>
      <c r="K103" s="250" t="s">
        <v>19</v>
      </c>
      <c r="L103" s="255"/>
      <c r="M103" s="256" t="s">
        <v>19</v>
      </c>
      <c r="N103" s="257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414</v>
      </c>
      <c r="AT103" s="217" t="s">
        <v>264</v>
      </c>
      <c r="AU103" s="217" t="s">
        <v>83</v>
      </c>
      <c r="AY103" s="19" t="s">
        <v>154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277</v>
      </c>
      <c r="BM103" s="217" t="s">
        <v>2326</v>
      </c>
    </row>
    <row r="104" s="2" customFormat="1">
      <c r="A104" s="40"/>
      <c r="B104" s="41"/>
      <c r="C104" s="42"/>
      <c r="D104" s="219" t="s">
        <v>163</v>
      </c>
      <c r="E104" s="42"/>
      <c r="F104" s="220" t="s">
        <v>2325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163</v>
      </c>
      <c r="AU104" s="19" t="s">
        <v>83</v>
      </c>
    </row>
    <row r="105" s="13" customFormat="1">
      <c r="A105" s="13"/>
      <c r="B105" s="226"/>
      <c r="C105" s="227"/>
      <c r="D105" s="219" t="s">
        <v>167</v>
      </c>
      <c r="E105" s="228" t="s">
        <v>19</v>
      </c>
      <c r="F105" s="229" t="s">
        <v>2309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167</v>
      </c>
      <c r="AU105" s="235" t="s">
        <v>83</v>
      </c>
      <c r="AV105" s="13" t="s">
        <v>81</v>
      </c>
      <c r="AW105" s="13" t="s">
        <v>34</v>
      </c>
      <c r="AX105" s="13" t="s">
        <v>73</v>
      </c>
      <c r="AY105" s="235" t="s">
        <v>154</v>
      </c>
    </row>
    <row r="106" s="14" customFormat="1">
      <c r="A106" s="14"/>
      <c r="B106" s="236"/>
      <c r="C106" s="237"/>
      <c r="D106" s="219" t="s">
        <v>167</v>
      </c>
      <c r="E106" s="238" t="s">
        <v>19</v>
      </c>
      <c r="F106" s="239" t="s">
        <v>2327</v>
      </c>
      <c r="G106" s="237"/>
      <c r="H106" s="240">
        <v>176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167</v>
      </c>
      <c r="AU106" s="246" t="s">
        <v>83</v>
      </c>
      <c r="AV106" s="14" t="s">
        <v>83</v>
      </c>
      <c r="AW106" s="14" t="s">
        <v>34</v>
      </c>
      <c r="AX106" s="14" t="s">
        <v>73</v>
      </c>
      <c r="AY106" s="246" t="s">
        <v>154</v>
      </c>
    </row>
    <row r="107" s="2" customFormat="1" ht="22.2" customHeight="1">
      <c r="A107" s="40"/>
      <c r="B107" s="41"/>
      <c r="C107" s="206" t="s">
        <v>204</v>
      </c>
      <c r="D107" s="206" t="s">
        <v>156</v>
      </c>
      <c r="E107" s="207" t="s">
        <v>1139</v>
      </c>
      <c r="F107" s="208" t="s">
        <v>1140</v>
      </c>
      <c r="G107" s="209" t="s">
        <v>178</v>
      </c>
      <c r="H107" s="210">
        <v>13.424</v>
      </c>
      <c r="I107" s="211"/>
      <c r="J107" s="212">
        <f>ROUND(I107*H107,2)</f>
        <v>0</v>
      </c>
      <c r="K107" s="208" t="s">
        <v>160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277</v>
      </c>
      <c r="AT107" s="217" t="s">
        <v>156</v>
      </c>
      <c r="AU107" s="217" t="s">
        <v>83</v>
      </c>
      <c r="AY107" s="19" t="s">
        <v>154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277</v>
      </c>
      <c r="BM107" s="217" t="s">
        <v>2328</v>
      </c>
    </row>
    <row r="108" s="2" customFormat="1">
      <c r="A108" s="40"/>
      <c r="B108" s="41"/>
      <c r="C108" s="42"/>
      <c r="D108" s="219" t="s">
        <v>163</v>
      </c>
      <c r="E108" s="42"/>
      <c r="F108" s="220" t="s">
        <v>1142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163</v>
      </c>
      <c r="AU108" s="19" t="s">
        <v>83</v>
      </c>
    </row>
    <row r="109" s="2" customFormat="1">
      <c r="A109" s="40"/>
      <c r="B109" s="41"/>
      <c r="C109" s="42"/>
      <c r="D109" s="224" t="s">
        <v>165</v>
      </c>
      <c r="E109" s="42"/>
      <c r="F109" s="225" t="s">
        <v>1143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165</v>
      </c>
      <c r="AU109" s="19" t="s">
        <v>83</v>
      </c>
    </row>
    <row r="110" s="12" customFormat="1" ht="22.8" customHeight="1">
      <c r="A110" s="12"/>
      <c r="B110" s="190"/>
      <c r="C110" s="191"/>
      <c r="D110" s="192" t="s">
        <v>72</v>
      </c>
      <c r="E110" s="204" t="s">
        <v>429</v>
      </c>
      <c r="F110" s="204" t="s">
        <v>430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SUM(P111:P129)</f>
        <v>0</v>
      </c>
      <c r="Q110" s="198"/>
      <c r="R110" s="199">
        <f>SUM(R111:R129)</f>
        <v>3.4707500000000002</v>
      </c>
      <c r="S110" s="198"/>
      <c r="T110" s="200">
        <f>SUM(T111:T129)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83</v>
      </c>
      <c r="AT110" s="202" t="s">
        <v>72</v>
      </c>
      <c r="AU110" s="202" t="s">
        <v>81</v>
      </c>
      <c r="AY110" s="201" t="s">
        <v>154</v>
      </c>
      <c r="BK110" s="203">
        <f>SUM(BK111:BK129)</f>
        <v>0</v>
      </c>
    </row>
    <row r="111" s="2" customFormat="1" ht="22.2" customHeight="1">
      <c r="A111" s="40"/>
      <c r="B111" s="41"/>
      <c r="C111" s="206" t="s">
        <v>212</v>
      </c>
      <c r="D111" s="206" t="s">
        <v>156</v>
      </c>
      <c r="E111" s="207" t="s">
        <v>2329</v>
      </c>
      <c r="F111" s="208" t="s">
        <v>2330</v>
      </c>
      <c r="G111" s="209" t="s">
        <v>207</v>
      </c>
      <c r="H111" s="210">
        <v>55</v>
      </c>
      <c r="I111" s="211"/>
      <c r="J111" s="212">
        <f>ROUND(I111*H111,2)</f>
        <v>0</v>
      </c>
      <c r="K111" s="208" t="s">
        <v>160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277</v>
      </c>
      <c r="AT111" s="217" t="s">
        <v>156</v>
      </c>
      <c r="AU111" s="217" t="s">
        <v>83</v>
      </c>
      <c r="AY111" s="19" t="s">
        <v>154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277</v>
      </c>
      <c r="BM111" s="217" t="s">
        <v>2331</v>
      </c>
    </row>
    <row r="112" s="2" customFormat="1">
      <c r="A112" s="40"/>
      <c r="B112" s="41"/>
      <c r="C112" s="42"/>
      <c r="D112" s="219" t="s">
        <v>163</v>
      </c>
      <c r="E112" s="42"/>
      <c r="F112" s="220" t="s">
        <v>2332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163</v>
      </c>
      <c r="AU112" s="19" t="s">
        <v>83</v>
      </c>
    </row>
    <row r="113" s="2" customFormat="1">
      <c r="A113" s="40"/>
      <c r="B113" s="41"/>
      <c r="C113" s="42"/>
      <c r="D113" s="224" t="s">
        <v>165</v>
      </c>
      <c r="E113" s="42"/>
      <c r="F113" s="225" t="s">
        <v>2333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165</v>
      </c>
      <c r="AU113" s="19" t="s">
        <v>83</v>
      </c>
    </row>
    <row r="114" s="14" customFormat="1">
      <c r="A114" s="14"/>
      <c r="B114" s="236"/>
      <c r="C114" s="237"/>
      <c r="D114" s="219" t="s">
        <v>167</v>
      </c>
      <c r="E114" s="238" t="s">
        <v>19</v>
      </c>
      <c r="F114" s="239" t="s">
        <v>2334</v>
      </c>
      <c r="G114" s="237"/>
      <c r="H114" s="240">
        <v>55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167</v>
      </c>
      <c r="AU114" s="246" t="s">
        <v>83</v>
      </c>
      <c r="AV114" s="14" t="s">
        <v>83</v>
      </c>
      <c r="AW114" s="14" t="s">
        <v>34</v>
      </c>
      <c r="AX114" s="14" t="s">
        <v>73</v>
      </c>
      <c r="AY114" s="246" t="s">
        <v>154</v>
      </c>
    </row>
    <row r="115" s="2" customFormat="1" ht="22.2" customHeight="1">
      <c r="A115" s="40"/>
      <c r="B115" s="41"/>
      <c r="C115" s="248" t="s">
        <v>218</v>
      </c>
      <c r="D115" s="248" t="s">
        <v>264</v>
      </c>
      <c r="E115" s="249" t="s">
        <v>2335</v>
      </c>
      <c r="F115" s="250" t="s">
        <v>2336</v>
      </c>
      <c r="G115" s="251" t="s">
        <v>207</v>
      </c>
      <c r="H115" s="252">
        <v>64.799999999999997</v>
      </c>
      <c r="I115" s="253"/>
      <c r="J115" s="254">
        <f>ROUND(I115*H115,2)</f>
        <v>0</v>
      </c>
      <c r="K115" s="250" t="s">
        <v>19</v>
      </c>
      <c r="L115" s="255"/>
      <c r="M115" s="256" t="s">
        <v>19</v>
      </c>
      <c r="N115" s="257" t="s">
        <v>44</v>
      </c>
      <c r="O115" s="86"/>
      <c r="P115" s="215">
        <f>O115*H115</f>
        <v>0</v>
      </c>
      <c r="Q115" s="215">
        <v>0.025000000000000001</v>
      </c>
      <c r="R115" s="215">
        <f>Q115*H115</f>
        <v>1.6200000000000001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414</v>
      </c>
      <c r="AT115" s="217" t="s">
        <v>264</v>
      </c>
      <c r="AU115" s="217" t="s">
        <v>83</v>
      </c>
      <c r="AY115" s="19" t="s">
        <v>154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277</v>
      </c>
      <c r="BM115" s="217" t="s">
        <v>2337</v>
      </c>
    </row>
    <row r="116" s="2" customFormat="1">
      <c r="A116" s="40"/>
      <c r="B116" s="41"/>
      <c r="C116" s="42"/>
      <c r="D116" s="219" t="s">
        <v>163</v>
      </c>
      <c r="E116" s="42"/>
      <c r="F116" s="220" t="s">
        <v>2336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83</v>
      </c>
    </row>
    <row r="117" s="2" customFormat="1" ht="14.4" customHeight="1">
      <c r="A117" s="40"/>
      <c r="B117" s="41"/>
      <c r="C117" s="206" t="s">
        <v>227</v>
      </c>
      <c r="D117" s="206" t="s">
        <v>156</v>
      </c>
      <c r="E117" s="207" t="s">
        <v>2338</v>
      </c>
      <c r="F117" s="208" t="s">
        <v>2339</v>
      </c>
      <c r="G117" s="209" t="s">
        <v>230</v>
      </c>
      <c r="H117" s="210">
        <v>134</v>
      </c>
      <c r="I117" s="211"/>
      <c r="J117" s="212">
        <f>ROUND(I117*H117,2)</f>
        <v>0</v>
      </c>
      <c r="K117" s="208" t="s">
        <v>160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277</v>
      </c>
      <c r="AT117" s="217" t="s">
        <v>156</v>
      </c>
      <c r="AU117" s="217" t="s">
        <v>83</v>
      </c>
      <c r="AY117" s="19" t="s">
        <v>154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277</v>
      </c>
      <c r="BM117" s="217" t="s">
        <v>2340</v>
      </c>
    </row>
    <row r="118" s="2" customFormat="1">
      <c r="A118" s="40"/>
      <c r="B118" s="41"/>
      <c r="C118" s="42"/>
      <c r="D118" s="219" t="s">
        <v>163</v>
      </c>
      <c r="E118" s="42"/>
      <c r="F118" s="220" t="s">
        <v>2341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163</v>
      </c>
      <c r="AU118" s="19" t="s">
        <v>83</v>
      </c>
    </row>
    <row r="119" s="2" customFormat="1">
      <c r="A119" s="40"/>
      <c r="B119" s="41"/>
      <c r="C119" s="42"/>
      <c r="D119" s="224" t="s">
        <v>165</v>
      </c>
      <c r="E119" s="42"/>
      <c r="F119" s="225" t="s">
        <v>2342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165</v>
      </c>
      <c r="AU119" s="19" t="s">
        <v>83</v>
      </c>
    </row>
    <row r="120" s="13" customFormat="1">
      <c r="A120" s="13"/>
      <c r="B120" s="226"/>
      <c r="C120" s="227"/>
      <c r="D120" s="219" t="s">
        <v>167</v>
      </c>
      <c r="E120" s="228" t="s">
        <v>19</v>
      </c>
      <c r="F120" s="229" t="s">
        <v>2343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167</v>
      </c>
      <c r="AU120" s="235" t="s">
        <v>83</v>
      </c>
      <c r="AV120" s="13" t="s">
        <v>81</v>
      </c>
      <c r="AW120" s="13" t="s">
        <v>34</v>
      </c>
      <c r="AX120" s="13" t="s">
        <v>73</v>
      </c>
      <c r="AY120" s="235" t="s">
        <v>154</v>
      </c>
    </row>
    <row r="121" s="14" customFormat="1">
      <c r="A121" s="14"/>
      <c r="B121" s="236"/>
      <c r="C121" s="237"/>
      <c r="D121" s="219" t="s">
        <v>167</v>
      </c>
      <c r="E121" s="238" t="s">
        <v>19</v>
      </c>
      <c r="F121" s="239" t="s">
        <v>2344</v>
      </c>
      <c r="G121" s="237"/>
      <c r="H121" s="240">
        <v>134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167</v>
      </c>
      <c r="AU121" s="246" t="s">
        <v>83</v>
      </c>
      <c r="AV121" s="14" t="s">
        <v>83</v>
      </c>
      <c r="AW121" s="14" t="s">
        <v>34</v>
      </c>
      <c r="AX121" s="14" t="s">
        <v>73</v>
      </c>
      <c r="AY121" s="246" t="s">
        <v>154</v>
      </c>
    </row>
    <row r="122" s="2" customFormat="1" ht="14.4" customHeight="1">
      <c r="A122" s="40"/>
      <c r="B122" s="41"/>
      <c r="C122" s="248" t="s">
        <v>237</v>
      </c>
      <c r="D122" s="248" t="s">
        <v>264</v>
      </c>
      <c r="E122" s="249" t="s">
        <v>2345</v>
      </c>
      <c r="F122" s="250" t="s">
        <v>2346</v>
      </c>
      <c r="G122" s="251" t="s">
        <v>230</v>
      </c>
      <c r="H122" s="252">
        <v>148.06</v>
      </c>
      <c r="I122" s="253"/>
      <c r="J122" s="254">
        <f>ROUND(I122*H122,2)</f>
        <v>0</v>
      </c>
      <c r="K122" s="250" t="s">
        <v>19</v>
      </c>
      <c r="L122" s="255"/>
      <c r="M122" s="256" t="s">
        <v>19</v>
      </c>
      <c r="N122" s="257" t="s">
        <v>44</v>
      </c>
      <c r="O122" s="86"/>
      <c r="P122" s="215">
        <f>O122*H122</f>
        <v>0</v>
      </c>
      <c r="Q122" s="215">
        <v>0.012500000000000001</v>
      </c>
      <c r="R122" s="215">
        <f>Q122*H122</f>
        <v>1.8507500000000001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414</v>
      </c>
      <c r="AT122" s="217" t="s">
        <v>264</v>
      </c>
      <c r="AU122" s="217" t="s">
        <v>83</v>
      </c>
      <c r="AY122" s="19" t="s">
        <v>154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277</v>
      </c>
      <c r="BM122" s="217" t="s">
        <v>2347</v>
      </c>
    </row>
    <row r="123" s="2" customFormat="1">
      <c r="A123" s="40"/>
      <c r="B123" s="41"/>
      <c r="C123" s="42"/>
      <c r="D123" s="219" t="s">
        <v>163</v>
      </c>
      <c r="E123" s="42"/>
      <c r="F123" s="220" t="s">
        <v>2346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163</v>
      </c>
      <c r="AU123" s="19" t="s">
        <v>83</v>
      </c>
    </row>
    <row r="124" s="14" customFormat="1">
      <c r="A124" s="14"/>
      <c r="B124" s="236"/>
      <c r="C124" s="237"/>
      <c r="D124" s="219" t="s">
        <v>167</v>
      </c>
      <c r="E124" s="237"/>
      <c r="F124" s="239" t="s">
        <v>2348</v>
      </c>
      <c r="G124" s="237"/>
      <c r="H124" s="240">
        <v>148.06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167</v>
      </c>
      <c r="AU124" s="246" t="s">
        <v>83</v>
      </c>
      <c r="AV124" s="14" t="s">
        <v>83</v>
      </c>
      <c r="AW124" s="14" t="s">
        <v>4</v>
      </c>
      <c r="AX124" s="14" t="s">
        <v>81</v>
      </c>
      <c r="AY124" s="246" t="s">
        <v>154</v>
      </c>
    </row>
    <row r="125" s="2" customFormat="1" ht="14.4" customHeight="1">
      <c r="A125" s="40"/>
      <c r="B125" s="41"/>
      <c r="C125" s="248" t="s">
        <v>8</v>
      </c>
      <c r="D125" s="248" t="s">
        <v>264</v>
      </c>
      <c r="E125" s="249" t="s">
        <v>2349</v>
      </c>
      <c r="F125" s="250" t="s">
        <v>2350</v>
      </c>
      <c r="G125" s="251" t="s">
        <v>1217</v>
      </c>
      <c r="H125" s="252">
        <v>68</v>
      </c>
      <c r="I125" s="253"/>
      <c r="J125" s="254">
        <f>ROUND(I125*H125,2)</f>
        <v>0</v>
      </c>
      <c r="K125" s="250" t="s">
        <v>19</v>
      </c>
      <c r="L125" s="255"/>
      <c r="M125" s="256" t="s">
        <v>19</v>
      </c>
      <c r="N125" s="257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414</v>
      </c>
      <c r="AT125" s="217" t="s">
        <v>264</v>
      </c>
      <c r="AU125" s="217" t="s">
        <v>83</v>
      </c>
      <c r="AY125" s="19" t="s">
        <v>154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277</v>
      </c>
      <c r="BM125" s="217" t="s">
        <v>2351</v>
      </c>
    </row>
    <row r="126" s="2" customFormat="1">
      <c r="A126" s="40"/>
      <c r="B126" s="41"/>
      <c r="C126" s="42"/>
      <c r="D126" s="219" t="s">
        <v>163</v>
      </c>
      <c r="E126" s="42"/>
      <c r="F126" s="220" t="s">
        <v>2350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163</v>
      </c>
      <c r="AU126" s="19" t="s">
        <v>83</v>
      </c>
    </row>
    <row r="127" s="2" customFormat="1" ht="22.2" customHeight="1">
      <c r="A127" s="40"/>
      <c r="B127" s="41"/>
      <c r="C127" s="206" t="s">
        <v>255</v>
      </c>
      <c r="D127" s="206" t="s">
        <v>156</v>
      </c>
      <c r="E127" s="207" t="s">
        <v>1220</v>
      </c>
      <c r="F127" s="208" t="s">
        <v>1221</v>
      </c>
      <c r="G127" s="209" t="s">
        <v>178</v>
      </c>
      <c r="H127" s="210">
        <v>3.4710000000000001</v>
      </c>
      <c r="I127" s="211"/>
      <c r="J127" s="212">
        <f>ROUND(I127*H127,2)</f>
        <v>0</v>
      </c>
      <c r="K127" s="208" t="s">
        <v>160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277</v>
      </c>
      <c r="AT127" s="217" t="s">
        <v>156</v>
      </c>
      <c r="AU127" s="217" t="s">
        <v>83</v>
      </c>
      <c r="AY127" s="19" t="s">
        <v>154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277</v>
      </c>
      <c r="BM127" s="217" t="s">
        <v>2352</v>
      </c>
    </row>
    <row r="128" s="2" customFormat="1">
      <c r="A128" s="40"/>
      <c r="B128" s="41"/>
      <c r="C128" s="42"/>
      <c r="D128" s="219" t="s">
        <v>163</v>
      </c>
      <c r="E128" s="42"/>
      <c r="F128" s="220" t="s">
        <v>1223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163</v>
      </c>
      <c r="AU128" s="19" t="s">
        <v>83</v>
      </c>
    </row>
    <row r="129" s="2" customFormat="1">
      <c r="A129" s="40"/>
      <c r="B129" s="41"/>
      <c r="C129" s="42"/>
      <c r="D129" s="224" t="s">
        <v>165</v>
      </c>
      <c r="E129" s="42"/>
      <c r="F129" s="225" t="s">
        <v>1224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165</v>
      </c>
      <c r="AU129" s="19" t="s">
        <v>83</v>
      </c>
    </row>
    <row r="130" s="12" customFormat="1" ht="25.92" customHeight="1">
      <c r="A130" s="12"/>
      <c r="B130" s="190"/>
      <c r="C130" s="191"/>
      <c r="D130" s="192" t="s">
        <v>72</v>
      </c>
      <c r="E130" s="193" t="s">
        <v>592</v>
      </c>
      <c r="F130" s="193" t="s">
        <v>593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P131+P135</f>
        <v>0</v>
      </c>
      <c r="Q130" s="198"/>
      <c r="R130" s="199">
        <f>R131+R135</f>
        <v>0</v>
      </c>
      <c r="S130" s="198"/>
      <c r="T130" s="200">
        <f>T131+T135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189</v>
      </c>
      <c r="AT130" s="202" t="s">
        <v>72</v>
      </c>
      <c r="AU130" s="202" t="s">
        <v>73</v>
      </c>
      <c r="AY130" s="201" t="s">
        <v>154</v>
      </c>
      <c r="BK130" s="203">
        <f>BK131+BK135</f>
        <v>0</v>
      </c>
    </row>
    <row r="131" s="12" customFormat="1" ht="22.8" customHeight="1">
      <c r="A131" s="12"/>
      <c r="B131" s="190"/>
      <c r="C131" s="191"/>
      <c r="D131" s="192" t="s">
        <v>72</v>
      </c>
      <c r="E131" s="204" t="s">
        <v>603</v>
      </c>
      <c r="F131" s="204" t="s">
        <v>604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SUM(P132:P134)</f>
        <v>0</v>
      </c>
      <c r="Q131" s="198"/>
      <c r="R131" s="199">
        <f>SUM(R132:R134)</f>
        <v>0</v>
      </c>
      <c r="S131" s="198"/>
      <c r="T131" s="20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189</v>
      </c>
      <c r="AT131" s="202" t="s">
        <v>72</v>
      </c>
      <c r="AU131" s="202" t="s">
        <v>81</v>
      </c>
      <c r="AY131" s="201" t="s">
        <v>154</v>
      </c>
      <c r="BK131" s="203">
        <f>SUM(BK132:BK134)</f>
        <v>0</v>
      </c>
    </row>
    <row r="132" s="2" customFormat="1" ht="14.4" customHeight="1">
      <c r="A132" s="40"/>
      <c r="B132" s="41"/>
      <c r="C132" s="206" t="s">
        <v>263</v>
      </c>
      <c r="D132" s="206" t="s">
        <v>156</v>
      </c>
      <c r="E132" s="207" t="s">
        <v>606</v>
      </c>
      <c r="F132" s="208" t="s">
        <v>604</v>
      </c>
      <c r="G132" s="209" t="s">
        <v>599</v>
      </c>
      <c r="H132" s="210">
        <v>1</v>
      </c>
      <c r="I132" s="211"/>
      <c r="J132" s="212">
        <f>ROUND(I132*H132,2)</f>
        <v>0</v>
      </c>
      <c r="K132" s="208" t="s">
        <v>160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600</v>
      </c>
      <c r="AT132" s="217" t="s">
        <v>156</v>
      </c>
      <c r="AU132" s="217" t="s">
        <v>83</v>
      </c>
      <c r="AY132" s="19" t="s">
        <v>154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600</v>
      </c>
      <c r="BM132" s="217" t="s">
        <v>2353</v>
      </c>
    </row>
    <row r="133" s="2" customFormat="1">
      <c r="A133" s="40"/>
      <c r="B133" s="41"/>
      <c r="C133" s="42"/>
      <c r="D133" s="219" t="s">
        <v>163</v>
      </c>
      <c r="E133" s="42"/>
      <c r="F133" s="220" t="s">
        <v>604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163</v>
      </c>
      <c r="AU133" s="19" t="s">
        <v>83</v>
      </c>
    </row>
    <row r="134" s="2" customFormat="1">
      <c r="A134" s="40"/>
      <c r="B134" s="41"/>
      <c r="C134" s="42"/>
      <c r="D134" s="224" t="s">
        <v>165</v>
      </c>
      <c r="E134" s="42"/>
      <c r="F134" s="225" t="s">
        <v>608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165</v>
      </c>
      <c r="AU134" s="19" t="s">
        <v>83</v>
      </c>
    </row>
    <row r="135" s="12" customFormat="1" ht="22.8" customHeight="1">
      <c r="A135" s="12"/>
      <c r="B135" s="190"/>
      <c r="C135" s="191"/>
      <c r="D135" s="192" t="s">
        <v>72</v>
      </c>
      <c r="E135" s="204" t="s">
        <v>609</v>
      </c>
      <c r="F135" s="204" t="s">
        <v>610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SUM(P136:P138)</f>
        <v>0</v>
      </c>
      <c r="Q135" s="198"/>
      <c r="R135" s="199">
        <f>SUM(R136:R138)</f>
        <v>0</v>
      </c>
      <c r="S135" s="198"/>
      <c r="T135" s="200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189</v>
      </c>
      <c r="AT135" s="202" t="s">
        <v>72</v>
      </c>
      <c r="AU135" s="202" t="s">
        <v>81</v>
      </c>
      <c r="AY135" s="201" t="s">
        <v>154</v>
      </c>
      <c r="BK135" s="203">
        <f>SUM(BK136:BK138)</f>
        <v>0</v>
      </c>
    </row>
    <row r="136" s="2" customFormat="1" ht="14.4" customHeight="1">
      <c r="A136" s="40"/>
      <c r="B136" s="41"/>
      <c r="C136" s="206" t="s">
        <v>270</v>
      </c>
      <c r="D136" s="206" t="s">
        <v>156</v>
      </c>
      <c r="E136" s="207" t="s">
        <v>612</v>
      </c>
      <c r="F136" s="208" t="s">
        <v>613</v>
      </c>
      <c r="G136" s="209" t="s">
        <v>599</v>
      </c>
      <c r="H136" s="210">
        <v>1</v>
      </c>
      <c r="I136" s="211"/>
      <c r="J136" s="212">
        <f>ROUND(I136*H136,2)</f>
        <v>0</v>
      </c>
      <c r="K136" s="208" t="s">
        <v>160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600</v>
      </c>
      <c r="AT136" s="217" t="s">
        <v>156</v>
      </c>
      <c r="AU136" s="217" t="s">
        <v>83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600</v>
      </c>
      <c r="BM136" s="217" t="s">
        <v>2354</v>
      </c>
    </row>
    <row r="137" s="2" customFormat="1">
      <c r="A137" s="40"/>
      <c r="B137" s="41"/>
      <c r="C137" s="42"/>
      <c r="D137" s="219" t="s">
        <v>163</v>
      </c>
      <c r="E137" s="42"/>
      <c r="F137" s="220" t="s">
        <v>613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83</v>
      </c>
    </row>
    <row r="138" s="2" customFormat="1">
      <c r="A138" s="40"/>
      <c r="B138" s="41"/>
      <c r="C138" s="42"/>
      <c r="D138" s="224" t="s">
        <v>165</v>
      </c>
      <c r="E138" s="42"/>
      <c r="F138" s="225" t="s">
        <v>615</v>
      </c>
      <c r="G138" s="42"/>
      <c r="H138" s="42"/>
      <c r="I138" s="221"/>
      <c r="J138" s="42"/>
      <c r="K138" s="42"/>
      <c r="L138" s="46"/>
      <c r="M138" s="258"/>
      <c r="N138" s="259"/>
      <c r="O138" s="260"/>
      <c r="P138" s="260"/>
      <c r="Q138" s="260"/>
      <c r="R138" s="260"/>
      <c r="S138" s="260"/>
      <c r="T138" s="261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165</v>
      </c>
      <c r="AU138" s="19" t="s">
        <v>83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RMehXTMjL0wU/N61SY5LeSSU4UFdCbLmZUu+UAuEUHVUJsJaaNOnF6qvF+wbjMI0GmNzFWPK5n06RW+/StI8mw==" hashValue="XDWVx3Q8HEf2qwNuYeKm7mDP5axT9x0UqfJslbFpNXZ0BjapKeqxb1SQ1YEPRjf0oerPHO6mC7H5i23md8gCEg==" algorithmName="SHA-512" password="CC35"/>
  <autoFilter ref="C84:K13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09" r:id="rId1" display="https://podminky.urs.cz/item/CS_URS_2024_02/998763303"/>
    <hyperlink ref="F113" r:id="rId2" display="https://podminky.urs.cz/item/CS_URS_2024_02/766416243"/>
    <hyperlink ref="F119" r:id="rId3" display="https://podminky.urs.cz/item/CS_URS_2024_02/766417211"/>
    <hyperlink ref="F129" r:id="rId4" display="https://podminky.urs.cz/item/CS_URS_2024_02/998766103"/>
    <hyperlink ref="F134" r:id="rId5" display="https://podminky.urs.cz/item/CS_URS_2024_02/030001000"/>
    <hyperlink ref="F138" r:id="rId6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1.2" customHeight="1">
      <c r="A9" s="40"/>
      <c r="B9" s="46"/>
      <c r="C9" s="40"/>
      <c r="D9" s="40"/>
      <c r="E9" s="137" t="s">
        <v>2355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1377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Střední pedagogická škola, gymnázium a VOŠ K.Vary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1378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ROUND((SUM(BE87:BE448)),  2)</f>
        <v>0</v>
      </c>
      <c r="G33" s="40"/>
      <c r="H33" s="40"/>
      <c r="I33" s="150">
        <v>0.20999999999999999</v>
      </c>
      <c r="J33" s="149">
        <f>ROUND(((SUM(BE87:BE448))*I33),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ROUND((SUM(BF87:BF448)),  2)</f>
        <v>0</v>
      </c>
      <c r="G34" s="40"/>
      <c r="H34" s="40"/>
      <c r="I34" s="150">
        <v>0.12</v>
      </c>
      <c r="J34" s="149">
        <f>ROUND(((SUM(BF87:BF448))*I34),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ROUND((SUM(BG87:BG448)),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ROUND((SUM(BH87:BH448)),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ROUND((SUM(BI87:BI448)),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1.2" customHeight="1">
      <c r="A50" s="40"/>
      <c r="B50" s="41"/>
      <c r="C50" s="42"/>
      <c r="D50" s="42"/>
      <c r="E50" s="71" t="str">
        <f>E9</f>
        <v>SO 03.2 - Objekt 3 - učebny jazyků, VO a HUD -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Lidická 455/40, 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129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131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1379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2356</v>
      </c>
      <c r="E64" s="176"/>
      <c r="F64" s="176"/>
      <c r="G64" s="176"/>
      <c r="H64" s="176"/>
      <c r="I64" s="176"/>
      <c r="J64" s="177">
        <f>J353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625</v>
      </c>
      <c r="E65" s="170"/>
      <c r="F65" s="170"/>
      <c r="G65" s="170"/>
      <c r="H65" s="170"/>
      <c r="I65" s="170"/>
      <c r="J65" s="171">
        <f>J388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1380</v>
      </c>
      <c r="E66" s="176"/>
      <c r="F66" s="176"/>
      <c r="G66" s="176"/>
      <c r="H66" s="176"/>
      <c r="I66" s="176"/>
      <c r="J66" s="177">
        <f>J389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1381</v>
      </c>
      <c r="E67" s="170"/>
      <c r="F67" s="170"/>
      <c r="G67" s="170"/>
      <c r="H67" s="170"/>
      <c r="I67" s="170"/>
      <c r="J67" s="171">
        <f>J433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7" customHeight="1">
      <c r="A77" s="40"/>
      <c r="B77" s="41"/>
      <c r="C77" s="42"/>
      <c r="D77" s="42"/>
      <c r="E77" s="162" t="str">
        <f>E7</f>
        <v>SPgŠ, G a VOŠ K. Vary, operační program spravedlivá transformace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31.2" customHeight="1">
      <c r="A79" s="40"/>
      <c r="B79" s="41"/>
      <c r="C79" s="42"/>
      <c r="D79" s="42"/>
      <c r="E79" s="71" t="str">
        <f>E9</f>
        <v>SO 03.2 - Objekt 3 - učebny jazyků, VO a HUD - elektro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Lidická 455/40, Karlovy Vary</v>
      </c>
      <c r="G81" s="42"/>
      <c r="H81" s="42"/>
      <c r="I81" s="34" t="s">
        <v>23</v>
      </c>
      <c r="J81" s="74" t="str">
        <f>IF(J12="","",J12)</f>
        <v>20. 10. 2023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34" t="s">
        <v>25</v>
      </c>
      <c r="D83" s="42"/>
      <c r="E83" s="42"/>
      <c r="F83" s="29" t="str">
        <f>E15</f>
        <v>Střední pedagogická škola, gymnázium a VOŠ K.Vary</v>
      </c>
      <c r="G83" s="42"/>
      <c r="H83" s="42"/>
      <c r="I83" s="34" t="s">
        <v>31</v>
      </c>
      <c r="J83" s="38" t="str">
        <f>E21</f>
        <v>Ing. Roman Gajdoš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35</v>
      </c>
      <c r="J84" s="38" t="str">
        <f>E24</f>
        <v>Bc. Martin Frous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140</v>
      </c>
      <c r="D86" s="182" t="s">
        <v>58</v>
      </c>
      <c r="E86" s="182" t="s">
        <v>54</v>
      </c>
      <c r="F86" s="182" t="s">
        <v>55</v>
      </c>
      <c r="G86" s="182" t="s">
        <v>141</v>
      </c>
      <c r="H86" s="182" t="s">
        <v>142</v>
      </c>
      <c r="I86" s="182" t="s">
        <v>143</v>
      </c>
      <c r="J86" s="182" t="s">
        <v>119</v>
      </c>
      <c r="K86" s="183" t="s">
        <v>144</v>
      </c>
      <c r="L86" s="184"/>
      <c r="M86" s="94" t="s">
        <v>19</v>
      </c>
      <c r="N86" s="95" t="s">
        <v>43</v>
      </c>
      <c r="O86" s="95" t="s">
        <v>145</v>
      </c>
      <c r="P86" s="95" t="s">
        <v>146</v>
      </c>
      <c r="Q86" s="95" t="s">
        <v>147</v>
      </c>
      <c r="R86" s="95" t="s">
        <v>148</v>
      </c>
      <c r="S86" s="95" t="s">
        <v>149</v>
      </c>
      <c r="T86" s="96" t="s">
        <v>150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151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P88+P106+P388+P433</f>
        <v>0</v>
      </c>
      <c r="Q87" s="98"/>
      <c r="R87" s="187">
        <f>R88+R106+R388+R433</f>
        <v>2.1860400000000002</v>
      </c>
      <c r="S87" s="98"/>
      <c r="T87" s="188">
        <f>T88+T106+T388+T433</f>
        <v>2.1231239999999998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120</v>
      </c>
      <c r="BK87" s="189">
        <f>BK88+BK106+BK388+BK433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152</v>
      </c>
      <c r="F88" s="193" t="s">
        <v>153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81</v>
      </c>
      <c r="AT88" s="202" t="s">
        <v>72</v>
      </c>
      <c r="AU88" s="202" t="s">
        <v>73</v>
      </c>
      <c r="AY88" s="201" t="s">
        <v>154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372</v>
      </c>
      <c r="F89" s="204" t="s">
        <v>373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SUM(P90:P105)</f>
        <v>0</v>
      </c>
      <c r="Q89" s="198"/>
      <c r="R89" s="199">
        <f>SUM(R90:R105)</f>
        <v>0</v>
      </c>
      <c r="S89" s="198"/>
      <c r="T89" s="200">
        <f>SUM(T90:T105)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81</v>
      </c>
      <c r="AY89" s="201" t="s">
        <v>154</v>
      </c>
      <c r="BK89" s="203">
        <f>SUM(BK90:BK105)</f>
        <v>0</v>
      </c>
    </row>
    <row r="90" s="2" customFormat="1" ht="22.2" customHeight="1">
      <c r="A90" s="40"/>
      <c r="B90" s="41"/>
      <c r="C90" s="206" t="s">
        <v>81</v>
      </c>
      <c r="D90" s="206" t="s">
        <v>156</v>
      </c>
      <c r="E90" s="207" t="s">
        <v>2357</v>
      </c>
      <c r="F90" s="208" t="s">
        <v>2358</v>
      </c>
      <c r="G90" s="209" t="s">
        <v>178</v>
      </c>
      <c r="H90" s="210">
        <v>0.58999999999999997</v>
      </c>
      <c r="I90" s="211"/>
      <c r="J90" s="212">
        <f>ROUND(I90*H90,2)</f>
        <v>0</v>
      </c>
      <c r="K90" s="208" t="s">
        <v>160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161</v>
      </c>
      <c r="AT90" s="217" t="s">
        <v>156</v>
      </c>
      <c r="AU90" s="217" t="s">
        <v>83</v>
      </c>
      <c r="AY90" s="19" t="s">
        <v>154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161</v>
      </c>
      <c r="BM90" s="217" t="s">
        <v>2359</v>
      </c>
    </row>
    <row r="91" s="2" customFormat="1">
      <c r="A91" s="40"/>
      <c r="B91" s="41"/>
      <c r="C91" s="42"/>
      <c r="D91" s="219" t="s">
        <v>163</v>
      </c>
      <c r="E91" s="42"/>
      <c r="F91" s="220" t="s">
        <v>2360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163</v>
      </c>
      <c r="AU91" s="19" t="s">
        <v>83</v>
      </c>
    </row>
    <row r="92" s="2" customFormat="1">
      <c r="A92" s="40"/>
      <c r="B92" s="41"/>
      <c r="C92" s="42"/>
      <c r="D92" s="224" t="s">
        <v>165</v>
      </c>
      <c r="E92" s="42"/>
      <c r="F92" s="225" t="s">
        <v>2361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165</v>
      </c>
      <c r="AU92" s="19" t="s">
        <v>83</v>
      </c>
    </row>
    <row r="93" s="2" customFormat="1" ht="22.2" customHeight="1">
      <c r="A93" s="40"/>
      <c r="B93" s="41"/>
      <c r="C93" s="206" t="s">
        <v>83</v>
      </c>
      <c r="D93" s="206" t="s">
        <v>156</v>
      </c>
      <c r="E93" s="207" t="s">
        <v>381</v>
      </c>
      <c r="F93" s="208" t="s">
        <v>382</v>
      </c>
      <c r="G93" s="209" t="s">
        <v>178</v>
      </c>
      <c r="H93" s="210">
        <v>0.58999999999999997</v>
      </c>
      <c r="I93" s="211"/>
      <c r="J93" s="212">
        <f>ROUND(I93*H93,2)</f>
        <v>0</v>
      </c>
      <c r="K93" s="208" t="s">
        <v>160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161</v>
      </c>
      <c r="AT93" s="217" t="s">
        <v>156</v>
      </c>
      <c r="AU93" s="217" t="s">
        <v>83</v>
      </c>
      <c r="AY93" s="19" t="s">
        <v>154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161</v>
      </c>
      <c r="BM93" s="217" t="s">
        <v>2362</v>
      </c>
    </row>
    <row r="94" s="2" customFormat="1">
      <c r="A94" s="40"/>
      <c r="B94" s="41"/>
      <c r="C94" s="42"/>
      <c r="D94" s="219" t="s">
        <v>163</v>
      </c>
      <c r="E94" s="42"/>
      <c r="F94" s="220" t="s">
        <v>384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163</v>
      </c>
      <c r="AU94" s="19" t="s">
        <v>83</v>
      </c>
    </row>
    <row r="95" s="2" customFormat="1">
      <c r="A95" s="40"/>
      <c r="B95" s="41"/>
      <c r="C95" s="42"/>
      <c r="D95" s="224" t="s">
        <v>165</v>
      </c>
      <c r="E95" s="42"/>
      <c r="F95" s="225" t="s">
        <v>385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165</v>
      </c>
      <c r="AU95" s="19" t="s">
        <v>83</v>
      </c>
    </row>
    <row r="96" s="2" customFormat="1" ht="22.2" customHeight="1">
      <c r="A96" s="40"/>
      <c r="B96" s="41"/>
      <c r="C96" s="206" t="s">
        <v>175</v>
      </c>
      <c r="D96" s="206" t="s">
        <v>156</v>
      </c>
      <c r="E96" s="207" t="s">
        <v>391</v>
      </c>
      <c r="F96" s="208" t="s">
        <v>392</v>
      </c>
      <c r="G96" s="209" t="s">
        <v>178</v>
      </c>
      <c r="H96" s="210">
        <v>17.109999999999999</v>
      </c>
      <c r="I96" s="211"/>
      <c r="J96" s="212">
        <f>ROUND(I96*H96,2)</f>
        <v>0</v>
      </c>
      <c r="K96" s="208" t="s">
        <v>160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161</v>
      </c>
      <c r="AT96" s="217" t="s">
        <v>156</v>
      </c>
      <c r="AU96" s="217" t="s">
        <v>83</v>
      </c>
      <c r="AY96" s="19" t="s">
        <v>154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161</v>
      </c>
      <c r="BM96" s="217" t="s">
        <v>2363</v>
      </c>
    </row>
    <row r="97" s="2" customFormat="1">
      <c r="A97" s="40"/>
      <c r="B97" s="41"/>
      <c r="C97" s="42"/>
      <c r="D97" s="219" t="s">
        <v>163</v>
      </c>
      <c r="E97" s="42"/>
      <c r="F97" s="220" t="s">
        <v>394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163</v>
      </c>
      <c r="AU97" s="19" t="s">
        <v>83</v>
      </c>
    </row>
    <row r="98" s="2" customFormat="1">
      <c r="A98" s="40"/>
      <c r="B98" s="41"/>
      <c r="C98" s="42"/>
      <c r="D98" s="224" t="s">
        <v>165</v>
      </c>
      <c r="E98" s="42"/>
      <c r="F98" s="225" t="s">
        <v>395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165</v>
      </c>
      <c r="AU98" s="19" t="s">
        <v>83</v>
      </c>
    </row>
    <row r="99" s="14" customFormat="1">
      <c r="A99" s="14"/>
      <c r="B99" s="236"/>
      <c r="C99" s="237"/>
      <c r="D99" s="219" t="s">
        <v>167</v>
      </c>
      <c r="E99" s="238" t="s">
        <v>19</v>
      </c>
      <c r="F99" s="239" t="s">
        <v>2364</v>
      </c>
      <c r="G99" s="237"/>
      <c r="H99" s="240">
        <v>17.109999999999999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167</v>
      </c>
      <c r="AU99" s="246" t="s">
        <v>83</v>
      </c>
      <c r="AV99" s="14" t="s">
        <v>83</v>
      </c>
      <c r="AW99" s="14" t="s">
        <v>34</v>
      </c>
      <c r="AX99" s="14" t="s">
        <v>81</v>
      </c>
      <c r="AY99" s="246" t="s">
        <v>154</v>
      </c>
    </row>
    <row r="100" s="2" customFormat="1" ht="22.2" customHeight="1">
      <c r="A100" s="40"/>
      <c r="B100" s="41"/>
      <c r="C100" s="206" t="s">
        <v>161</v>
      </c>
      <c r="D100" s="206" t="s">
        <v>156</v>
      </c>
      <c r="E100" s="207" t="s">
        <v>2365</v>
      </c>
      <c r="F100" s="208" t="s">
        <v>2366</v>
      </c>
      <c r="G100" s="209" t="s">
        <v>178</v>
      </c>
      <c r="H100" s="210">
        <v>0.58999999999999997</v>
      </c>
      <c r="I100" s="211"/>
      <c r="J100" s="212">
        <f>ROUND(I100*H100,2)</f>
        <v>0</v>
      </c>
      <c r="K100" s="208" t="s">
        <v>160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161</v>
      </c>
      <c r="AT100" s="217" t="s">
        <v>156</v>
      </c>
      <c r="AU100" s="217" t="s">
        <v>83</v>
      </c>
      <c r="AY100" s="19" t="s">
        <v>154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161</v>
      </c>
      <c r="BM100" s="217" t="s">
        <v>2367</v>
      </c>
    </row>
    <row r="101" s="2" customFormat="1">
      <c r="A101" s="40"/>
      <c r="B101" s="41"/>
      <c r="C101" s="42"/>
      <c r="D101" s="219" t="s">
        <v>163</v>
      </c>
      <c r="E101" s="42"/>
      <c r="F101" s="220" t="s">
        <v>2368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163</v>
      </c>
      <c r="AU101" s="19" t="s">
        <v>83</v>
      </c>
    </row>
    <row r="102" s="2" customFormat="1">
      <c r="A102" s="40"/>
      <c r="B102" s="41"/>
      <c r="C102" s="42"/>
      <c r="D102" s="224" t="s">
        <v>165</v>
      </c>
      <c r="E102" s="42"/>
      <c r="F102" s="225" t="s">
        <v>2369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165</v>
      </c>
      <c r="AU102" s="19" t="s">
        <v>83</v>
      </c>
    </row>
    <row r="103" s="2" customFormat="1" ht="22.2" customHeight="1">
      <c r="A103" s="40"/>
      <c r="B103" s="41"/>
      <c r="C103" s="206" t="s">
        <v>189</v>
      </c>
      <c r="D103" s="206" t="s">
        <v>156</v>
      </c>
      <c r="E103" s="207" t="s">
        <v>2370</v>
      </c>
      <c r="F103" s="208" t="s">
        <v>2371</v>
      </c>
      <c r="G103" s="209" t="s">
        <v>178</v>
      </c>
      <c r="H103" s="210">
        <v>0.58999999999999997</v>
      </c>
      <c r="I103" s="211"/>
      <c r="J103" s="212">
        <f>ROUND(I103*H103,2)</f>
        <v>0</v>
      </c>
      <c r="K103" s="208" t="s">
        <v>160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161</v>
      </c>
      <c r="AT103" s="217" t="s">
        <v>156</v>
      </c>
      <c r="AU103" s="217" t="s">
        <v>83</v>
      </c>
      <c r="AY103" s="19" t="s">
        <v>154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161</v>
      </c>
      <c r="BM103" s="217" t="s">
        <v>2372</v>
      </c>
    </row>
    <row r="104" s="2" customFormat="1">
      <c r="A104" s="40"/>
      <c r="B104" s="41"/>
      <c r="C104" s="42"/>
      <c r="D104" s="219" t="s">
        <v>163</v>
      </c>
      <c r="E104" s="42"/>
      <c r="F104" s="220" t="s">
        <v>2373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163</v>
      </c>
      <c r="AU104" s="19" t="s">
        <v>83</v>
      </c>
    </row>
    <row r="105" s="2" customFormat="1">
      <c r="A105" s="40"/>
      <c r="B105" s="41"/>
      <c r="C105" s="42"/>
      <c r="D105" s="224" t="s">
        <v>165</v>
      </c>
      <c r="E105" s="42"/>
      <c r="F105" s="225" t="s">
        <v>2374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165</v>
      </c>
      <c r="AU105" s="19" t="s">
        <v>83</v>
      </c>
    </row>
    <row r="106" s="12" customFormat="1" ht="25.92" customHeight="1">
      <c r="A106" s="12"/>
      <c r="B106" s="190"/>
      <c r="C106" s="191"/>
      <c r="D106" s="192" t="s">
        <v>72</v>
      </c>
      <c r="E106" s="193" t="s">
        <v>427</v>
      </c>
      <c r="F106" s="193" t="s">
        <v>428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P107+P353</f>
        <v>0</v>
      </c>
      <c r="Q106" s="198"/>
      <c r="R106" s="199">
        <f>R107+R353</f>
        <v>0.95704000000000011</v>
      </c>
      <c r="S106" s="198"/>
      <c r="T106" s="200">
        <f>T107+T353</f>
        <v>0.58986400000000005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83</v>
      </c>
      <c r="AT106" s="202" t="s">
        <v>72</v>
      </c>
      <c r="AU106" s="202" t="s">
        <v>73</v>
      </c>
      <c r="AY106" s="201" t="s">
        <v>154</v>
      </c>
      <c r="BK106" s="203">
        <f>BK107+BK353</f>
        <v>0</v>
      </c>
    </row>
    <row r="107" s="12" customFormat="1" ht="22.8" customHeight="1">
      <c r="A107" s="12"/>
      <c r="B107" s="190"/>
      <c r="C107" s="191"/>
      <c r="D107" s="192" t="s">
        <v>72</v>
      </c>
      <c r="E107" s="204" t="s">
        <v>1382</v>
      </c>
      <c r="F107" s="204" t="s">
        <v>1383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SUM(P108:P352)</f>
        <v>0</v>
      </c>
      <c r="Q107" s="198"/>
      <c r="R107" s="199">
        <f>SUM(R108:R352)</f>
        <v>0.92104000000000008</v>
      </c>
      <c r="S107" s="198"/>
      <c r="T107" s="200">
        <f>SUM(T108:T352)</f>
        <v>0.58986400000000005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83</v>
      </c>
      <c r="AT107" s="202" t="s">
        <v>72</v>
      </c>
      <c r="AU107" s="202" t="s">
        <v>81</v>
      </c>
      <c r="AY107" s="201" t="s">
        <v>154</v>
      </c>
      <c r="BK107" s="203">
        <f>SUM(BK108:BK352)</f>
        <v>0</v>
      </c>
    </row>
    <row r="108" s="2" customFormat="1" ht="22.2" customHeight="1">
      <c r="A108" s="40"/>
      <c r="B108" s="41"/>
      <c r="C108" s="206" t="s">
        <v>197</v>
      </c>
      <c r="D108" s="206" t="s">
        <v>156</v>
      </c>
      <c r="E108" s="207" t="s">
        <v>2375</v>
      </c>
      <c r="F108" s="208" t="s">
        <v>2376</v>
      </c>
      <c r="G108" s="209" t="s">
        <v>230</v>
      </c>
      <c r="H108" s="210">
        <v>120</v>
      </c>
      <c r="I108" s="211"/>
      <c r="J108" s="212">
        <f>ROUND(I108*H108,2)</f>
        <v>0</v>
      </c>
      <c r="K108" s="208" t="s">
        <v>160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277</v>
      </c>
      <c r="AT108" s="217" t="s">
        <v>156</v>
      </c>
      <c r="AU108" s="217" t="s">
        <v>83</v>
      </c>
      <c r="AY108" s="19" t="s">
        <v>154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277</v>
      </c>
      <c r="BM108" s="217" t="s">
        <v>2377</v>
      </c>
    </row>
    <row r="109" s="2" customFormat="1">
      <c r="A109" s="40"/>
      <c r="B109" s="41"/>
      <c r="C109" s="42"/>
      <c r="D109" s="219" t="s">
        <v>163</v>
      </c>
      <c r="E109" s="42"/>
      <c r="F109" s="220" t="s">
        <v>2378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163</v>
      </c>
      <c r="AU109" s="19" t="s">
        <v>83</v>
      </c>
    </row>
    <row r="110" s="2" customFormat="1">
      <c r="A110" s="40"/>
      <c r="B110" s="41"/>
      <c r="C110" s="42"/>
      <c r="D110" s="224" t="s">
        <v>165</v>
      </c>
      <c r="E110" s="42"/>
      <c r="F110" s="225" t="s">
        <v>2379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165</v>
      </c>
      <c r="AU110" s="19" t="s">
        <v>83</v>
      </c>
    </row>
    <row r="111" s="2" customFormat="1" ht="19.8" customHeight="1">
      <c r="A111" s="40"/>
      <c r="B111" s="41"/>
      <c r="C111" s="248" t="s">
        <v>204</v>
      </c>
      <c r="D111" s="248" t="s">
        <v>264</v>
      </c>
      <c r="E111" s="249" t="s">
        <v>2380</v>
      </c>
      <c r="F111" s="250" t="s">
        <v>2381</v>
      </c>
      <c r="G111" s="251" t="s">
        <v>230</v>
      </c>
      <c r="H111" s="252">
        <v>126</v>
      </c>
      <c r="I111" s="253"/>
      <c r="J111" s="254">
        <f>ROUND(I111*H111,2)</f>
        <v>0</v>
      </c>
      <c r="K111" s="250" t="s">
        <v>160</v>
      </c>
      <c r="L111" s="255"/>
      <c r="M111" s="256" t="s">
        <v>19</v>
      </c>
      <c r="N111" s="257" t="s">
        <v>44</v>
      </c>
      <c r="O111" s="86"/>
      <c r="P111" s="215">
        <f>O111*H111</f>
        <v>0</v>
      </c>
      <c r="Q111" s="215">
        <v>4.0000000000000003E-05</v>
      </c>
      <c r="R111" s="215">
        <f>Q111*H111</f>
        <v>0.0050400000000000002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414</v>
      </c>
      <c r="AT111" s="217" t="s">
        <v>264</v>
      </c>
      <c r="AU111" s="217" t="s">
        <v>83</v>
      </c>
      <c r="AY111" s="19" t="s">
        <v>154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277</v>
      </c>
      <c r="BM111" s="217" t="s">
        <v>2382</v>
      </c>
    </row>
    <row r="112" s="2" customFormat="1">
      <c r="A112" s="40"/>
      <c r="B112" s="41"/>
      <c r="C112" s="42"/>
      <c r="D112" s="219" t="s">
        <v>163</v>
      </c>
      <c r="E112" s="42"/>
      <c r="F112" s="220" t="s">
        <v>2381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163</v>
      </c>
      <c r="AU112" s="19" t="s">
        <v>83</v>
      </c>
    </row>
    <row r="113" s="14" customFormat="1">
      <c r="A113" s="14"/>
      <c r="B113" s="236"/>
      <c r="C113" s="237"/>
      <c r="D113" s="219" t="s">
        <v>167</v>
      </c>
      <c r="E113" s="238" t="s">
        <v>19</v>
      </c>
      <c r="F113" s="239" t="s">
        <v>1343</v>
      </c>
      <c r="G113" s="237"/>
      <c r="H113" s="240">
        <v>120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167</v>
      </c>
      <c r="AU113" s="246" t="s">
        <v>83</v>
      </c>
      <c r="AV113" s="14" t="s">
        <v>83</v>
      </c>
      <c r="AW113" s="14" t="s">
        <v>34</v>
      </c>
      <c r="AX113" s="14" t="s">
        <v>81</v>
      </c>
      <c r="AY113" s="246" t="s">
        <v>154</v>
      </c>
    </row>
    <row r="114" s="14" customFormat="1">
      <c r="A114" s="14"/>
      <c r="B114" s="236"/>
      <c r="C114" s="237"/>
      <c r="D114" s="219" t="s">
        <v>167</v>
      </c>
      <c r="E114" s="237"/>
      <c r="F114" s="239" t="s">
        <v>2383</v>
      </c>
      <c r="G114" s="237"/>
      <c r="H114" s="240">
        <v>126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167</v>
      </c>
      <c r="AU114" s="246" t="s">
        <v>83</v>
      </c>
      <c r="AV114" s="14" t="s">
        <v>83</v>
      </c>
      <c r="AW114" s="14" t="s">
        <v>4</v>
      </c>
      <c r="AX114" s="14" t="s">
        <v>81</v>
      </c>
      <c r="AY114" s="246" t="s">
        <v>154</v>
      </c>
    </row>
    <row r="115" s="2" customFormat="1" ht="22.2" customHeight="1">
      <c r="A115" s="40"/>
      <c r="B115" s="41"/>
      <c r="C115" s="206" t="s">
        <v>212</v>
      </c>
      <c r="D115" s="206" t="s">
        <v>156</v>
      </c>
      <c r="E115" s="207" t="s">
        <v>2384</v>
      </c>
      <c r="F115" s="208" t="s">
        <v>2385</v>
      </c>
      <c r="G115" s="209" t="s">
        <v>230</v>
      </c>
      <c r="H115" s="210">
        <v>300</v>
      </c>
      <c r="I115" s="211"/>
      <c r="J115" s="212">
        <f>ROUND(I115*H115,2)</f>
        <v>0</v>
      </c>
      <c r="K115" s="208" t="s">
        <v>160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277</v>
      </c>
      <c r="AT115" s="217" t="s">
        <v>156</v>
      </c>
      <c r="AU115" s="217" t="s">
        <v>83</v>
      </c>
      <c r="AY115" s="19" t="s">
        <v>154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277</v>
      </c>
      <c r="BM115" s="217" t="s">
        <v>2386</v>
      </c>
    </row>
    <row r="116" s="2" customFormat="1">
      <c r="A116" s="40"/>
      <c r="B116" s="41"/>
      <c r="C116" s="42"/>
      <c r="D116" s="219" t="s">
        <v>163</v>
      </c>
      <c r="E116" s="42"/>
      <c r="F116" s="220" t="s">
        <v>2387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83</v>
      </c>
    </row>
    <row r="117" s="2" customFormat="1">
      <c r="A117" s="40"/>
      <c r="B117" s="41"/>
      <c r="C117" s="42"/>
      <c r="D117" s="224" t="s">
        <v>165</v>
      </c>
      <c r="E117" s="42"/>
      <c r="F117" s="225" t="s">
        <v>2388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165</v>
      </c>
      <c r="AU117" s="19" t="s">
        <v>83</v>
      </c>
    </row>
    <row r="118" s="14" customFormat="1">
      <c r="A118" s="14"/>
      <c r="B118" s="236"/>
      <c r="C118" s="237"/>
      <c r="D118" s="219" t="s">
        <v>167</v>
      </c>
      <c r="E118" s="238" t="s">
        <v>19</v>
      </c>
      <c r="F118" s="239" t="s">
        <v>2389</v>
      </c>
      <c r="G118" s="237"/>
      <c r="H118" s="240">
        <v>300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167</v>
      </c>
      <c r="AU118" s="246" t="s">
        <v>83</v>
      </c>
      <c r="AV118" s="14" t="s">
        <v>83</v>
      </c>
      <c r="AW118" s="14" t="s">
        <v>34</v>
      </c>
      <c r="AX118" s="14" t="s">
        <v>73</v>
      </c>
      <c r="AY118" s="246" t="s">
        <v>154</v>
      </c>
    </row>
    <row r="119" s="15" customFormat="1">
      <c r="A119" s="15"/>
      <c r="B119" s="262"/>
      <c r="C119" s="263"/>
      <c r="D119" s="219" t="s">
        <v>167</v>
      </c>
      <c r="E119" s="264" t="s">
        <v>19</v>
      </c>
      <c r="F119" s="265" t="s">
        <v>1526</v>
      </c>
      <c r="G119" s="263"/>
      <c r="H119" s="266">
        <v>300</v>
      </c>
      <c r="I119" s="267"/>
      <c r="J119" s="263"/>
      <c r="K119" s="263"/>
      <c r="L119" s="268"/>
      <c r="M119" s="269"/>
      <c r="N119" s="270"/>
      <c r="O119" s="270"/>
      <c r="P119" s="270"/>
      <c r="Q119" s="270"/>
      <c r="R119" s="270"/>
      <c r="S119" s="270"/>
      <c r="T119" s="27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2" t="s">
        <v>167</v>
      </c>
      <c r="AU119" s="272" t="s">
        <v>83</v>
      </c>
      <c r="AV119" s="15" t="s">
        <v>161</v>
      </c>
      <c r="AW119" s="15" t="s">
        <v>34</v>
      </c>
      <c r="AX119" s="15" t="s">
        <v>81</v>
      </c>
      <c r="AY119" s="272" t="s">
        <v>154</v>
      </c>
    </row>
    <row r="120" s="2" customFormat="1" ht="19.8" customHeight="1">
      <c r="A120" s="40"/>
      <c r="B120" s="41"/>
      <c r="C120" s="248" t="s">
        <v>218</v>
      </c>
      <c r="D120" s="248" t="s">
        <v>264</v>
      </c>
      <c r="E120" s="249" t="s">
        <v>2390</v>
      </c>
      <c r="F120" s="250" t="s">
        <v>2391</v>
      </c>
      <c r="G120" s="251" t="s">
        <v>230</v>
      </c>
      <c r="H120" s="252">
        <v>126</v>
      </c>
      <c r="I120" s="253"/>
      <c r="J120" s="254">
        <f>ROUND(I120*H120,2)</f>
        <v>0</v>
      </c>
      <c r="K120" s="250" t="s">
        <v>160</v>
      </c>
      <c r="L120" s="255"/>
      <c r="M120" s="256" t="s">
        <v>19</v>
      </c>
      <c r="N120" s="257" t="s">
        <v>44</v>
      </c>
      <c r="O120" s="86"/>
      <c r="P120" s="215">
        <f>O120*H120</f>
        <v>0</v>
      </c>
      <c r="Q120" s="215">
        <v>6.9999999999999994E-05</v>
      </c>
      <c r="R120" s="215">
        <f>Q120*H120</f>
        <v>0.0088199999999999997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414</v>
      </c>
      <c r="AT120" s="217" t="s">
        <v>264</v>
      </c>
      <c r="AU120" s="217" t="s">
        <v>83</v>
      </c>
      <c r="AY120" s="19" t="s">
        <v>154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277</v>
      </c>
      <c r="BM120" s="217" t="s">
        <v>2392</v>
      </c>
    </row>
    <row r="121" s="2" customFormat="1">
      <c r="A121" s="40"/>
      <c r="B121" s="41"/>
      <c r="C121" s="42"/>
      <c r="D121" s="219" t="s">
        <v>163</v>
      </c>
      <c r="E121" s="42"/>
      <c r="F121" s="220" t="s">
        <v>2391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83</v>
      </c>
    </row>
    <row r="122" s="14" customFormat="1">
      <c r="A122" s="14"/>
      <c r="B122" s="236"/>
      <c r="C122" s="237"/>
      <c r="D122" s="219" t="s">
        <v>167</v>
      </c>
      <c r="E122" s="238" t="s">
        <v>19</v>
      </c>
      <c r="F122" s="239" t="s">
        <v>1343</v>
      </c>
      <c r="G122" s="237"/>
      <c r="H122" s="240">
        <v>120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167</v>
      </c>
      <c r="AU122" s="246" t="s">
        <v>83</v>
      </c>
      <c r="AV122" s="14" t="s">
        <v>83</v>
      </c>
      <c r="AW122" s="14" t="s">
        <v>34</v>
      </c>
      <c r="AX122" s="14" t="s">
        <v>81</v>
      </c>
      <c r="AY122" s="246" t="s">
        <v>154</v>
      </c>
    </row>
    <row r="123" s="14" customFormat="1">
      <c r="A123" s="14"/>
      <c r="B123" s="236"/>
      <c r="C123" s="237"/>
      <c r="D123" s="219" t="s">
        <v>167</v>
      </c>
      <c r="E123" s="237"/>
      <c r="F123" s="239" t="s">
        <v>2383</v>
      </c>
      <c r="G123" s="237"/>
      <c r="H123" s="240">
        <v>126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167</v>
      </c>
      <c r="AU123" s="246" t="s">
        <v>83</v>
      </c>
      <c r="AV123" s="14" t="s">
        <v>83</v>
      </c>
      <c r="AW123" s="14" t="s">
        <v>4</v>
      </c>
      <c r="AX123" s="14" t="s">
        <v>81</v>
      </c>
      <c r="AY123" s="246" t="s">
        <v>154</v>
      </c>
    </row>
    <row r="124" s="2" customFormat="1" ht="19.8" customHeight="1">
      <c r="A124" s="40"/>
      <c r="B124" s="41"/>
      <c r="C124" s="248" t="s">
        <v>227</v>
      </c>
      <c r="D124" s="248" t="s">
        <v>264</v>
      </c>
      <c r="E124" s="249" t="s">
        <v>2393</v>
      </c>
      <c r="F124" s="250" t="s">
        <v>2394</v>
      </c>
      <c r="G124" s="251" t="s">
        <v>230</v>
      </c>
      <c r="H124" s="252">
        <v>189</v>
      </c>
      <c r="I124" s="253"/>
      <c r="J124" s="254">
        <f>ROUND(I124*H124,2)</f>
        <v>0</v>
      </c>
      <c r="K124" s="250" t="s">
        <v>160</v>
      </c>
      <c r="L124" s="255"/>
      <c r="M124" s="256" t="s">
        <v>19</v>
      </c>
      <c r="N124" s="257" t="s">
        <v>44</v>
      </c>
      <c r="O124" s="86"/>
      <c r="P124" s="215">
        <f>O124*H124</f>
        <v>0</v>
      </c>
      <c r="Q124" s="215">
        <v>0.00010000000000000001</v>
      </c>
      <c r="R124" s="215">
        <f>Q124*H124</f>
        <v>0.0189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414</v>
      </c>
      <c r="AT124" s="217" t="s">
        <v>264</v>
      </c>
      <c r="AU124" s="217" t="s">
        <v>83</v>
      </c>
      <c r="AY124" s="19" t="s">
        <v>154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277</v>
      </c>
      <c r="BM124" s="217" t="s">
        <v>2395</v>
      </c>
    </row>
    <row r="125" s="2" customFormat="1">
      <c r="A125" s="40"/>
      <c r="B125" s="41"/>
      <c r="C125" s="42"/>
      <c r="D125" s="219" t="s">
        <v>163</v>
      </c>
      <c r="E125" s="42"/>
      <c r="F125" s="220" t="s">
        <v>2394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163</v>
      </c>
      <c r="AU125" s="19" t="s">
        <v>83</v>
      </c>
    </row>
    <row r="126" s="14" customFormat="1">
      <c r="A126" s="14"/>
      <c r="B126" s="236"/>
      <c r="C126" s="237"/>
      <c r="D126" s="219" t="s">
        <v>167</v>
      </c>
      <c r="E126" s="238" t="s">
        <v>19</v>
      </c>
      <c r="F126" s="239" t="s">
        <v>2396</v>
      </c>
      <c r="G126" s="237"/>
      <c r="H126" s="240">
        <v>180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167</v>
      </c>
      <c r="AU126" s="246" t="s">
        <v>83</v>
      </c>
      <c r="AV126" s="14" t="s">
        <v>83</v>
      </c>
      <c r="AW126" s="14" t="s">
        <v>34</v>
      </c>
      <c r="AX126" s="14" t="s">
        <v>81</v>
      </c>
      <c r="AY126" s="246" t="s">
        <v>154</v>
      </c>
    </row>
    <row r="127" s="14" customFormat="1">
      <c r="A127" s="14"/>
      <c r="B127" s="236"/>
      <c r="C127" s="237"/>
      <c r="D127" s="219" t="s">
        <v>167</v>
      </c>
      <c r="E127" s="237"/>
      <c r="F127" s="239" t="s">
        <v>2397</v>
      </c>
      <c r="G127" s="237"/>
      <c r="H127" s="240">
        <v>189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167</v>
      </c>
      <c r="AU127" s="246" t="s">
        <v>83</v>
      </c>
      <c r="AV127" s="14" t="s">
        <v>83</v>
      </c>
      <c r="AW127" s="14" t="s">
        <v>4</v>
      </c>
      <c r="AX127" s="14" t="s">
        <v>81</v>
      </c>
      <c r="AY127" s="246" t="s">
        <v>154</v>
      </c>
    </row>
    <row r="128" s="2" customFormat="1" ht="14.4" customHeight="1">
      <c r="A128" s="40"/>
      <c r="B128" s="41"/>
      <c r="C128" s="206" t="s">
        <v>237</v>
      </c>
      <c r="D128" s="206" t="s">
        <v>156</v>
      </c>
      <c r="E128" s="207" t="s">
        <v>2398</v>
      </c>
      <c r="F128" s="208" t="s">
        <v>2399</v>
      </c>
      <c r="G128" s="209" t="s">
        <v>434</v>
      </c>
      <c r="H128" s="210">
        <v>23</v>
      </c>
      <c r="I128" s="211"/>
      <c r="J128" s="212">
        <f>ROUND(I128*H128,2)</f>
        <v>0</v>
      </c>
      <c r="K128" s="208" t="s">
        <v>160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277</v>
      </c>
      <c r="AT128" s="217" t="s">
        <v>156</v>
      </c>
      <c r="AU128" s="217" t="s">
        <v>83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277</v>
      </c>
      <c r="BM128" s="217" t="s">
        <v>2400</v>
      </c>
    </row>
    <row r="129" s="2" customFormat="1">
      <c r="A129" s="40"/>
      <c r="B129" s="41"/>
      <c r="C129" s="42"/>
      <c r="D129" s="219" t="s">
        <v>163</v>
      </c>
      <c r="E129" s="42"/>
      <c r="F129" s="220" t="s">
        <v>2401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163</v>
      </c>
      <c r="AU129" s="19" t="s">
        <v>83</v>
      </c>
    </row>
    <row r="130" s="2" customFormat="1">
      <c r="A130" s="40"/>
      <c r="B130" s="41"/>
      <c r="C130" s="42"/>
      <c r="D130" s="224" t="s">
        <v>165</v>
      </c>
      <c r="E130" s="42"/>
      <c r="F130" s="225" t="s">
        <v>2402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165</v>
      </c>
      <c r="AU130" s="19" t="s">
        <v>83</v>
      </c>
    </row>
    <row r="131" s="2" customFormat="1" ht="22.2" customHeight="1">
      <c r="A131" s="40"/>
      <c r="B131" s="41"/>
      <c r="C131" s="248" t="s">
        <v>8</v>
      </c>
      <c r="D131" s="248" t="s">
        <v>264</v>
      </c>
      <c r="E131" s="249" t="s">
        <v>2403</v>
      </c>
      <c r="F131" s="250" t="s">
        <v>2404</v>
      </c>
      <c r="G131" s="251" t="s">
        <v>434</v>
      </c>
      <c r="H131" s="252">
        <v>23</v>
      </c>
      <c r="I131" s="253"/>
      <c r="J131" s="254">
        <f>ROUND(I131*H131,2)</f>
        <v>0</v>
      </c>
      <c r="K131" s="250" t="s">
        <v>160</v>
      </c>
      <c r="L131" s="255"/>
      <c r="M131" s="256" t="s">
        <v>19</v>
      </c>
      <c r="N131" s="257" t="s">
        <v>44</v>
      </c>
      <c r="O131" s="86"/>
      <c r="P131" s="215">
        <f>O131*H131</f>
        <v>0</v>
      </c>
      <c r="Q131" s="215">
        <v>9.0000000000000006E-05</v>
      </c>
      <c r="R131" s="215">
        <f>Q131*H131</f>
        <v>0.0020700000000000002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414</v>
      </c>
      <c r="AT131" s="217" t="s">
        <v>264</v>
      </c>
      <c r="AU131" s="217" t="s">
        <v>83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277</v>
      </c>
      <c r="BM131" s="217" t="s">
        <v>2405</v>
      </c>
    </row>
    <row r="132" s="2" customFormat="1">
      <c r="A132" s="40"/>
      <c r="B132" s="41"/>
      <c r="C132" s="42"/>
      <c r="D132" s="219" t="s">
        <v>163</v>
      </c>
      <c r="E132" s="42"/>
      <c r="F132" s="220" t="s">
        <v>2404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163</v>
      </c>
      <c r="AU132" s="19" t="s">
        <v>83</v>
      </c>
    </row>
    <row r="133" s="2" customFormat="1" ht="14.4" customHeight="1">
      <c r="A133" s="40"/>
      <c r="B133" s="41"/>
      <c r="C133" s="206" t="s">
        <v>255</v>
      </c>
      <c r="D133" s="206" t="s">
        <v>156</v>
      </c>
      <c r="E133" s="207" t="s">
        <v>2406</v>
      </c>
      <c r="F133" s="208" t="s">
        <v>2407</v>
      </c>
      <c r="G133" s="209" t="s">
        <v>434</v>
      </c>
      <c r="H133" s="210">
        <v>6</v>
      </c>
      <c r="I133" s="211"/>
      <c r="J133" s="212">
        <f>ROUND(I133*H133,2)</f>
        <v>0</v>
      </c>
      <c r="K133" s="208" t="s">
        <v>160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277</v>
      </c>
      <c r="AT133" s="217" t="s">
        <v>156</v>
      </c>
      <c r="AU133" s="217" t="s">
        <v>83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277</v>
      </c>
      <c r="BM133" s="217" t="s">
        <v>2408</v>
      </c>
    </row>
    <row r="134" s="2" customFormat="1">
      <c r="A134" s="40"/>
      <c r="B134" s="41"/>
      <c r="C134" s="42"/>
      <c r="D134" s="219" t="s">
        <v>163</v>
      </c>
      <c r="E134" s="42"/>
      <c r="F134" s="220" t="s">
        <v>2409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163</v>
      </c>
      <c r="AU134" s="19" t="s">
        <v>83</v>
      </c>
    </row>
    <row r="135" s="2" customFormat="1">
      <c r="A135" s="40"/>
      <c r="B135" s="41"/>
      <c r="C135" s="42"/>
      <c r="D135" s="224" t="s">
        <v>165</v>
      </c>
      <c r="E135" s="42"/>
      <c r="F135" s="225" t="s">
        <v>2410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165</v>
      </c>
      <c r="AU135" s="19" t="s">
        <v>83</v>
      </c>
    </row>
    <row r="136" s="2" customFormat="1" ht="22.2" customHeight="1">
      <c r="A136" s="40"/>
      <c r="B136" s="41"/>
      <c r="C136" s="248" t="s">
        <v>263</v>
      </c>
      <c r="D136" s="248" t="s">
        <v>264</v>
      </c>
      <c r="E136" s="249" t="s">
        <v>2411</v>
      </c>
      <c r="F136" s="250" t="s">
        <v>2412</v>
      </c>
      <c r="G136" s="251" t="s">
        <v>434</v>
      </c>
      <c r="H136" s="252">
        <v>6</v>
      </c>
      <c r="I136" s="253"/>
      <c r="J136" s="254">
        <f>ROUND(I136*H136,2)</f>
        <v>0</v>
      </c>
      <c r="K136" s="250" t="s">
        <v>160</v>
      </c>
      <c r="L136" s="255"/>
      <c r="M136" s="256" t="s">
        <v>19</v>
      </c>
      <c r="N136" s="257" t="s">
        <v>44</v>
      </c>
      <c r="O136" s="86"/>
      <c r="P136" s="215">
        <f>O136*H136</f>
        <v>0</v>
      </c>
      <c r="Q136" s="215">
        <v>0.00023000000000000001</v>
      </c>
      <c r="R136" s="215">
        <f>Q136*H136</f>
        <v>0.0013800000000000002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414</v>
      </c>
      <c r="AT136" s="217" t="s">
        <v>264</v>
      </c>
      <c r="AU136" s="217" t="s">
        <v>83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277</v>
      </c>
      <c r="BM136" s="217" t="s">
        <v>2413</v>
      </c>
    </row>
    <row r="137" s="2" customFormat="1">
      <c r="A137" s="40"/>
      <c r="B137" s="41"/>
      <c r="C137" s="42"/>
      <c r="D137" s="219" t="s">
        <v>163</v>
      </c>
      <c r="E137" s="42"/>
      <c r="F137" s="220" t="s">
        <v>2412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83</v>
      </c>
    </row>
    <row r="138" s="2" customFormat="1" ht="19.8" customHeight="1">
      <c r="A138" s="40"/>
      <c r="B138" s="41"/>
      <c r="C138" s="206" t="s">
        <v>270</v>
      </c>
      <c r="D138" s="206" t="s">
        <v>156</v>
      </c>
      <c r="E138" s="207" t="s">
        <v>1384</v>
      </c>
      <c r="F138" s="208" t="s">
        <v>1385</v>
      </c>
      <c r="G138" s="209" t="s">
        <v>434</v>
      </c>
      <c r="H138" s="210">
        <v>218</v>
      </c>
      <c r="I138" s="211"/>
      <c r="J138" s="212">
        <f>ROUND(I138*H138,2)</f>
        <v>0</v>
      </c>
      <c r="K138" s="208" t="s">
        <v>160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277</v>
      </c>
      <c r="AT138" s="217" t="s">
        <v>156</v>
      </c>
      <c r="AU138" s="217" t="s">
        <v>83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277</v>
      </c>
      <c r="BM138" s="217" t="s">
        <v>2414</v>
      </c>
    </row>
    <row r="139" s="2" customFormat="1">
      <c r="A139" s="40"/>
      <c r="B139" s="41"/>
      <c r="C139" s="42"/>
      <c r="D139" s="219" t="s">
        <v>163</v>
      </c>
      <c r="E139" s="42"/>
      <c r="F139" s="220" t="s">
        <v>1387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163</v>
      </c>
      <c r="AU139" s="19" t="s">
        <v>83</v>
      </c>
    </row>
    <row r="140" s="2" customFormat="1">
      <c r="A140" s="40"/>
      <c r="B140" s="41"/>
      <c r="C140" s="42"/>
      <c r="D140" s="224" t="s">
        <v>165</v>
      </c>
      <c r="E140" s="42"/>
      <c r="F140" s="225" t="s">
        <v>2415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165</v>
      </c>
      <c r="AU140" s="19" t="s">
        <v>83</v>
      </c>
    </row>
    <row r="141" s="2" customFormat="1" ht="22.2" customHeight="1">
      <c r="A141" s="40"/>
      <c r="B141" s="41"/>
      <c r="C141" s="248" t="s">
        <v>277</v>
      </c>
      <c r="D141" s="248" t="s">
        <v>264</v>
      </c>
      <c r="E141" s="249" t="s">
        <v>2416</v>
      </c>
      <c r="F141" s="250" t="s">
        <v>2417</v>
      </c>
      <c r="G141" s="251" t="s">
        <v>434</v>
      </c>
      <c r="H141" s="252">
        <v>218</v>
      </c>
      <c r="I141" s="253"/>
      <c r="J141" s="254">
        <f>ROUND(I141*H141,2)</f>
        <v>0</v>
      </c>
      <c r="K141" s="250" t="s">
        <v>160</v>
      </c>
      <c r="L141" s="255"/>
      <c r="M141" s="256" t="s">
        <v>19</v>
      </c>
      <c r="N141" s="257" t="s">
        <v>44</v>
      </c>
      <c r="O141" s="86"/>
      <c r="P141" s="215">
        <f>O141*H141</f>
        <v>0</v>
      </c>
      <c r="Q141" s="215">
        <v>5.0000000000000002E-05</v>
      </c>
      <c r="R141" s="215">
        <f>Q141*H141</f>
        <v>0.0109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414</v>
      </c>
      <c r="AT141" s="217" t="s">
        <v>264</v>
      </c>
      <c r="AU141" s="217" t="s">
        <v>83</v>
      </c>
      <c r="AY141" s="19" t="s">
        <v>154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277</v>
      </c>
      <c r="BM141" s="217" t="s">
        <v>2418</v>
      </c>
    </row>
    <row r="142" s="2" customFormat="1">
      <c r="A142" s="40"/>
      <c r="B142" s="41"/>
      <c r="C142" s="42"/>
      <c r="D142" s="219" t="s">
        <v>163</v>
      </c>
      <c r="E142" s="42"/>
      <c r="F142" s="220" t="s">
        <v>2417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163</v>
      </c>
      <c r="AU142" s="19" t="s">
        <v>83</v>
      </c>
    </row>
    <row r="143" s="2" customFormat="1" ht="22.2" customHeight="1">
      <c r="A143" s="40"/>
      <c r="B143" s="41"/>
      <c r="C143" s="206" t="s">
        <v>285</v>
      </c>
      <c r="D143" s="206" t="s">
        <v>156</v>
      </c>
      <c r="E143" s="207" t="s">
        <v>2419</v>
      </c>
      <c r="F143" s="208" t="s">
        <v>2420</v>
      </c>
      <c r="G143" s="209" t="s">
        <v>230</v>
      </c>
      <c r="H143" s="210">
        <v>20</v>
      </c>
      <c r="I143" s="211"/>
      <c r="J143" s="212">
        <f>ROUND(I143*H143,2)</f>
        <v>0</v>
      </c>
      <c r="K143" s="208" t="s">
        <v>160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0.00027</v>
      </c>
      <c r="T143" s="216">
        <f>S143*H143</f>
        <v>0.0054000000000000003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277</v>
      </c>
      <c r="AT143" s="217" t="s">
        <v>156</v>
      </c>
      <c r="AU143" s="217" t="s">
        <v>83</v>
      </c>
      <c r="AY143" s="19" t="s">
        <v>154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277</v>
      </c>
      <c r="BM143" s="217" t="s">
        <v>2421</v>
      </c>
    </row>
    <row r="144" s="2" customFormat="1">
      <c r="A144" s="40"/>
      <c r="B144" s="41"/>
      <c r="C144" s="42"/>
      <c r="D144" s="219" t="s">
        <v>163</v>
      </c>
      <c r="E144" s="42"/>
      <c r="F144" s="220" t="s">
        <v>2422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163</v>
      </c>
      <c r="AU144" s="19" t="s">
        <v>83</v>
      </c>
    </row>
    <row r="145" s="2" customFormat="1">
      <c r="A145" s="40"/>
      <c r="B145" s="41"/>
      <c r="C145" s="42"/>
      <c r="D145" s="224" t="s">
        <v>165</v>
      </c>
      <c r="E145" s="42"/>
      <c r="F145" s="225" t="s">
        <v>2423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165</v>
      </c>
      <c r="AU145" s="19" t="s">
        <v>83</v>
      </c>
    </row>
    <row r="146" s="2" customFormat="1" ht="22.2" customHeight="1">
      <c r="A146" s="40"/>
      <c r="B146" s="41"/>
      <c r="C146" s="206" t="s">
        <v>296</v>
      </c>
      <c r="D146" s="206" t="s">
        <v>156</v>
      </c>
      <c r="E146" s="207" t="s">
        <v>1393</v>
      </c>
      <c r="F146" s="208" t="s">
        <v>1394</v>
      </c>
      <c r="G146" s="209" t="s">
        <v>230</v>
      </c>
      <c r="H146" s="210">
        <v>80</v>
      </c>
      <c r="I146" s="211"/>
      <c r="J146" s="212">
        <f>ROUND(I146*H146,2)</f>
        <v>0</v>
      </c>
      <c r="K146" s="208" t="s">
        <v>160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277</v>
      </c>
      <c r="AT146" s="217" t="s">
        <v>156</v>
      </c>
      <c r="AU146" s="217" t="s">
        <v>83</v>
      </c>
      <c r="AY146" s="19" t="s">
        <v>154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277</v>
      </c>
      <c r="BM146" s="217" t="s">
        <v>2424</v>
      </c>
    </row>
    <row r="147" s="2" customFormat="1">
      <c r="A147" s="40"/>
      <c r="B147" s="41"/>
      <c r="C147" s="42"/>
      <c r="D147" s="219" t="s">
        <v>163</v>
      </c>
      <c r="E147" s="42"/>
      <c r="F147" s="220" t="s">
        <v>1396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163</v>
      </c>
      <c r="AU147" s="19" t="s">
        <v>83</v>
      </c>
    </row>
    <row r="148" s="2" customFormat="1">
      <c r="A148" s="40"/>
      <c r="B148" s="41"/>
      <c r="C148" s="42"/>
      <c r="D148" s="224" t="s">
        <v>165</v>
      </c>
      <c r="E148" s="42"/>
      <c r="F148" s="225" t="s">
        <v>2425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165</v>
      </c>
      <c r="AU148" s="19" t="s">
        <v>83</v>
      </c>
    </row>
    <row r="149" s="2" customFormat="1" ht="22.2" customHeight="1">
      <c r="A149" s="40"/>
      <c r="B149" s="41"/>
      <c r="C149" s="248" t="s">
        <v>303</v>
      </c>
      <c r="D149" s="248" t="s">
        <v>264</v>
      </c>
      <c r="E149" s="249" t="s">
        <v>2426</v>
      </c>
      <c r="F149" s="250" t="s">
        <v>2427</v>
      </c>
      <c r="G149" s="251" t="s">
        <v>230</v>
      </c>
      <c r="H149" s="252">
        <v>92</v>
      </c>
      <c r="I149" s="253"/>
      <c r="J149" s="254">
        <f>ROUND(I149*H149,2)</f>
        <v>0</v>
      </c>
      <c r="K149" s="250" t="s">
        <v>160</v>
      </c>
      <c r="L149" s="255"/>
      <c r="M149" s="256" t="s">
        <v>19</v>
      </c>
      <c r="N149" s="257" t="s">
        <v>44</v>
      </c>
      <c r="O149" s="86"/>
      <c r="P149" s="215">
        <f>O149*H149</f>
        <v>0</v>
      </c>
      <c r="Q149" s="215">
        <v>6.9999999999999994E-05</v>
      </c>
      <c r="R149" s="215">
        <f>Q149*H149</f>
        <v>0.0064399999999999995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414</v>
      </c>
      <c r="AT149" s="217" t="s">
        <v>264</v>
      </c>
      <c r="AU149" s="217" t="s">
        <v>83</v>
      </c>
      <c r="AY149" s="19" t="s">
        <v>154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277</v>
      </c>
      <c r="BM149" s="217" t="s">
        <v>2428</v>
      </c>
    </row>
    <row r="150" s="2" customFormat="1">
      <c r="A150" s="40"/>
      <c r="B150" s="41"/>
      <c r="C150" s="42"/>
      <c r="D150" s="219" t="s">
        <v>163</v>
      </c>
      <c r="E150" s="42"/>
      <c r="F150" s="220" t="s">
        <v>2427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163</v>
      </c>
      <c r="AU150" s="19" t="s">
        <v>83</v>
      </c>
    </row>
    <row r="151" s="14" customFormat="1">
      <c r="A151" s="14"/>
      <c r="B151" s="236"/>
      <c r="C151" s="237"/>
      <c r="D151" s="219" t="s">
        <v>167</v>
      </c>
      <c r="E151" s="238" t="s">
        <v>19</v>
      </c>
      <c r="F151" s="239" t="s">
        <v>1082</v>
      </c>
      <c r="G151" s="237"/>
      <c r="H151" s="240">
        <v>80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167</v>
      </c>
      <c r="AU151" s="246" t="s">
        <v>83</v>
      </c>
      <c r="AV151" s="14" t="s">
        <v>83</v>
      </c>
      <c r="AW151" s="14" t="s">
        <v>34</v>
      </c>
      <c r="AX151" s="14" t="s">
        <v>81</v>
      </c>
      <c r="AY151" s="246" t="s">
        <v>154</v>
      </c>
    </row>
    <row r="152" s="14" customFormat="1">
      <c r="A152" s="14"/>
      <c r="B152" s="236"/>
      <c r="C152" s="237"/>
      <c r="D152" s="219" t="s">
        <v>167</v>
      </c>
      <c r="E152" s="237"/>
      <c r="F152" s="239" t="s">
        <v>2429</v>
      </c>
      <c r="G152" s="237"/>
      <c r="H152" s="240">
        <v>92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167</v>
      </c>
      <c r="AU152" s="246" t="s">
        <v>83</v>
      </c>
      <c r="AV152" s="14" t="s">
        <v>83</v>
      </c>
      <c r="AW152" s="14" t="s">
        <v>4</v>
      </c>
      <c r="AX152" s="14" t="s">
        <v>81</v>
      </c>
      <c r="AY152" s="246" t="s">
        <v>154</v>
      </c>
    </row>
    <row r="153" s="2" customFormat="1" ht="22.2" customHeight="1">
      <c r="A153" s="40"/>
      <c r="B153" s="41"/>
      <c r="C153" s="206" t="s">
        <v>311</v>
      </c>
      <c r="D153" s="206" t="s">
        <v>156</v>
      </c>
      <c r="E153" s="207" t="s">
        <v>2430</v>
      </c>
      <c r="F153" s="208" t="s">
        <v>2431</v>
      </c>
      <c r="G153" s="209" t="s">
        <v>230</v>
      </c>
      <c r="H153" s="210">
        <v>30</v>
      </c>
      <c r="I153" s="211"/>
      <c r="J153" s="212">
        <f>ROUND(I153*H153,2)</f>
        <v>0</v>
      </c>
      <c r="K153" s="208" t="s">
        <v>160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277</v>
      </c>
      <c r="AT153" s="217" t="s">
        <v>156</v>
      </c>
      <c r="AU153" s="217" t="s">
        <v>83</v>
      </c>
      <c r="AY153" s="19" t="s">
        <v>154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277</v>
      </c>
      <c r="BM153" s="217" t="s">
        <v>2432</v>
      </c>
    </row>
    <row r="154" s="2" customFormat="1">
      <c r="A154" s="40"/>
      <c r="B154" s="41"/>
      <c r="C154" s="42"/>
      <c r="D154" s="219" t="s">
        <v>163</v>
      </c>
      <c r="E154" s="42"/>
      <c r="F154" s="220" t="s">
        <v>2433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163</v>
      </c>
      <c r="AU154" s="19" t="s">
        <v>83</v>
      </c>
    </row>
    <row r="155" s="2" customFormat="1">
      <c r="A155" s="40"/>
      <c r="B155" s="41"/>
      <c r="C155" s="42"/>
      <c r="D155" s="224" t="s">
        <v>165</v>
      </c>
      <c r="E155" s="42"/>
      <c r="F155" s="225" t="s">
        <v>2434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165</v>
      </c>
      <c r="AU155" s="19" t="s">
        <v>83</v>
      </c>
    </row>
    <row r="156" s="2" customFormat="1" ht="22.2" customHeight="1">
      <c r="A156" s="40"/>
      <c r="B156" s="41"/>
      <c r="C156" s="248" t="s">
        <v>7</v>
      </c>
      <c r="D156" s="248" t="s">
        <v>264</v>
      </c>
      <c r="E156" s="249" t="s">
        <v>2435</v>
      </c>
      <c r="F156" s="250" t="s">
        <v>2436</v>
      </c>
      <c r="G156" s="251" t="s">
        <v>230</v>
      </c>
      <c r="H156" s="252">
        <v>34.5</v>
      </c>
      <c r="I156" s="253"/>
      <c r="J156" s="254">
        <f>ROUND(I156*H156,2)</f>
        <v>0</v>
      </c>
      <c r="K156" s="250" t="s">
        <v>160</v>
      </c>
      <c r="L156" s="255"/>
      <c r="M156" s="256" t="s">
        <v>19</v>
      </c>
      <c r="N156" s="257" t="s">
        <v>44</v>
      </c>
      <c r="O156" s="86"/>
      <c r="P156" s="215">
        <f>O156*H156</f>
        <v>0</v>
      </c>
      <c r="Q156" s="215">
        <v>0.00017000000000000001</v>
      </c>
      <c r="R156" s="215">
        <f>Q156*H156</f>
        <v>0.0058650000000000004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414</v>
      </c>
      <c r="AT156" s="217" t="s">
        <v>264</v>
      </c>
      <c r="AU156" s="217" t="s">
        <v>83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277</v>
      </c>
      <c r="BM156" s="217" t="s">
        <v>2437</v>
      </c>
    </row>
    <row r="157" s="2" customFormat="1">
      <c r="A157" s="40"/>
      <c r="B157" s="41"/>
      <c r="C157" s="42"/>
      <c r="D157" s="219" t="s">
        <v>163</v>
      </c>
      <c r="E157" s="42"/>
      <c r="F157" s="220" t="s">
        <v>2436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163</v>
      </c>
      <c r="AU157" s="19" t="s">
        <v>83</v>
      </c>
    </row>
    <row r="158" s="14" customFormat="1">
      <c r="A158" s="14"/>
      <c r="B158" s="236"/>
      <c r="C158" s="237"/>
      <c r="D158" s="219" t="s">
        <v>167</v>
      </c>
      <c r="E158" s="238" t="s">
        <v>19</v>
      </c>
      <c r="F158" s="239" t="s">
        <v>397</v>
      </c>
      <c r="G158" s="237"/>
      <c r="H158" s="240">
        <v>30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167</v>
      </c>
      <c r="AU158" s="246" t="s">
        <v>83</v>
      </c>
      <c r="AV158" s="14" t="s">
        <v>83</v>
      </c>
      <c r="AW158" s="14" t="s">
        <v>34</v>
      </c>
      <c r="AX158" s="14" t="s">
        <v>81</v>
      </c>
      <c r="AY158" s="246" t="s">
        <v>154</v>
      </c>
    </row>
    <row r="159" s="14" customFormat="1">
      <c r="A159" s="14"/>
      <c r="B159" s="236"/>
      <c r="C159" s="237"/>
      <c r="D159" s="219" t="s">
        <v>167</v>
      </c>
      <c r="E159" s="237"/>
      <c r="F159" s="239" t="s">
        <v>2438</v>
      </c>
      <c r="G159" s="237"/>
      <c r="H159" s="240">
        <v>34.5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167</v>
      </c>
      <c r="AU159" s="246" t="s">
        <v>83</v>
      </c>
      <c r="AV159" s="14" t="s">
        <v>83</v>
      </c>
      <c r="AW159" s="14" t="s">
        <v>4</v>
      </c>
      <c r="AX159" s="14" t="s">
        <v>81</v>
      </c>
      <c r="AY159" s="246" t="s">
        <v>154</v>
      </c>
    </row>
    <row r="160" s="2" customFormat="1" ht="30" customHeight="1">
      <c r="A160" s="40"/>
      <c r="B160" s="41"/>
      <c r="C160" s="206" t="s">
        <v>326</v>
      </c>
      <c r="D160" s="206" t="s">
        <v>156</v>
      </c>
      <c r="E160" s="207" t="s">
        <v>2439</v>
      </c>
      <c r="F160" s="208" t="s">
        <v>2440</v>
      </c>
      <c r="G160" s="209" t="s">
        <v>230</v>
      </c>
      <c r="H160" s="210">
        <v>270</v>
      </c>
      <c r="I160" s="211"/>
      <c r="J160" s="212">
        <f>ROUND(I160*H160,2)</f>
        <v>0</v>
      </c>
      <c r="K160" s="208" t="s">
        <v>160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277</v>
      </c>
      <c r="AT160" s="217" t="s">
        <v>156</v>
      </c>
      <c r="AU160" s="217" t="s">
        <v>83</v>
      </c>
      <c r="AY160" s="19" t="s">
        <v>154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277</v>
      </c>
      <c r="BM160" s="217" t="s">
        <v>2441</v>
      </c>
    </row>
    <row r="161" s="2" customFormat="1">
      <c r="A161" s="40"/>
      <c r="B161" s="41"/>
      <c r="C161" s="42"/>
      <c r="D161" s="219" t="s">
        <v>163</v>
      </c>
      <c r="E161" s="42"/>
      <c r="F161" s="220" t="s">
        <v>2442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163</v>
      </c>
      <c r="AU161" s="19" t="s">
        <v>83</v>
      </c>
    </row>
    <row r="162" s="2" customFormat="1">
      <c r="A162" s="40"/>
      <c r="B162" s="41"/>
      <c r="C162" s="42"/>
      <c r="D162" s="224" t="s">
        <v>165</v>
      </c>
      <c r="E162" s="42"/>
      <c r="F162" s="225" t="s">
        <v>2443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165</v>
      </c>
      <c r="AU162" s="19" t="s">
        <v>83</v>
      </c>
    </row>
    <row r="163" s="2" customFormat="1" ht="22.2" customHeight="1">
      <c r="A163" s="40"/>
      <c r="B163" s="41"/>
      <c r="C163" s="248" t="s">
        <v>335</v>
      </c>
      <c r="D163" s="248" t="s">
        <v>264</v>
      </c>
      <c r="E163" s="249" t="s">
        <v>2444</v>
      </c>
      <c r="F163" s="250" t="s">
        <v>2445</v>
      </c>
      <c r="G163" s="251" t="s">
        <v>230</v>
      </c>
      <c r="H163" s="252">
        <v>310.5</v>
      </c>
      <c r="I163" s="253"/>
      <c r="J163" s="254">
        <f>ROUND(I163*H163,2)</f>
        <v>0</v>
      </c>
      <c r="K163" s="250" t="s">
        <v>160</v>
      </c>
      <c r="L163" s="255"/>
      <c r="M163" s="256" t="s">
        <v>19</v>
      </c>
      <c r="N163" s="257" t="s">
        <v>44</v>
      </c>
      <c r="O163" s="86"/>
      <c r="P163" s="215">
        <f>O163*H163</f>
        <v>0</v>
      </c>
      <c r="Q163" s="215">
        <v>1.0000000000000001E-05</v>
      </c>
      <c r="R163" s="215">
        <f>Q163*H163</f>
        <v>0.0031050000000000001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414</v>
      </c>
      <c r="AT163" s="217" t="s">
        <v>264</v>
      </c>
      <c r="AU163" s="217" t="s">
        <v>83</v>
      </c>
      <c r="AY163" s="19" t="s">
        <v>154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277</v>
      </c>
      <c r="BM163" s="217" t="s">
        <v>2446</v>
      </c>
    </row>
    <row r="164" s="2" customFormat="1">
      <c r="A164" s="40"/>
      <c r="B164" s="41"/>
      <c r="C164" s="42"/>
      <c r="D164" s="219" t="s">
        <v>163</v>
      </c>
      <c r="E164" s="42"/>
      <c r="F164" s="220" t="s">
        <v>2445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163</v>
      </c>
      <c r="AU164" s="19" t="s">
        <v>83</v>
      </c>
    </row>
    <row r="165" s="14" customFormat="1">
      <c r="A165" s="14"/>
      <c r="B165" s="236"/>
      <c r="C165" s="237"/>
      <c r="D165" s="219" t="s">
        <v>167</v>
      </c>
      <c r="E165" s="238" t="s">
        <v>19</v>
      </c>
      <c r="F165" s="239" t="s">
        <v>2447</v>
      </c>
      <c r="G165" s="237"/>
      <c r="H165" s="240">
        <v>270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167</v>
      </c>
      <c r="AU165" s="246" t="s">
        <v>83</v>
      </c>
      <c r="AV165" s="14" t="s">
        <v>83</v>
      </c>
      <c r="AW165" s="14" t="s">
        <v>34</v>
      </c>
      <c r="AX165" s="14" t="s">
        <v>81</v>
      </c>
      <c r="AY165" s="246" t="s">
        <v>154</v>
      </c>
    </row>
    <row r="166" s="14" customFormat="1">
      <c r="A166" s="14"/>
      <c r="B166" s="236"/>
      <c r="C166" s="237"/>
      <c r="D166" s="219" t="s">
        <v>167</v>
      </c>
      <c r="E166" s="237"/>
      <c r="F166" s="239" t="s">
        <v>2448</v>
      </c>
      <c r="G166" s="237"/>
      <c r="H166" s="240">
        <v>310.5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167</v>
      </c>
      <c r="AU166" s="246" t="s">
        <v>83</v>
      </c>
      <c r="AV166" s="14" t="s">
        <v>83</v>
      </c>
      <c r="AW166" s="14" t="s">
        <v>4</v>
      </c>
      <c r="AX166" s="14" t="s">
        <v>81</v>
      </c>
      <c r="AY166" s="246" t="s">
        <v>154</v>
      </c>
    </row>
    <row r="167" s="2" customFormat="1" ht="22.2" customHeight="1">
      <c r="A167" s="40"/>
      <c r="B167" s="41"/>
      <c r="C167" s="206" t="s">
        <v>346</v>
      </c>
      <c r="D167" s="206" t="s">
        <v>156</v>
      </c>
      <c r="E167" s="207" t="s">
        <v>1402</v>
      </c>
      <c r="F167" s="208" t="s">
        <v>1403</v>
      </c>
      <c r="G167" s="209" t="s">
        <v>230</v>
      </c>
      <c r="H167" s="210">
        <v>1330</v>
      </c>
      <c r="I167" s="211"/>
      <c r="J167" s="212">
        <f>ROUND(I167*H167,2)</f>
        <v>0</v>
      </c>
      <c r="K167" s="208" t="s">
        <v>160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277</v>
      </c>
      <c r="AT167" s="217" t="s">
        <v>156</v>
      </c>
      <c r="AU167" s="217" t="s">
        <v>83</v>
      </c>
      <c r="AY167" s="19" t="s">
        <v>154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277</v>
      </c>
      <c r="BM167" s="217" t="s">
        <v>2449</v>
      </c>
    </row>
    <row r="168" s="2" customFormat="1">
      <c r="A168" s="40"/>
      <c r="B168" s="41"/>
      <c r="C168" s="42"/>
      <c r="D168" s="219" t="s">
        <v>163</v>
      </c>
      <c r="E168" s="42"/>
      <c r="F168" s="220" t="s">
        <v>1405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83</v>
      </c>
    </row>
    <row r="169" s="2" customFormat="1">
      <c r="A169" s="40"/>
      <c r="B169" s="41"/>
      <c r="C169" s="42"/>
      <c r="D169" s="224" t="s">
        <v>165</v>
      </c>
      <c r="E169" s="42"/>
      <c r="F169" s="225" t="s">
        <v>2450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165</v>
      </c>
      <c r="AU169" s="19" t="s">
        <v>83</v>
      </c>
    </row>
    <row r="170" s="14" customFormat="1">
      <c r="A170" s="14"/>
      <c r="B170" s="236"/>
      <c r="C170" s="237"/>
      <c r="D170" s="219" t="s">
        <v>167</v>
      </c>
      <c r="E170" s="238" t="s">
        <v>19</v>
      </c>
      <c r="F170" s="239" t="s">
        <v>2451</v>
      </c>
      <c r="G170" s="237"/>
      <c r="H170" s="240">
        <v>1330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167</v>
      </c>
      <c r="AU170" s="246" t="s">
        <v>83</v>
      </c>
      <c r="AV170" s="14" t="s">
        <v>83</v>
      </c>
      <c r="AW170" s="14" t="s">
        <v>34</v>
      </c>
      <c r="AX170" s="14" t="s">
        <v>73</v>
      </c>
      <c r="AY170" s="246" t="s">
        <v>154</v>
      </c>
    </row>
    <row r="171" s="15" customFormat="1">
      <c r="A171" s="15"/>
      <c r="B171" s="262"/>
      <c r="C171" s="263"/>
      <c r="D171" s="219" t="s">
        <v>167</v>
      </c>
      <c r="E171" s="264" t="s">
        <v>19</v>
      </c>
      <c r="F171" s="265" t="s">
        <v>1526</v>
      </c>
      <c r="G171" s="263"/>
      <c r="H171" s="266">
        <v>1330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2" t="s">
        <v>167</v>
      </c>
      <c r="AU171" s="272" t="s">
        <v>83</v>
      </c>
      <c r="AV171" s="15" t="s">
        <v>161</v>
      </c>
      <c r="AW171" s="15" t="s">
        <v>34</v>
      </c>
      <c r="AX171" s="15" t="s">
        <v>81</v>
      </c>
      <c r="AY171" s="272" t="s">
        <v>154</v>
      </c>
    </row>
    <row r="172" s="2" customFormat="1" ht="22.2" customHeight="1">
      <c r="A172" s="40"/>
      <c r="B172" s="41"/>
      <c r="C172" s="248" t="s">
        <v>357</v>
      </c>
      <c r="D172" s="248" t="s">
        <v>264</v>
      </c>
      <c r="E172" s="249" t="s">
        <v>2452</v>
      </c>
      <c r="F172" s="250" t="s">
        <v>2453</v>
      </c>
      <c r="G172" s="251" t="s">
        <v>230</v>
      </c>
      <c r="H172" s="252">
        <v>1069.5</v>
      </c>
      <c r="I172" s="253"/>
      <c r="J172" s="254">
        <f>ROUND(I172*H172,2)</f>
        <v>0</v>
      </c>
      <c r="K172" s="250" t="s">
        <v>160</v>
      </c>
      <c r="L172" s="255"/>
      <c r="M172" s="256" t="s">
        <v>19</v>
      </c>
      <c r="N172" s="257" t="s">
        <v>44</v>
      </c>
      <c r="O172" s="86"/>
      <c r="P172" s="215">
        <f>O172*H172</f>
        <v>0</v>
      </c>
      <c r="Q172" s="215">
        <v>0.00012</v>
      </c>
      <c r="R172" s="215">
        <f>Q172*H172</f>
        <v>0.12834000000000001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414</v>
      </c>
      <c r="AT172" s="217" t="s">
        <v>264</v>
      </c>
      <c r="AU172" s="217" t="s">
        <v>83</v>
      </c>
      <c r="AY172" s="19" t="s">
        <v>154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277</v>
      </c>
      <c r="BM172" s="217" t="s">
        <v>2454</v>
      </c>
    </row>
    <row r="173" s="2" customFormat="1">
      <c r="A173" s="40"/>
      <c r="B173" s="41"/>
      <c r="C173" s="42"/>
      <c r="D173" s="219" t="s">
        <v>163</v>
      </c>
      <c r="E173" s="42"/>
      <c r="F173" s="220" t="s">
        <v>2453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163</v>
      </c>
      <c r="AU173" s="19" t="s">
        <v>83</v>
      </c>
    </row>
    <row r="174" s="14" customFormat="1">
      <c r="A174" s="14"/>
      <c r="B174" s="236"/>
      <c r="C174" s="237"/>
      <c r="D174" s="219" t="s">
        <v>167</v>
      </c>
      <c r="E174" s="238" t="s">
        <v>19</v>
      </c>
      <c r="F174" s="239" t="s">
        <v>2455</v>
      </c>
      <c r="G174" s="237"/>
      <c r="H174" s="240">
        <v>930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167</v>
      </c>
      <c r="AU174" s="246" t="s">
        <v>83</v>
      </c>
      <c r="AV174" s="14" t="s">
        <v>83</v>
      </c>
      <c r="AW174" s="14" t="s">
        <v>34</v>
      </c>
      <c r="AX174" s="14" t="s">
        <v>81</v>
      </c>
      <c r="AY174" s="246" t="s">
        <v>154</v>
      </c>
    </row>
    <row r="175" s="14" customFormat="1">
      <c r="A175" s="14"/>
      <c r="B175" s="236"/>
      <c r="C175" s="237"/>
      <c r="D175" s="219" t="s">
        <v>167</v>
      </c>
      <c r="E175" s="237"/>
      <c r="F175" s="239" t="s">
        <v>2456</v>
      </c>
      <c r="G175" s="237"/>
      <c r="H175" s="240">
        <v>1069.5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167</v>
      </c>
      <c r="AU175" s="246" t="s">
        <v>83</v>
      </c>
      <c r="AV175" s="14" t="s">
        <v>83</v>
      </c>
      <c r="AW175" s="14" t="s">
        <v>4</v>
      </c>
      <c r="AX175" s="14" t="s">
        <v>81</v>
      </c>
      <c r="AY175" s="246" t="s">
        <v>154</v>
      </c>
    </row>
    <row r="176" s="2" customFormat="1" ht="40.2" customHeight="1">
      <c r="A176" s="40"/>
      <c r="B176" s="41"/>
      <c r="C176" s="248" t="s">
        <v>366</v>
      </c>
      <c r="D176" s="248" t="s">
        <v>264</v>
      </c>
      <c r="E176" s="249" t="s">
        <v>1407</v>
      </c>
      <c r="F176" s="250" t="s">
        <v>1408</v>
      </c>
      <c r="G176" s="251" t="s">
        <v>230</v>
      </c>
      <c r="H176" s="252">
        <v>480</v>
      </c>
      <c r="I176" s="253"/>
      <c r="J176" s="254">
        <f>ROUND(I176*H176,2)</f>
        <v>0</v>
      </c>
      <c r="K176" s="250" t="s">
        <v>160</v>
      </c>
      <c r="L176" s="255"/>
      <c r="M176" s="256" t="s">
        <v>19</v>
      </c>
      <c r="N176" s="257" t="s">
        <v>44</v>
      </c>
      <c r="O176" s="86"/>
      <c r="P176" s="215">
        <f>O176*H176</f>
        <v>0</v>
      </c>
      <c r="Q176" s="215">
        <v>0.00014999999999999999</v>
      </c>
      <c r="R176" s="215">
        <f>Q176*H176</f>
        <v>0.071999999999999995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414</v>
      </c>
      <c r="AT176" s="217" t="s">
        <v>264</v>
      </c>
      <c r="AU176" s="217" t="s">
        <v>83</v>
      </c>
      <c r="AY176" s="19" t="s">
        <v>154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277</v>
      </c>
      <c r="BM176" s="217" t="s">
        <v>2457</v>
      </c>
    </row>
    <row r="177" s="2" customFormat="1">
      <c r="A177" s="40"/>
      <c r="B177" s="41"/>
      <c r="C177" s="42"/>
      <c r="D177" s="219" t="s">
        <v>163</v>
      </c>
      <c r="E177" s="42"/>
      <c r="F177" s="220" t="s">
        <v>1408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163</v>
      </c>
      <c r="AU177" s="19" t="s">
        <v>83</v>
      </c>
    </row>
    <row r="178" s="14" customFormat="1">
      <c r="A178" s="14"/>
      <c r="B178" s="236"/>
      <c r="C178" s="237"/>
      <c r="D178" s="219" t="s">
        <v>167</v>
      </c>
      <c r="E178" s="238" t="s">
        <v>19</v>
      </c>
      <c r="F178" s="239" t="s">
        <v>2458</v>
      </c>
      <c r="G178" s="237"/>
      <c r="H178" s="240">
        <v>400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167</v>
      </c>
      <c r="AU178" s="246" t="s">
        <v>83</v>
      </c>
      <c r="AV178" s="14" t="s">
        <v>83</v>
      </c>
      <c r="AW178" s="14" t="s">
        <v>34</v>
      </c>
      <c r="AX178" s="14" t="s">
        <v>73</v>
      </c>
      <c r="AY178" s="246" t="s">
        <v>154</v>
      </c>
    </row>
    <row r="179" s="15" customFormat="1">
      <c r="A179" s="15"/>
      <c r="B179" s="262"/>
      <c r="C179" s="263"/>
      <c r="D179" s="219" t="s">
        <v>167</v>
      </c>
      <c r="E179" s="264" t="s">
        <v>19</v>
      </c>
      <c r="F179" s="265" t="s">
        <v>1526</v>
      </c>
      <c r="G179" s="263"/>
      <c r="H179" s="266">
        <v>400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167</v>
      </c>
      <c r="AU179" s="272" t="s">
        <v>83</v>
      </c>
      <c r="AV179" s="15" t="s">
        <v>161</v>
      </c>
      <c r="AW179" s="15" t="s">
        <v>34</v>
      </c>
      <c r="AX179" s="15" t="s">
        <v>81</v>
      </c>
      <c r="AY179" s="272" t="s">
        <v>154</v>
      </c>
    </row>
    <row r="180" s="14" customFormat="1">
      <c r="A180" s="14"/>
      <c r="B180" s="236"/>
      <c r="C180" s="237"/>
      <c r="D180" s="219" t="s">
        <v>167</v>
      </c>
      <c r="E180" s="237"/>
      <c r="F180" s="239" t="s">
        <v>2459</v>
      </c>
      <c r="G180" s="237"/>
      <c r="H180" s="240">
        <v>480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167</v>
      </c>
      <c r="AU180" s="246" t="s">
        <v>83</v>
      </c>
      <c r="AV180" s="14" t="s">
        <v>83</v>
      </c>
      <c r="AW180" s="14" t="s">
        <v>4</v>
      </c>
      <c r="AX180" s="14" t="s">
        <v>81</v>
      </c>
      <c r="AY180" s="246" t="s">
        <v>154</v>
      </c>
    </row>
    <row r="181" s="2" customFormat="1" ht="30" customHeight="1">
      <c r="A181" s="40"/>
      <c r="B181" s="41"/>
      <c r="C181" s="206" t="s">
        <v>374</v>
      </c>
      <c r="D181" s="206" t="s">
        <v>156</v>
      </c>
      <c r="E181" s="207" t="s">
        <v>2460</v>
      </c>
      <c r="F181" s="208" t="s">
        <v>2461</v>
      </c>
      <c r="G181" s="209" t="s">
        <v>230</v>
      </c>
      <c r="H181" s="210">
        <v>1250</v>
      </c>
      <c r="I181" s="211"/>
      <c r="J181" s="212">
        <f>ROUND(I181*H181,2)</f>
        <v>0</v>
      </c>
      <c r="K181" s="208" t="s">
        <v>160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277</v>
      </c>
      <c r="AT181" s="217" t="s">
        <v>156</v>
      </c>
      <c r="AU181" s="217" t="s">
        <v>83</v>
      </c>
      <c r="AY181" s="19" t="s">
        <v>154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277</v>
      </c>
      <c r="BM181" s="217" t="s">
        <v>2462</v>
      </c>
    </row>
    <row r="182" s="2" customFormat="1">
      <c r="A182" s="40"/>
      <c r="B182" s="41"/>
      <c r="C182" s="42"/>
      <c r="D182" s="219" t="s">
        <v>163</v>
      </c>
      <c r="E182" s="42"/>
      <c r="F182" s="220" t="s">
        <v>2463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163</v>
      </c>
      <c r="AU182" s="19" t="s">
        <v>83</v>
      </c>
    </row>
    <row r="183" s="2" customFormat="1">
      <c r="A183" s="40"/>
      <c r="B183" s="41"/>
      <c r="C183" s="42"/>
      <c r="D183" s="224" t="s">
        <v>165</v>
      </c>
      <c r="E183" s="42"/>
      <c r="F183" s="225" t="s">
        <v>2464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165</v>
      </c>
      <c r="AU183" s="19" t="s">
        <v>83</v>
      </c>
    </row>
    <row r="184" s="2" customFormat="1" ht="22.2" customHeight="1">
      <c r="A184" s="40"/>
      <c r="B184" s="41"/>
      <c r="C184" s="248" t="s">
        <v>380</v>
      </c>
      <c r="D184" s="248" t="s">
        <v>264</v>
      </c>
      <c r="E184" s="249" t="s">
        <v>2465</v>
      </c>
      <c r="F184" s="250" t="s">
        <v>2466</v>
      </c>
      <c r="G184" s="251" t="s">
        <v>230</v>
      </c>
      <c r="H184" s="252">
        <v>1437.5</v>
      </c>
      <c r="I184" s="253"/>
      <c r="J184" s="254">
        <f>ROUND(I184*H184,2)</f>
        <v>0</v>
      </c>
      <c r="K184" s="250" t="s">
        <v>160</v>
      </c>
      <c r="L184" s="255"/>
      <c r="M184" s="256" t="s">
        <v>19</v>
      </c>
      <c r="N184" s="257" t="s">
        <v>44</v>
      </c>
      <c r="O184" s="86"/>
      <c r="P184" s="215">
        <f>O184*H184</f>
        <v>0</v>
      </c>
      <c r="Q184" s="215">
        <v>0.00017000000000000001</v>
      </c>
      <c r="R184" s="215">
        <f>Q184*H184</f>
        <v>0.24437500000000001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414</v>
      </c>
      <c r="AT184" s="217" t="s">
        <v>264</v>
      </c>
      <c r="AU184" s="217" t="s">
        <v>83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277</v>
      </c>
      <c r="BM184" s="217" t="s">
        <v>2467</v>
      </c>
    </row>
    <row r="185" s="2" customFormat="1">
      <c r="A185" s="40"/>
      <c r="B185" s="41"/>
      <c r="C185" s="42"/>
      <c r="D185" s="219" t="s">
        <v>163</v>
      </c>
      <c r="E185" s="42"/>
      <c r="F185" s="220" t="s">
        <v>2466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163</v>
      </c>
      <c r="AU185" s="19" t="s">
        <v>83</v>
      </c>
    </row>
    <row r="186" s="14" customFormat="1">
      <c r="A186" s="14"/>
      <c r="B186" s="236"/>
      <c r="C186" s="237"/>
      <c r="D186" s="219" t="s">
        <v>167</v>
      </c>
      <c r="E186" s="238" t="s">
        <v>19</v>
      </c>
      <c r="F186" s="239" t="s">
        <v>2468</v>
      </c>
      <c r="G186" s="237"/>
      <c r="H186" s="240">
        <v>1250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167</v>
      </c>
      <c r="AU186" s="246" t="s">
        <v>83</v>
      </c>
      <c r="AV186" s="14" t="s">
        <v>83</v>
      </c>
      <c r="AW186" s="14" t="s">
        <v>34</v>
      </c>
      <c r="AX186" s="14" t="s">
        <v>81</v>
      </c>
      <c r="AY186" s="246" t="s">
        <v>154</v>
      </c>
    </row>
    <row r="187" s="14" customFormat="1">
      <c r="A187" s="14"/>
      <c r="B187" s="236"/>
      <c r="C187" s="237"/>
      <c r="D187" s="219" t="s">
        <v>167</v>
      </c>
      <c r="E187" s="237"/>
      <c r="F187" s="239" t="s">
        <v>2469</v>
      </c>
      <c r="G187" s="237"/>
      <c r="H187" s="240">
        <v>1437.5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167</v>
      </c>
      <c r="AU187" s="246" t="s">
        <v>83</v>
      </c>
      <c r="AV187" s="14" t="s">
        <v>83</v>
      </c>
      <c r="AW187" s="14" t="s">
        <v>4</v>
      </c>
      <c r="AX187" s="14" t="s">
        <v>81</v>
      </c>
      <c r="AY187" s="246" t="s">
        <v>154</v>
      </c>
    </row>
    <row r="188" s="2" customFormat="1" ht="22.2" customHeight="1">
      <c r="A188" s="40"/>
      <c r="B188" s="41"/>
      <c r="C188" s="206" t="s">
        <v>390</v>
      </c>
      <c r="D188" s="206" t="s">
        <v>156</v>
      </c>
      <c r="E188" s="207" t="s">
        <v>2470</v>
      </c>
      <c r="F188" s="208" t="s">
        <v>2471</v>
      </c>
      <c r="G188" s="209" t="s">
        <v>230</v>
      </c>
      <c r="H188" s="210">
        <v>75</v>
      </c>
      <c r="I188" s="211"/>
      <c r="J188" s="212">
        <f>ROUND(I188*H188,2)</f>
        <v>0</v>
      </c>
      <c r="K188" s="208" t="s">
        <v>160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277</v>
      </c>
      <c r="AT188" s="217" t="s">
        <v>156</v>
      </c>
      <c r="AU188" s="217" t="s">
        <v>83</v>
      </c>
      <c r="AY188" s="19" t="s">
        <v>154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277</v>
      </c>
      <c r="BM188" s="217" t="s">
        <v>2472</v>
      </c>
    </row>
    <row r="189" s="2" customFormat="1">
      <c r="A189" s="40"/>
      <c r="B189" s="41"/>
      <c r="C189" s="42"/>
      <c r="D189" s="219" t="s">
        <v>163</v>
      </c>
      <c r="E189" s="42"/>
      <c r="F189" s="220" t="s">
        <v>2473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163</v>
      </c>
      <c r="AU189" s="19" t="s">
        <v>83</v>
      </c>
    </row>
    <row r="190" s="2" customFormat="1">
      <c r="A190" s="40"/>
      <c r="B190" s="41"/>
      <c r="C190" s="42"/>
      <c r="D190" s="224" t="s">
        <v>165</v>
      </c>
      <c r="E190" s="42"/>
      <c r="F190" s="225" t="s">
        <v>2474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165</v>
      </c>
      <c r="AU190" s="19" t="s">
        <v>83</v>
      </c>
    </row>
    <row r="191" s="2" customFormat="1" ht="22.2" customHeight="1">
      <c r="A191" s="40"/>
      <c r="B191" s="41"/>
      <c r="C191" s="248" t="s">
        <v>397</v>
      </c>
      <c r="D191" s="248" t="s">
        <v>264</v>
      </c>
      <c r="E191" s="249" t="s">
        <v>2475</v>
      </c>
      <c r="F191" s="250" t="s">
        <v>2476</v>
      </c>
      <c r="G191" s="251" t="s">
        <v>230</v>
      </c>
      <c r="H191" s="252">
        <v>86.25</v>
      </c>
      <c r="I191" s="253"/>
      <c r="J191" s="254">
        <f>ROUND(I191*H191,2)</f>
        <v>0</v>
      </c>
      <c r="K191" s="250" t="s">
        <v>160</v>
      </c>
      <c r="L191" s="255"/>
      <c r="M191" s="256" t="s">
        <v>19</v>
      </c>
      <c r="N191" s="257" t="s">
        <v>44</v>
      </c>
      <c r="O191" s="86"/>
      <c r="P191" s="215">
        <f>O191*H191</f>
        <v>0</v>
      </c>
      <c r="Q191" s="215">
        <v>0.00013999999999999999</v>
      </c>
      <c r="R191" s="215">
        <f>Q191*H191</f>
        <v>0.012074999999999999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414</v>
      </c>
      <c r="AT191" s="217" t="s">
        <v>264</v>
      </c>
      <c r="AU191" s="217" t="s">
        <v>83</v>
      </c>
      <c r="AY191" s="19" t="s">
        <v>154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277</v>
      </c>
      <c r="BM191" s="217" t="s">
        <v>2477</v>
      </c>
    </row>
    <row r="192" s="2" customFormat="1">
      <c r="A192" s="40"/>
      <c r="B192" s="41"/>
      <c r="C192" s="42"/>
      <c r="D192" s="219" t="s">
        <v>163</v>
      </c>
      <c r="E192" s="42"/>
      <c r="F192" s="220" t="s">
        <v>2476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163</v>
      </c>
      <c r="AU192" s="19" t="s">
        <v>83</v>
      </c>
    </row>
    <row r="193" s="14" customFormat="1">
      <c r="A193" s="14"/>
      <c r="B193" s="236"/>
      <c r="C193" s="237"/>
      <c r="D193" s="219" t="s">
        <v>167</v>
      </c>
      <c r="E193" s="238" t="s">
        <v>19</v>
      </c>
      <c r="F193" s="239" t="s">
        <v>1050</v>
      </c>
      <c r="G193" s="237"/>
      <c r="H193" s="240">
        <v>75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167</v>
      </c>
      <c r="AU193" s="246" t="s">
        <v>83</v>
      </c>
      <c r="AV193" s="14" t="s">
        <v>83</v>
      </c>
      <c r="AW193" s="14" t="s">
        <v>34</v>
      </c>
      <c r="AX193" s="14" t="s">
        <v>81</v>
      </c>
      <c r="AY193" s="246" t="s">
        <v>154</v>
      </c>
    </row>
    <row r="194" s="14" customFormat="1">
      <c r="A194" s="14"/>
      <c r="B194" s="236"/>
      <c r="C194" s="237"/>
      <c r="D194" s="219" t="s">
        <v>167</v>
      </c>
      <c r="E194" s="237"/>
      <c r="F194" s="239" t="s">
        <v>2478</v>
      </c>
      <c r="G194" s="237"/>
      <c r="H194" s="240">
        <v>86.25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167</v>
      </c>
      <c r="AU194" s="246" t="s">
        <v>83</v>
      </c>
      <c r="AV194" s="14" t="s">
        <v>83</v>
      </c>
      <c r="AW194" s="14" t="s">
        <v>4</v>
      </c>
      <c r="AX194" s="14" t="s">
        <v>81</v>
      </c>
      <c r="AY194" s="246" t="s">
        <v>154</v>
      </c>
    </row>
    <row r="195" s="2" customFormat="1" ht="30" customHeight="1">
      <c r="A195" s="40"/>
      <c r="B195" s="41"/>
      <c r="C195" s="206" t="s">
        <v>407</v>
      </c>
      <c r="D195" s="206" t="s">
        <v>156</v>
      </c>
      <c r="E195" s="207" t="s">
        <v>2479</v>
      </c>
      <c r="F195" s="208" t="s">
        <v>2480</v>
      </c>
      <c r="G195" s="209" t="s">
        <v>230</v>
      </c>
      <c r="H195" s="210">
        <v>170</v>
      </c>
      <c r="I195" s="211"/>
      <c r="J195" s="212">
        <f>ROUND(I195*H195,2)</f>
        <v>0</v>
      </c>
      <c r="K195" s="208" t="s">
        <v>160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277</v>
      </c>
      <c r="AT195" s="217" t="s">
        <v>156</v>
      </c>
      <c r="AU195" s="217" t="s">
        <v>83</v>
      </c>
      <c r="AY195" s="19" t="s">
        <v>154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277</v>
      </c>
      <c r="BM195" s="217" t="s">
        <v>2481</v>
      </c>
    </row>
    <row r="196" s="2" customFormat="1">
      <c r="A196" s="40"/>
      <c r="B196" s="41"/>
      <c r="C196" s="42"/>
      <c r="D196" s="219" t="s">
        <v>163</v>
      </c>
      <c r="E196" s="42"/>
      <c r="F196" s="220" t="s">
        <v>2482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163</v>
      </c>
      <c r="AU196" s="19" t="s">
        <v>83</v>
      </c>
    </row>
    <row r="197" s="2" customFormat="1">
      <c r="A197" s="40"/>
      <c r="B197" s="41"/>
      <c r="C197" s="42"/>
      <c r="D197" s="224" t="s">
        <v>165</v>
      </c>
      <c r="E197" s="42"/>
      <c r="F197" s="225" t="s">
        <v>2483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165</v>
      </c>
      <c r="AU197" s="19" t="s">
        <v>83</v>
      </c>
    </row>
    <row r="198" s="2" customFormat="1" ht="22.2" customHeight="1">
      <c r="A198" s="40"/>
      <c r="B198" s="41"/>
      <c r="C198" s="248" t="s">
        <v>414</v>
      </c>
      <c r="D198" s="248" t="s">
        <v>264</v>
      </c>
      <c r="E198" s="249" t="s">
        <v>2484</v>
      </c>
      <c r="F198" s="250" t="s">
        <v>2485</v>
      </c>
      <c r="G198" s="251" t="s">
        <v>230</v>
      </c>
      <c r="H198" s="252">
        <v>195.5</v>
      </c>
      <c r="I198" s="253"/>
      <c r="J198" s="254">
        <f>ROUND(I198*H198,2)</f>
        <v>0</v>
      </c>
      <c r="K198" s="250" t="s">
        <v>160</v>
      </c>
      <c r="L198" s="255"/>
      <c r="M198" s="256" t="s">
        <v>19</v>
      </c>
      <c r="N198" s="257" t="s">
        <v>44</v>
      </c>
      <c r="O198" s="86"/>
      <c r="P198" s="215">
        <f>O198*H198</f>
        <v>0</v>
      </c>
      <c r="Q198" s="215">
        <v>0.00016000000000000001</v>
      </c>
      <c r="R198" s="215">
        <f>Q198*H198</f>
        <v>0.031280000000000002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414</v>
      </c>
      <c r="AT198" s="217" t="s">
        <v>264</v>
      </c>
      <c r="AU198" s="217" t="s">
        <v>83</v>
      </c>
      <c r="AY198" s="19" t="s">
        <v>154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81</v>
      </c>
      <c r="BK198" s="218">
        <f>ROUND(I198*H198,2)</f>
        <v>0</v>
      </c>
      <c r="BL198" s="19" t="s">
        <v>277</v>
      </c>
      <c r="BM198" s="217" t="s">
        <v>2486</v>
      </c>
    </row>
    <row r="199" s="2" customFormat="1">
      <c r="A199" s="40"/>
      <c r="B199" s="41"/>
      <c r="C199" s="42"/>
      <c r="D199" s="219" t="s">
        <v>163</v>
      </c>
      <c r="E199" s="42"/>
      <c r="F199" s="220" t="s">
        <v>2485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163</v>
      </c>
      <c r="AU199" s="19" t="s">
        <v>83</v>
      </c>
    </row>
    <row r="200" s="14" customFormat="1">
      <c r="A200" s="14"/>
      <c r="B200" s="236"/>
      <c r="C200" s="237"/>
      <c r="D200" s="219" t="s">
        <v>167</v>
      </c>
      <c r="E200" s="238" t="s">
        <v>19</v>
      </c>
      <c r="F200" s="239" t="s">
        <v>2487</v>
      </c>
      <c r="G200" s="237"/>
      <c r="H200" s="240">
        <v>170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167</v>
      </c>
      <c r="AU200" s="246" t="s">
        <v>83</v>
      </c>
      <c r="AV200" s="14" t="s">
        <v>83</v>
      </c>
      <c r="AW200" s="14" t="s">
        <v>34</v>
      </c>
      <c r="AX200" s="14" t="s">
        <v>81</v>
      </c>
      <c r="AY200" s="246" t="s">
        <v>154</v>
      </c>
    </row>
    <row r="201" s="14" customFormat="1">
      <c r="A201" s="14"/>
      <c r="B201" s="236"/>
      <c r="C201" s="237"/>
      <c r="D201" s="219" t="s">
        <v>167</v>
      </c>
      <c r="E201" s="237"/>
      <c r="F201" s="239" t="s">
        <v>2488</v>
      </c>
      <c r="G201" s="237"/>
      <c r="H201" s="240">
        <v>195.5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167</v>
      </c>
      <c r="AU201" s="246" t="s">
        <v>83</v>
      </c>
      <c r="AV201" s="14" t="s">
        <v>83</v>
      </c>
      <c r="AW201" s="14" t="s">
        <v>4</v>
      </c>
      <c r="AX201" s="14" t="s">
        <v>81</v>
      </c>
      <c r="AY201" s="246" t="s">
        <v>154</v>
      </c>
    </row>
    <row r="202" s="2" customFormat="1" ht="40.2" customHeight="1">
      <c r="A202" s="40"/>
      <c r="B202" s="41"/>
      <c r="C202" s="206" t="s">
        <v>421</v>
      </c>
      <c r="D202" s="206" t="s">
        <v>156</v>
      </c>
      <c r="E202" s="207" t="s">
        <v>2489</v>
      </c>
      <c r="F202" s="208" t="s">
        <v>2490</v>
      </c>
      <c r="G202" s="209" t="s">
        <v>230</v>
      </c>
      <c r="H202" s="210">
        <v>620</v>
      </c>
      <c r="I202" s="211"/>
      <c r="J202" s="212">
        <f>ROUND(I202*H202,2)</f>
        <v>0</v>
      </c>
      <c r="K202" s="208" t="s">
        <v>160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0.00048000000000000001</v>
      </c>
      <c r="T202" s="216">
        <f>S202*H202</f>
        <v>0.29760000000000003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277</v>
      </c>
      <c r="AT202" s="217" t="s">
        <v>156</v>
      </c>
      <c r="AU202" s="217" t="s">
        <v>83</v>
      </c>
      <c r="AY202" s="19" t="s">
        <v>154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277</v>
      </c>
      <c r="BM202" s="217" t="s">
        <v>2491</v>
      </c>
    </row>
    <row r="203" s="2" customFormat="1">
      <c r="A203" s="40"/>
      <c r="B203" s="41"/>
      <c r="C203" s="42"/>
      <c r="D203" s="219" t="s">
        <v>163</v>
      </c>
      <c r="E203" s="42"/>
      <c r="F203" s="220" t="s">
        <v>2492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163</v>
      </c>
      <c r="AU203" s="19" t="s">
        <v>83</v>
      </c>
    </row>
    <row r="204" s="2" customFormat="1">
      <c r="A204" s="40"/>
      <c r="B204" s="41"/>
      <c r="C204" s="42"/>
      <c r="D204" s="224" t="s">
        <v>165</v>
      </c>
      <c r="E204" s="42"/>
      <c r="F204" s="225" t="s">
        <v>2493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165</v>
      </c>
      <c r="AU204" s="19" t="s">
        <v>83</v>
      </c>
    </row>
    <row r="205" s="2" customFormat="1" ht="14.4" customHeight="1">
      <c r="A205" s="40"/>
      <c r="B205" s="41"/>
      <c r="C205" s="206" t="s">
        <v>431</v>
      </c>
      <c r="D205" s="206" t="s">
        <v>156</v>
      </c>
      <c r="E205" s="207" t="s">
        <v>1419</v>
      </c>
      <c r="F205" s="208" t="s">
        <v>1420</v>
      </c>
      <c r="G205" s="209" t="s">
        <v>434</v>
      </c>
      <c r="H205" s="210">
        <v>105</v>
      </c>
      <c r="I205" s="211"/>
      <c r="J205" s="212">
        <f>ROUND(I205*H205,2)</f>
        <v>0</v>
      </c>
      <c r="K205" s="208" t="s">
        <v>1391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277</v>
      </c>
      <c r="AT205" s="217" t="s">
        <v>156</v>
      </c>
      <c r="AU205" s="217" t="s">
        <v>83</v>
      </c>
      <c r="AY205" s="19" t="s">
        <v>154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277</v>
      </c>
      <c r="BM205" s="217" t="s">
        <v>2494</v>
      </c>
    </row>
    <row r="206" s="2" customFormat="1">
      <c r="A206" s="40"/>
      <c r="B206" s="41"/>
      <c r="C206" s="42"/>
      <c r="D206" s="219" t="s">
        <v>163</v>
      </c>
      <c r="E206" s="42"/>
      <c r="F206" s="220" t="s">
        <v>1420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163</v>
      </c>
      <c r="AU206" s="19" t="s">
        <v>83</v>
      </c>
    </row>
    <row r="207" s="14" customFormat="1">
      <c r="A207" s="14"/>
      <c r="B207" s="236"/>
      <c r="C207" s="237"/>
      <c r="D207" s="219" t="s">
        <v>167</v>
      </c>
      <c r="E207" s="238" t="s">
        <v>19</v>
      </c>
      <c r="F207" s="239" t="s">
        <v>2495</v>
      </c>
      <c r="G207" s="237"/>
      <c r="H207" s="240">
        <v>105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167</v>
      </c>
      <c r="AU207" s="246" t="s">
        <v>83</v>
      </c>
      <c r="AV207" s="14" t="s">
        <v>83</v>
      </c>
      <c r="AW207" s="14" t="s">
        <v>34</v>
      </c>
      <c r="AX207" s="14" t="s">
        <v>73</v>
      </c>
      <c r="AY207" s="246" t="s">
        <v>154</v>
      </c>
    </row>
    <row r="208" s="15" customFormat="1">
      <c r="A208" s="15"/>
      <c r="B208" s="262"/>
      <c r="C208" s="263"/>
      <c r="D208" s="219" t="s">
        <v>167</v>
      </c>
      <c r="E208" s="264" t="s">
        <v>19</v>
      </c>
      <c r="F208" s="265" t="s">
        <v>1526</v>
      </c>
      <c r="G208" s="263"/>
      <c r="H208" s="266">
        <v>105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2" t="s">
        <v>167</v>
      </c>
      <c r="AU208" s="272" t="s">
        <v>83</v>
      </c>
      <c r="AV208" s="15" t="s">
        <v>161</v>
      </c>
      <c r="AW208" s="15" t="s">
        <v>34</v>
      </c>
      <c r="AX208" s="15" t="s">
        <v>81</v>
      </c>
      <c r="AY208" s="272" t="s">
        <v>154</v>
      </c>
    </row>
    <row r="209" s="2" customFormat="1" ht="19.8" customHeight="1">
      <c r="A209" s="40"/>
      <c r="B209" s="41"/>
      <c r="C209" s="248" t="s">
        <v>440</v>
      </c>
      <c r="D209" s="248" t="s">
        <v>264</v>
      </c>
      <c r="E209" s="249" t="s">
        <v>1422</v>
      </c>
      <c r="F209" s="250" t="s">
        <v>2496</v>
      </c>
      <c r="G209" s="251" t="s">
        <v>434</v>
      </c>
      <c r="H209" s="252">
        <v>60</v>
      </c>
      <c r="I209" s="253"/>
      <c r="J209" s="254">
        <f>ROUND(I209*H209,2)</f>
        <v>0</v>
      </c>
      <c r="K209" s="250" t="s">
        <v>1391</v>
      </c>
      <c r="L209" s="255"/>
      <c r="M209" s="256" t="s">
        <v>19</v>
      </c>
      <c r="N209" s="257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414</v>
      </c>
      <c r="AT209" s="217" t="s">
        <v>264</v>
      </c>
      <c r="AU209" s="217" t="s">
        <v>83</v>
      </c>
      <c r="AY209" s="19" t="s">
        <v>154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277</v>
      </c>
      <c r="BM209" s="217" t="s">
        <v>2497</v>
      </c>
    </row>
    <row r="210" s="2" customFormat="1">
      <c r="A210" s="40"/>
      <c r="B210" s="41"/>
      <c r="C210" s="42"/>
      <c r="D210" s="219" t="s">
        <v>163</v>
      </c>
      <c r="E210" s="42"/>
      <c r="F210" s="220" t="s">
        <v>2496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163</v>
      </c>
      <c r="AU210" s="19" t="s">
        <v>83</v>
      </c>
    </row>
    <row r="211" s="2" customFormat="1" ht="14.4" customHeight="1">
      <c r="A211" s="40"/>
      <c r="B211" s="41"/>
      <c r="C211" s="248" t="s">
        <v>447</v>
      </c>
      <c r="D211" s="248" t="s">
        <v>264</v>
      </c>
      <c r="E211" s="249" t="s">
        <v>2498</v>
      </c>
      <c r="F211" s="250" t="s">
        <v>1423</v>
      </c>
      <c r="G211" s="251" t="s">
        <v>434</v>
      </c>
      <c r="H211" s="252">
        <v>45</v>
      </c>
      <c r="I211" s="253"/>
      <c r="J211" s="254">
        <f>ROUND(I211*H211,2)</f>
        <v>0</v>
      </c>
      <c r="K211" s="250" t="s">
        <v>1391</v>
      </c>
      <c r="L211" s="255"/>
      <c r="M211" s="256" t="s">
        <v>19</v>
      </c>
      <c r="N211" s="257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414</v>
      </c>
      <c r="AT211" s="217" t="s">
        <v>264</v>
      </c>
      <c r="AU211" s="217" t="s">
        <v>83</v>
      </c>
      <c r="AY211" s="19" t="s">
        <v>154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277</v>
      </c>
      <c r="BM211" s="217" t="s">
        <v>2499</v>
      </c>
    </row>
    <row r="212" s="2" customFormat="1">
      <c r="A212" s="40"/>
      <c r="B212" s="41"/>
      <c r="C212" s="42"/>
      <c r="D212" s="219" t="s">
        <v>163</v>
      </c>
      <c r="E212" s="42"/>
      <c r="F212" s="220" t="s">
        <v>1423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163</v>
      </c>
      <c r="AU212" s="19" t="s">
        <v>83</v>
      </c>
    </row>
    <row r="213" s="2" customFormat="1" ht="22.2" customHeight="1">
      <c r="A213" s="40"/>
      <c r="B213" s="41"/>
      <c r="C213" s="206" t="s">
        <v>454</v>
      </c>
      <c r="D213" s="206" t="s">
        <v>156</v>
      </c>
      <c r="E213" s="207" t="s">
        <v>2500</v>
      </c>
      <c r="F213" s="208" t="s">
        <v>2501</v>
      </c>
      <c r="G213" s="209" t="s">
        <v>434</v>
      </c>
      <c r="H213" s="210">
        <v>4</v>
      </c>
      <c r="I213" s="211"/>
      <c r="J213" s="212">
        <f>ROUND(I213*H213,2)</f>
        <v>0</v>
      </c>
      <c r="K213" s="208" t="s">
        <v>160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277</v>
      </c>
      <c r="AT213" s="217" t="s">
        <v>156</v>
      </c>
      <c r="AU213" s="217" t="s">
        <v>83</v>
      </c>
      <c r="AY213" s="19" t="s">
        <v>154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277</v>
      </c>
      <c r="BM213" s="217" t="s">
        <v>2502</v>
      </c>
    </row>
    <row r="214" s="2" customFormat="1">
      <c r="A214" s="40"/>
      <c r="B214" s="41"/>
      <c r="C214" s="42"/>
      <c r="D214" s="219" t="s">
        <v>163</v>
      </c>
      <c r="E214" s="42"/>
      <c r="F214" s="220" t="s">
        <v>2503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163</v>
      </c>
      <c r="AU214" s="19" t="s">
        <v>83</v>
      </c>
    </row>
    <row r="215" s="2" customFormat="1">
      <c r="A215" s="40"/>
      <c r="B215" s="41"/>
      <c r="C215" s="42"/>
      <c r="D215" s="224" t="s">
        <v>165</v>
      </c>
      <c r="E215" s="42"/>
      <c r="F215" s="225" t="s">
        <v>2504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165</v>
      </c>
      <c r="AU215" s="19" t="s">
        <v>83</v>
      </c>
    </row>
    <row r="216" s="2" customFormat="1" ht="30" customHeight="1">
      <c r="A216" s="40"/>
      <c r="B216" s="41"/>
      <c r="C216" s="248" t="s">
        <v>461</v>
      </c>
      <c r="D216" s="248" t="s">
        <v>264</v>
      </c>
      <c r="E216" s="249" t="s">
        <v>2505</v>
      </c>
      <c r="F216" s="250" t="s">
        <v>2506</v>
      </c>
      <c r="G216" s="251" t="s">
        <v>434</v>
      </c>
      <c r="H216" s="252">
        <v>1</v>
      </c>
      <c r="I216" s="253"/>
      <c r="J216" s="254">
        <f>ROUND(I216*H216,2)</f>
        <v>0</v>
      </c>
      <c r="K216" s="250" t="s">
        <v>1391</v>
      </c>
      <c r="L216" s="255"/>
      <c r="M216" s="256" t="s">
        <v>19</v>
      </c>
      <c r="N216" s="257" t="s">
        <v>44</v>
      </c>
      <c r="O216" s="86"/>
      <c r="P216" s="215">
        <f>O216*H216</f>
        <v>0</v>
      </c>
      <c r="Q216" s="215">
        <v>0.0086999999999999994</v>
      </c>
      <c r="R216" s="215">
        <f>Q216*H216</f>
        <v>0.0086999999999999994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414</v>
      </c>
      <c r="AT216" s="217" t="s">
        <v>264</v>
      </c>
      <c r="AU216" s="217" t="s">
        <v>83</v>
      </c>
      <c r="AY216" s="19" t="s">
        <v>154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277</v>
      </c>
      <c r="BM216" s="217" t="s">
        <v>2507</v>
      </c>
    </row>
    <row r="217" s="2" customFormat="1">
      <c r="A217" s="40"/>
      <c r="B217" s="41"/>
      <c r="C217" s="42"/>
      <c r="D217" s="219" t="s">
        <v>163</v>
      </c>
      <c r="E217" s="42"/>
      <c r="F217" s="220" t="s">
        <v>2506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83</v>
      </c>
    </row>
    <row r="218" s="2" customFormat="1" ht="30" customHeight="1">
      <c r="A218" s="40"/>
      <c r="B218" s="41"/>
      <c r="C218" s="248" t="s">
        <v>466</v>
      </c>
      <c r="D218" s="248" t="s">
        <v>264</v>
      </c>
      <c r="E218" s="249" t="s">
        <v>2508</v>
      </c>
      <c r="F218" s="250" t="s">
        <v>2509</v>
      </c>
      <c r="G218" s="251" t="s">
        <v>434</v>
      </c>
      <c r="H218" s="252">
        <v>1</v>
      </c>
      <c r="I218" s="253"/>
      <c r="J218" s="254">
        <f>ROUND(I218*H218,2)</f>
        <v>0</v>
      </c>
      <c r="K218" s="250" t="s">
        <v>1391</v>
      </c>
      <c r="L218" s="255"/>
      <c r="M218" s="256" t="s">
        <v>19</v>
      </c>
      <c r="N218" s="257" t="s">
        <v>44</v>
      </c>
      <c r="O218" s="86"/>
      <c r="P218" s="215">
        <f>O218*H218</f>
        <v>0</v>
      </c>
      <c r="Q218" s="215">
        <v>0.010999999999999999</v>
      </c>
      <c r="R218" s="215">
        <f>Q218*H218</f>
        <v>0.010999999999999999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414</v>
      </c>
      <c r="AT218" s="217" t="s">
        <v>264</v>
      </c>
      <c r="AU218" s="217" t="s">
        <v>83</v>
      </c>
      <c r="AY218" s="19" t="s">
        <v>154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277</v>
      </c>
      <c r="BM218" s="217" t="s">
        <v>2510</v>
      </c>
    </row>
    <row r="219" s="2" customFormat="1">
      <c r="A219" s="40"/>
      <c r="B219" s="41"/>
      <c r="C219" s="42"/>
      <c r="D219" s="219" t="s">
        <v>163</v>
      </c>
      <c r="E219" s="42"/>
      <c r="F219" s="220" t="s">
        <v>2509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163</v>
      </c>
      <c r="AU219" s="19" t="s">
        <v>83</v>
      </c>
    </row>
    <row r="220" s="2" customFormat="1" ht="30" customHeight="1">
      <c r="A220" s="40"/>
      <c r="B220" s="41"/>
      <c r="C220" s="248" t="s">
        <v>470</v>
      </c>
      <c r="D220" s="248" t="s">
        <v>264</v>
      </c>
      <c r="E220" s="249" t="s">
        <v>2511</v>
      </c>
      <c r="F220" s="250" t="s">
        <v>2512</v>
      </c>
      <c r="G220" s="251" t="s">
        <v>434</v>
      </c>
      <c r="H220" s="252">
        <v>1</v>
      </c>
      <c r="I220" s="253"/>
      <c r="J220" s="254">
        <f>ROUND(I220*H220,2)</f>
        <v>0</v>
      </c>
      <c r="K220" s="250" t="s">
        <v>1391</v>
      </c>
      <c r="L220" s="255"/>
      <c r="M220" s="256" t="s">
        <v>19</v>
      </c>
      <c r="N220" s="257" t="s">
        <v>44</v>
      </c>
      <c r="O220" s="86"/>
      <c r="P220" s="215">
        <f>O220*H220</f>
        <v>0</v>
      </c>
      <c r="Q220" s="215">
        <v>0.010999999999999999</v>
      </c>
      <c r="R220" s="215">
        <f>Q220*H220</f>
        <v>0.010999999999999999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414</v>
      </c>
      <c r="AT220" s="217" t="s">
        <v>264</v>
      </c>
      <c r="AU220" s="217" t="s">
        <v>83</v>
      </c>
      <c r="AY220" s="19" t="s">
        <v>154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277</v>
      </c>
      <c r="BM220" s="217" t="s">
        <v>2513</v>
      </c>
    </row>
    <row r="221" s="2" customFormat="1">
      <c r="A221" s="40"/>
      <c r="B221" s="41"/>
      <c r="C221" s="42"/>
      <c r="D221" s="219" t="s">
        <v>163</v>
      </c>
      <c r="E221" s="42"/>
      <c r="F221" s="220" t="s">
        <v>2512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163</v>
      </c>
      <c r="AU221" s="19" t="s">
        <v>83</v>
      </c>
    </row>
    <row r="222" s="2" customFormat="1" ht="30" customHeight="1">
      <c r="A222" s="40"/>
      <c r="B222" s="41"/>
      <c r="C222" s="248" t="s">
        <v>477</v>
      </c>
      <c r="D222" s="248" t="s">
        <v>264</v>
      </c>
      <c r="E222" s="249" t="s">
        <v>2514</v>
      </c>
      <c r="F222" s="250" t="s">
        <v>2515</v>
      </c>
      <c r="G222" s="251" t="s">
        <v>434</v>
      </c>
      <c r="H222" s="252">
        <v>1</v>
      </c>
      <c r="I222" s="253"/>
      <c r="J222" s="254">
        <f>ROUND(I222*H222,2)</f>
        <v>0</v>
      </c>
      <c r="K222" s="250" t="s">
        <v>1391</v>
      </c>
      <c r="L222" s="255"/>
      <c r="M222" s="256" t="s">
        <v>19</v>
      </c>
      <c r="N222" s="257" t="s">
        <v>44</v>
      </c>
      <c r="O222" s="86"/>
      <c r="P222" s="215">
        <f>O222*H222</f>
        <v>0</v>
      </c>
      <c r="Q222" s="215">
        <v>0.0137</v>
      </c>
      <c r="R222" s="215">
        <f>Q222*H222</f>
        <v>0.0137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414</v>
      </c>
      <c r="AT222" s="217" t="s">
        <v>264</v>
      </c>
      <c r="AU222" s="217" t="s">
        <v>83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277</v>
      </c>
      <c r="BM222" s="217" t="s">
        <v>2516</v>
      </c>
    </row>
    <row r="223" s="2" customFormat="1">
      <c r="A223" s="40"/>
      <c r="B223" s="41"/>
      <c r="C223" s="42"/>
      <c r="D223" s="219" t="s">
        <v>163</v>
      </c>
      <c r="E223" s="42"/>
      <c r="F223" s="220" t="s">
        <v>2515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163</v>
      </c>
      <c r="AU223" s="19" t="s">
        <v>83</v>
      </c>
    </row>
    <row r="224" s="2" customFormat="1" ht="22.2" customHeight="1">
      <c r="A224" s="40"/>
      <c r="B224" s="41"/>
      <c r="C224" s="206" t="s">
        <v>482</v>
      </c>
      <c r="D224" s="206" t="s">
        <v>156</v>
      </c>
      <c r="E224" s="207" t="s">
        <v>2517</v>
      </c>
      <c r="F224" s="208" t="s">
        <v>2518</v>
      </c>
      <c r="G224" s="209" t="s">
        <v>434</v>
      </c>
      <c r="H224" s="210">
        <v>4</v>
      </c>
      <c r="I224" s="211"/>
      <c r="J224" s="212">
        <f>ROUND(I224*H224,2)</f>
        <v>0</v>
      </c>
      <c r="K224" s="208" t="s">
        <v>160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0.040000000000000001</v>
      </c>
      <c r="T224" s="216">
        <f>S224*H224</f>
        <v>0.16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277</v>
      </c>
      <c r="AT224" s="217" t="s">
        <v>156</v>
      </c>
      <c r="AU224" s="217" t="s">
        <v>83</v>
      </c>
      <c r="AY224" s="19" t="s">
        <v>154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277</v>
      </c>
      <c r="BM224" s="217" t="s">
        <v>2519</v>
      </c>
    </row>
    <row r="225" s="2" customFormat="1">
      <c r="A225" s="40"/>
      <c r="B225" s="41"/>
      <c r="C225" s="42"/>
      <c r="D225" s="219" t="s">
        <v>163</v>
      </c>
      <c r="E225" s="42"/>
      <c r="F225" s="220" t="s">
        <v>2520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163</v>
      </c>
      <c r="AU225" s="19" t="s">
        <v>83</v>
      </c>
    </row>
    <row r="226" s="2" customFormat="1">
      <c r="A226" s="40"/>
      <c r="B226" s="41"/>
      <c r="C226" s="42"/>
      <c r="D226" s="224" t="s">
        <v>165</v>
      </c>
      <c r="E226" s="42"/>
      <c r="F226" s="225" t="s">
        <v>2521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165</v>
      </c>
      <c r="AU226" s="19" t="s">
        <v>83</v>
      </c>
    </row>
    <row r="227" s="2" customFormat="1" ht="22.2" customHeight="1">
      <c r="A227" s="40"/>
      <c r="B227" s="41"/>
      <c r="C227" s="206" t="s">
        <v>490</v>
      </c>
      <c r="D227" s="206" t="s">
        <v>156</v>
      </c>
      <c r="E227" s="207" t="s">
        <v>2522</v>
      </c>
      <c r="F227" s="208" t="s">
        <v>2523</v>
      </c>
      <c r="G227" s="209" t="s">
        <v>434</v>
      </c>
      <c r="H227" s="210">
        <v>50</v>
      </c>
      <c r="I227" s="211"/>
      <c r="J227" s="212">
        <f>ROUND(I227*H227,2)</f>
        <v>0</v>
      </c>
      <c r="K227" s="208" t="s">
        <v>160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0.00023000000000000001</v>
      </c>
      <c r="T227" s="216">
        <f>S227*H227</f>
        <v>0.0115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277</v>
      </c>
      <c r="AT227" s="217" t="s">
        <v>156</v>
      </c>
      <c r="AU227" s="217" t="s">
        <v>83</v>
      </c>
      <c r="AY227" s="19" t="s">
        <v>154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277</v>
      </c>
      <c r="BM227" s="217" t="s">
        <v>2524</v>
      </c>
    </row>
    <row r="228" s="2" customFormat="1">
      <c r="A228" s="40"/>
      <c r="B228" s="41"/>
      <c r="C228" s="42"/>
      <c r="D228" s="219" t="s">
        <v>163</v>
      </c>
      <c r="E228" s="42"/>
      <c r="F228" s="220" t="s">
        <v>2525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163</v>
      </c>
      <c r="AU228" s="19" t="s">
        <v>83</v>
      </c>
    </row>
    <row r="229" s="2" customFormat="1">
      <c r="A229" s="40"/>
      <c r="B229" s="41"/>
      <c r="C229" s="42"/>
      <c r="D229" s="224" t="s">
        <v>165</v>
      </c>
      <c r="E229" s="42"/>
      <c r="F229" s="225" t="s">
        <v>2526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165</v>
      </c>
      <c r="AU229" s="19" t="s">
        <v>83</v>
      </c>
    </row>
    <row r="230" s="2" customFormat="1" ht="22.2" customHeight="1">
      <c r="A230" s="40"/>
      <c r="B230" s="41"/>
      <c r="C230" s="206" t="s">
        <v>494</v>
      </c>
      <c r="D230" s="206" t="s">
        <v>156</v>
      </c>
      <c r="E230" s="207" t="s">
        <v>2527</v>
      </c>
      <c r="F230" s="208" t="s">
        <v>2528</v>
      </c>
      <c r="G230" s="209" t="s">
        <v>434</v>
      </c>
      <c r="H230" s="210">
        <v>30</v>
      </c>
      <c r="I230" s="211"/>
      <c r="J230" s="212">
        <f>ROUND(I230*H230,2)</f>
        <v>0</v>
      </c>
      <c r="K230" s="208" t="s">
        <v>160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0.00063000000000000003</v>
      </c>
      <c r="T230" s="216">
        <f>S230*H230</f>
        <v>0.0189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277</v>
      </c>
      <c r="AT230" s="217" t="s">
        <v>156</v>
      </c>
      <c r="AU230" s="217" t="s">
        <v>83</v>
      </c>
      <c r="AY230" s="19" t="s">
        <v>154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277</v>
      </c>
      <c r="BM230" s="217" t="s">
        <v>2529</v>
      </c>
    </row>
    <row r="231" s="2" customFormat="1">
      <c r="A231" s="40"/>
      <c r="B231" s="41"/>
      <c r="C231" s="42"/>
      <c r="D231" s="219" t="s">
        <v>163</v>
      </c>
      <c r="E231" s="42"/>
      <c r="F231" s="220" t="s">
        <v>2530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163</v>
      </c>
      <c r="AU231" s="19" t="s">
        <v>83</v>
      </c>
    </row>
    <row r="232" s="2" customFormat="1">
      <c r="A232" s="40"/>
      <c r="B232" s="41"/>
      <c r="C232" s="42"/>
      <c r="D232" s="224" t="s">
        <v>165</v>
      </c>
      <c r="E232" s="42"/>
      <c r="F232" s="225" t="s">
        <v>2531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165</v>
      </c>
      <c r="AU232" s="19" t="s">
        <v>83</v>
      </c>
    </row>
    <row r="233" s="2" customFormat="1" ht="22.2" customHeight="1">
      <c r="A233" s="40"/>
      <c r="B233" s="41"/>
      <c r="C233" s="206" t="s">
        <v>502</v>
      </c>
      <c r="D233" s="206" t="s">
        <v>156</v>
      </c>
      <c r="E233" s="207" t="s">
        <v>2532</v>
      </c>
      <c r="F233" s="208" t="s">
        <v>2533</v>
      </c>
      <c r="G233" s="209" t="s">
        <v>434</v>
      </c>
      <c r="H233" s="210">
        <v>6</v>
      </c>
      <c r="I233" s="211"/>
      <c r="J233" s="212">
        <f>ROUND(I233*H233,2)</f>
        <v>0</v>
      </c>
      <c r="K233" s="208" t="s">
        <v>160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277</v>
      </c>
      <c r="AT233" s="217" t="s">
        <v>156</v>
      </c>
      <c r="AU233" s="217" t="s">
        <v>83</v>
      </c>
      <c r="AY233" s="19" t="s">
        <v>154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277</v>
      </c>
      <c r="BM233" s="217" t="s">
        <v>2534</v>
      </c>
    </row>
    <row r="234" s="2" customFormat="1">
      <c r="A234" s="40"/>
      <c r="B234" s="41"/>
      <c r="C234" s="42"/>
      <c r="D234" s="219" t="s">
        <v>163</v>
      </c>
      <c r="E234" s="42"/>
      <c r="F234" s="220" t="s">
        <v>2535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163</v>
      </c>
      <c r="AU234" s="19" t="s">
        <v>83</v>
      </c>
    </row>
    <row r="235" s="2" customFormat="1">
      <c r="A235" s="40"/>
      <c r="B235" s="41"/>
      <c r="C235" s="42"/>
      <c r="D235" s="224" t="s">
        <v>165</v>
      </c>
      <c r="E235" s="42"/>
      <c r="F235" s="225" t="s">
        <v>2536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165</v>
      </c>
      <c r="AU235" s="19" t="s">
        <v>83</v>
      </c>
    </row>
    <row r="236" s="2" customFormat="1" ht="22.2" customHeight="1">
      <c r="A236" s="40"/>
      <c r="B236" s="41"/>
      <c r="C236" s="248" t="s">
        <v>509</v>
      </c>
      <c r="D236" s="248" t="s">
        <v>264</v>
      </c>
      <c r="E236" s="249" t="s">
        <v>2537</v>
      </c>
      <c r="F236" s="250" t="s">
        <v>2538</v>
      </c>
      <c r="G236" s="251" t="s">
        <v>434</v>
      </c>
      <c r="H236" s="252">
        <v>6</v>
      </c>
      <c r="I236" s="253"/>
      <c r="J236" s="254">
        <f>ROUND(I236*H236,2)</f>
        <v>0</v>
      </c>
      <c r="K236" s="250" t="s">
        <v>160</v>
      </c>
      <c r="L236" s="255"/>
      <c r="M236" s="256" t="s">
        <v>19</v>
      </c>
      <c r="N236" s="257" t="s">
        <v>44</v>
      </c>
      <c r="O236" s="86"/>
      <c r="P236" s="215">
        <f>O236*H236</f>
        <v>0</v>
      </c>
      <c r="Q236" s="215">
        <v>4.0000000000000003E-05</v>
      </c>
      <c r="R236" s="215">
        <f>Q236*H236</f>
        <v>0.00024000000000000003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414</v>
      </c>
      <c r="AT236" s="217" t="s">
        <v>264</v>
      </c>
      <c r="AU236" s="217" t="s">
        <v>83</v>
      </c>
      <c r="AY236" s="19" t="s">
        <v>154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277</v>
      </c>
      <c r="BM236" s="217" t="s">
        <v>2539</v>
      </c>
    </row>
    <row r="237" s="2" customFormat="1">
      <c r="A237" s="40"/>
      <c r="B237" s="41"/>
      <c r="C237" s="42"/>
      <c r="D237" s="219" t="s">
        <v>163</v>
      </c>
      <c r="E237" s="42"/>
      <c r="F237" s="220" t="s">
        <v>2538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163</v>
      </c>
      <c r="AU237" s="19" t="s">
        <v>83</v>
      </c>
    </row>
    <row r="238" s="2" customFormat="1" ht="14.4" customHeight="1">
      <c r="A238" s="40"/>
      <c r="B238" s="41"/>
      <c r="C238" s="248" t="s">
        <v>517</v>
      </c>
      <c r="D238" s="248" t="s">
        <v>264</v>
      </c>
      <c r="E238" s="249" t="s">
        <v>1433</v>
      </c>
      <c r="F238" s="250" t="s">
        <v>1434</v>
      </c>
      <c r="G238" s="251" t="s">
        <v>434</v>
      </c>
      <c r="H238" s="252">
        <v>6</v>
      </c>
      <c r="I238" s="253"/>
      <c r="J238" s="254">
        <f>ROUND(I238*H238,2)</f>
        <v>0</v>
      </c>
      <c r="K238" s="250" t="s">
        <v>160</v>
      </c>
      <c r="L238" s="255"/>
      <c r="M238" s="256" t="s">
        <v>19</v>
      </c>
      <c r="N238" s="257" t="s">
        <v>44</v>
      </c>
      <c r="O238" s="86"/>
      <c r="P238" s="215">
        <f>O238*H238</f>
        <v>0</v>
      </c>
      <c r="Q238" s="215">
        <v>3.0000000000000001E-05</v>
      </c>
      <c r="R238" s="215">
        <f>Q238*H238</f>
        <v>0.00018000000000000001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414</v>
      </c>
      <c r="AT238" s="217" t="s">
        <v>264</v>
      </c>
      <c r="AU238" s="217" t="s">
        <v>83</v>
      </c>
      <c r="AY238" s="19" t="s">
        <v>154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277</v>
      </c>
      <c r="BM238" s="217" t="s">
        <v>2540</v>
      </c>
    </row>
    <row r="239" s="2" customFormat="1">
      <c r="A239" s="40"/>
      <c r="B239" s="41"/>
      <c r="C239" s="42"/>
      <c r="D239" s="219" t="s">
        <v>163</v>
      </c>
      <c r="E239" s="42"/>
      <c r="F239" s="220" t="s">
        <v>1434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163</v>
      </c>
      <c r="AU239" s="19" t="s">
        <v>83</v>
      </c>
    </row>
    <row r="240" s="2" customFormat="1" ht="14.4" customHeight="1">
      <c r="A240" s="40"/>
      <c r="B240" s="41"/>
      <c r="C240" s="248" t="s">
        <v>522</v>
      </c>
      <c r="D240" s="248" t="s">
        <v>264</v>
      </c>
      <c r="E240" s="249" t="s">
        <v>1436</v>
      </c>
      <c r="F240" s="250" t="s">
        <v>1437</v>
      </c>
      <c r="G240" s="251" t="s">
        <v>434</v>
      </c>
      <c r="H240" s="252">
        <v>6</v>
      </c>
      <c r="I240" s="253"/>
      <c r="J240" s="254">
        <f>ROUND(I240*H240,2)</f>
        <v>0</v>
      </c>
      <c r="K240" s="250" t="s">
        <v>160</v>
      </c>
      <c r="L240" s="255"/>
      <c r="M240" s="256" t="s">
        <v>19</v>
      </c>
      <c r="N240" s="257" t="s">
        <v>44</v>
      </c>
      <c r="O240" s="86"/>
      <c r="P240" s="215">
        <f>O240*H240</f>
        <v>0</v>
      </c>
      <c r="Q240" s="215">
        <v>1.0000000000000001E-05</v>
      </c>
      <c r="R240" s="215">
        <f>Q240*H240</f>
        <v>6.0000000000000008E-05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414</v>
      </c>
      <c r="AT240" s="217" t="s">
        <v>264</v>
      </c>
      <c r="AU240" s="217" t="s">
        <v>83</v>
      </c>
      <c r="AY240" s="19" t="s">
        <v>154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277</v>
      </c>
      <c r="BM240" s="217" t="s">
        <v>2541</v>
      </c>
    </row>
    <row r="241" s="2" customFormat="1">
      <c r="A241" s="40"/>
      <c r="B241" s="41"/>
      <c r="C241" s="42"/>
      <c r="D241" s="219" t="s">
        <v>163</v>
      </c>
      <c r="E241" s="42"/>
      <c r="F241" s="220" t="s">
        <v>1437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163</v>
      </c>
      <c r="AU241" s="19" t="s">
        <v>83</v>
      </c>
    </row>
    <row r="242" s="2" customFormat="1" ht="30" customHeight="1">
      <c r="A242" s="40"/>
      <c r="B242" s="41"/>
      <c r="C242" s="206" t="s">
        <v>530</v>
      </c>
      <c r="D242" s="206" t="s">
        <v>156</v>
      </c>
      <c r="E242" s="207" t="s">
        <v>1425</v>
      </c>
      <c r="F242" s="208" t="s">
        <v>1426</v>
      </c>
      <c r="G242" s="209" t="s">
        <v>434</v>
      </c>
      <c r="H242" s="210">
        <v>25</v>
      </c>
      <c r="I242" s="211"/>
      <c r="J242" s="212">
        <f>ROUND(I242*H242,2)</f>
        <v>0</v>
      </c>
      <c r="K242" s="208" t="s">
        <v>160</v>
      </c>
      <c r="L242" s="46"/>
      <c r="M242" s="213" t="s">
        <v>19</v>
      </c>
      <c r="N242" s="214" t="s">
        <v>44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277</v>
      </c>
      <c r="AT242" s="217" t="s">
        <v>156</v>
      </c>
      <c r="AU242" s="217" t="s">
        <v>83</v>
      </c>
      <c r="AY242" s="19" t="s">
        <v>154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277</v>
      </c>
      <c r="BM242" s="217" t="s">
        <v>2542</v>
      </c>
    </row>
    <row r="243" s="2" customFormat="1">
      <c r="A243" s="40"/>
      <c r="B243" s="41"/>
      <c r="C243" s="42"/>
      <c r="D243" s="219" t="s">
        <v>163</v>
      </c>
      <c r="E243" s="42"/>
      <c r="F243" s="220" t="s">
        <v>1428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163</v>
      </c>
      <c r="AU243" s="19" t="s">
        <v>83</v>
      </c>
    </row>
    <row r="244" s="2" customFormat="1">
      <c r="A244" s="40"/>
      <c r="B244" s="41"/>
      <c r="C244" s="42"/>
      <c r="D244" s="224" t="s">
        <v>165</v>
      </c>
      <c r="E244" s="42"/>
      <c r="F244" s="225" t="s">
        <v>2543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165</v>
      </c>
      <c r="AU244" s="19" t="s">
        <v>83</v>
      </c>
    </row>
    <row r="245" s="2" customFormat="1" ht="22.2" customHeight="1">
      <c r="A245" s="40"/>
      <c r="B245" s="41"/>
      <c r="C245" s="248" t="s">
        <v>536</v>
      </c>
      <c r="D245" s="248" t="s">
        <v>264</v>
      </c>
      <c r="E245" s="249" t="s">
        <v>1430</v>
      </c>
      <c r="F245" s="250" t="s">
        <v>1431</v>
      </c>
      <c r="G245" s="251" t="s">
        <v>434</v>
      </c>
      <c r="H245" s="252">
        <v>25</v>
      </c>
      <c r="I245" s="253"/>
      <c r="J245" s="254">
        <f>ROUND(I245*H245,2)</f>
        <v>0</v>
      </c>
      <c r="K245" s="250" t="s">
        <v>160</v>
      </c>
      <c r="L245" s="255"/>
      <c r="M245" s="256" t="s">
        <v>19</v>
      </c>
      <c r="N245" s="257" t="s">
        <v>44</v>
      </c>
      <c r="O245" s="86"/>
      <c r="P245" s="215">
        <f>O245*H245</f>
        <v>0</v>
      </c>
      <c r="Q245" s="215">
        <v>4.0000000000000003E-05</v>
      </c>
      <c r="R245" s="215">
        <f>Q245*H245</f>
        <v>0.001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414</v>
      </c>
      <c r="AT245" s="217" t="s">
        <v>264</v>
      </c>
      <c r="AU245" s="217" t="s">
        <v>83</v>
      </c>
      <c r="AY245" s="19" t="s">
        <v>154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277</v>
      </c>
      <c r="BM245" s="217" t="s">
        <v>2544</v>
      </c>
    </row>
    <row r="246" s="2" customFormat="1">
      <c r="A246" s="40"/>
      <c r="B246" s="41"/>
      <c r="C246" s="42"/>
      <c r="D246" s="219" t="s">
        <v>163</v>
      </c>
      <c r="E246" s="42"/>
      <c r="F246" s="220" t="s">
        <v>1431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163</v>
      </c>
      <c r="AU246" s="19" t="s">
        <v>83</v>
      </c>
    </row>
    <row r="247" s="2" customFormat="1" ht="14.4" customHeight="1">
      <c r="A247" s="40"/>
      <c r="B247" s="41"/>
      <c r="C247" s="248" t="s">
        <v>542</v>
      </c>
      <c r="D247" s="248" t="s">
        <v>264</v>
      </c>
      <c r="E247" s="249" t="s">
        <v>2545</v>
      </c>
      <c r="F247" s="250" t="s">
        <v>2546</v>
      </c>
      <c r="G247" s="251" t="s">
        <v>434</v>
      </c>
      <c r="H247" s="252">
        <v>25</v>
      </c>
      <c r="I247" s="253"/>
      <c r="J247" s="254">
        <f>ROUND(I247*H247,2)</f>
        <v>0</v>
      </c>
      <c r="K247" s="250" t="s">
        <v>1391</v>
      </c>
      <c r="L247" s="255"/>
      <c r="M247" s="256" t="s">
        <v>19</v>
      </c>
      <c r="N247" s="257" t="s">
        <v>44</v>
      </c>
      <c r="O247" s="86"/>
      <c r="P247" s="215">
        <f>O247*H247</f>
        <v>0</v>
      </c>
      <c r="Q247" s="215">
        <v>4.0000000000000003E-05</v>
      </c>
      <c r="R247" s="215">
        <f>Q247*H247</f>
        <v>0.001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414</v>
      </c>
      <c r="AT247" s="217" t="s">
        <v>264</v>
      </c>
      <c r="AU247" s="217" t="s">
        <v>83</v>
      </c>
      <c r="AY247" s="19" t="s">
        <v>154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81</v>
      </c>
      <c r="BK247" s="218">
        <f>ROUND(I247*H247,2)</f>
        <v>0</v>
      </c>
      <c r="BL247" s="19" t="s">
        <v>277</v>
      </c>
      <c r="BM247" s="217" t="s">
        <v>2547</v>
      </c>
    </row>
    <row r="248" s="2" customFormat="1">
      <c r="A248" s="40"/>
      <c r="B248" s="41"/>
      <c r="C248" s="42"/>
      <c r="D248" s="219" t="s">
        <v>163</v>
      </c>
      <c r="E248" s="42"/>
      <c r="F248" s="220" t="s">
        <v>2546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163</v>
      </c>
      <c r="AU248" s="19" t="s">
        <v>83</v>
      </c>
    </row>
    <row r="249" s="2" customFormat="1" ht="14.4" customHeight="1">
      <c r="A249" s="40"/>
      <c r="B249" s="41"/>
      <c r="C249" s="248" t="s">
        <v>546</v>
      </c>
      <c r="D249" s="248" t="s">
        <v>264</v>
      </c>
      <c r="E249" s="249" t="s">
        <v>1436</v>
      </c>
      <c r="F249" s="250" t="s">
        <v>1437</v>
      </c>
      <c r="G249" s="251" t="s">
        <v>434</v>
      </c>
      <c r="H249" s="252">
        <v>25</v>
      </c>
      <c r="I249" s="253"/>
      <c r="J249" s="254">
        <f>ROUND(I249*H249,2)</f>
        <v>0</v>
      </c>
      <c r="K249" s="250" t="s">
        <v>160</v>
      </c>
      <c r="L249" s="255"/>
      <c r="M249" s="256" t="s">
        <v>19</v>
      </c>
      <c r="N249" s="257" t="s">
        <v>44</v>
      </c>
      <c r="O249" s="86"/>
      <c r="P249" s="215">
        <f>O249*H249</f>
        <v>0</v>
      </c>
      <c r="Q249" s="215">
        <v>1.0000000000000001E-05</v>
      </c>
      <c r="R249" s="215">
        <f>Q249*H249</f>
        <v>0.00025000000000000001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414</v>
      </c>
      <c r="AT249" s="217" t="s">
        <v>264</v>
      </c>
      <c r="AU249" s="217" t="s">
        <v>83</v>
      </c>
      <c r="AY249" s="19" t="s">
        <v>154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277</v>
      </c>
      <c r="BM249" s="217" t="s">
        <v>2548</v>
      </c>
    </row>
    <row r="250" s="2" customFormat="1">
      <c r="A250" s="40"/>
      <c r="B250" s="41"/>
      <c r="C250" s="42"/>
      <c r="D250" s="219" t="s">
        <v>163</v>
      </c>
      <c r="E250" s="42"/>
      <c r="F250" s="220" t="s">
        <v>1437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163</v>
      </c>
      <c r="AU250" s="19" t="s">
        <v>83</v>
      </c>
    </row>
    <row r="251" s="2" customFormat="1" ht="22.2" customHeight="1">
      <c r="A251" s="40"/>
      <c r="B251" s="41"/>
      <c r="C251" s="206" t="s">
        <v>554</v>
      </c>
      <c r="D251" s="206" t="s">
        <v>156</v>
      </c>
      <c r="E251" s="207" t="s">
        <v>2549</v>
      </c>
      <c r="F251" s="208" t="s">
        <v>2550</v>
      </c>
      <c r="G251" s="209" t="s">
        <v>434</v>
      </c>
      <c r="H251" s="210">
        <v>16</v>
      </c>
      <c r="I251" s="211"/>
      <c r="J251" s="212">
        <f>ROUND(I251*H251,2)</f>
        <v>0</v>
      </c>
      <c r="K251" s="208" t="s">
        <v>160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277</v>
      </c>
      <c r="AT251" s="217" t="s">
        <v>156</v>
      </c>
      <c r="AU251" s="217" t="s">
        <v>83</v>
      </c>
      <c r="AY251" s="19" t="s">
        <v>154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277</v>
      </c>
      <c r="BM251" s="217" t="s">
        <v>2551</v>
      </c>
    </row>
    <row r="252" s="2" customFormat="1">
      <c r="A252" s="40"/>
      <c r="B252" s="41"/>
      <c r="C252" s="42"/>
      <c r="D252" s="219" t="s">
        <v>163</v>
      </c>
      <c r="E252" s="42"/>
      <c r="F252" s="220" t="s">
        <v>2552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163</v>
      </c>
      <c r="AU252" s="19" t="s">
        <v>83</v>
      </c>
    </row>
    <row r="253" s="2" customFormat="1">
      <c r="A253" s="40"/>
      <c r="B253" s="41"/>
      <c r="C253" s="42"/>
      <c r="D253" s="224" t="s">
        <v>165</v>
      </c>
      <c r="E253" s="42"/>
      <c r="F253" s="225" t="s">
        <v>2553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165</v>
      </c>
      <c r="AU253" s="19" t="s">
        <v>83</v>
      </c>
    </row>
    <row r="254" s="2" customFormat="1" ht="19.8" customHeight="1">
      <c r="A254" s="40"/>
      <c r="B254" s="41"/>
      <c r="C254" s="248" t="s">
        <v>563</v>
      </c>
      <c r="D254" s="248" t="s">
        <v>264</v>
      </c>
      <c r="E254" s="249" t="s">
        <v>2554</v>
      </c>
      <c r="F254" s="250" t="s">
        <v>2555</v>
      </c>
      <c r="G254" s="251" t="s">
        <v>434</v>
      </c>
      <c r="H254" s="252">
        <v>16</v>
      </c>
      <c r="I254" s="253"/>
      <c r="J254" s="254">
        <f>ROUND(I254*H254,2)</f>
        <v>0</v>
      </c>
      <c r="K254" s="250" t="s">
        <v>160</v>
      </c>
      <c r="L254" s="255"/>
      <c r="M254" s="256" t="s">
        <v>19</v>
      </c>
      <c r="N254" s="257" t="s">
        <v>44</v>
      </c>
      <c r="O254" s="86"/>
      <c r="P254" s="215">
        <f>O254*H254</f>
        <v>0</v>
      </c>
      <c r="Q254" s="215">
        <v>4.0000000000000003E-05</v>
      </c>
      <c r="R254" s="215">
        <f>Q254*H254</f>
        <v>0.00064000000000000005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414</v>
      </c>
      <c r="AT254" s="217" t="s">
        <v>264</v>
      </c>
      <c r="AU254" s="217" t="s">
        <v>83</v>
      </c>
      <c r="AY254" s="19" t="s">
        <v>154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81</v>
      </c>
      <c r="BK254" s="218">
        <f>ROUND(I254*H254,2)</f>
        <v>0</v>
      </c>
      <c r="BL254" s="19" t="s">
        <v>277</v>
      </c>
      <c r="BM254" s="217" t="s">
        <v>2556</v>
      </c>
    </row>
    <row r="255" s="2" customFormat="1">
      <c r="A255" s="40"/>
      <c r="B255" s="41"/>
      <c r="C255" s="42"/>
      <c r="D255" s="219" t="s">
        <v>163</v>
      </c>
      <c r="E255" s="42"/>
      <c r="F255" s="220" t="s">
        <v>2555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163</v>
      </c>
      <c r="AU255" s="19" t="s">
        <v>83</v>
      </c>
    </row>
    <row r="256" s="2" customFormat="1" ht="14.4" customHeight="1">
      <c r="A256" s="40"/>
      <c r="B256" s="41"/>
      <c r="C256" s="248" t="s">
        <v>569</v>
      </c>
      <c r="D256" s="248" t="s">
        <v>264</v>
      </c>
      <c r="E256" s="249" t="s">
        <v>2557</v>
      </c>
      <c r="F256" s="250" t="s">
        <v>2558</v>
      </c>
      <c r="G256" s="251" t="s">
        <v>434</v>
      </c>
      <c r="H256" s="252">
        <v>16</v>
      </c>
      <c r="I256" s="253"/>
      <c r="J256" s="254">
        <f>ROUND(I256*H256,2)</f>
        <v>0</v>
      </c>
      <c r="K256" s="250" t="s">
        <v>160</v>
      </c>
      <c r="L256" s="255"/>
      <c r="M256" s="256" t="s">
        <v>19</v>
      </c>
      <c r="N256" s="257" t="s">
        <v>44</v>
      </c>
      <c r="O256" s="86"/>
      <c r="P256" s="215">
        <f>O256*H256</f>
        <v>0</v>
      </c>
      <c r="Q256" s="215">
        <v>3.0000000000000001E-05</v>
      </c>
      <c r="R256" s="215">
        <f>Q256*H256</f>
        <v>0.00048000000000000001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414</v>
      </c>
      <c r="AT256" s="217" t="s">
        <v>264</v>
      </c>
      <c r="AU256" s="217" t="s">
        <v>83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277</v>
      </c>
      <c r="BM256" s="217" t="s">
        <v>2559</v>
      </c>
    </row>
    <row r="257" s="2" customFormat="1">
      <c r="A257" s="40"/>
      <c r="B257" s="41"/>
      <c r="C257" s="42"/>
      <c r="D257" s="219" t="s">
        <v>163</v>
      </c>
      <c r="E257" s="42"/>
      <c r="F257" s="220" t="s">
        <v>2558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163</v>
      </c>
      <c r="AU257" s="19" t="s">
        <v>83</v>
      </c>
    </row>
    <row r="258" s="2" customFormat="1" ht="14.4" customHeight="1">
      <c r="A258" s="40"/>
      <c r="B258" s="41"/>
      <c r="C258" s="248" t="s">
        <v>574</v>
      </c>
      <c r="D258" s="248" t="s">
        <v>264</v>
      </c>
      <c r="E258" s="249" t="s">
        <v>1436</v>
      </c>
      <c r="F258" s="250" t="s">
        <v>1437</v>
      </c>
      <c r="G258" s="251" t="s">
        <v>434</v>
      </c>
      <c r="H258" s="252">
        <v>16</v>
      </c>
      <c r="I258" s="253"/>
      <c r="J258" s="254">
        <f>ROUND(I258*H258,2)</f>
        <v>0</v>
      </c>
      <c r="K258" s="250" t="s">
        <v>160</v>
      </c>
      <c r="L258" s="255"/>
      <c r="M258" s="256" t="s">
        <v>19</v>
      </c>
      <c r="N258" s="257" t="s">
        <v>44</v>
      </c>
      <c r="O258" s="86"/>
      <c r="P258" s="215">
        <f>O258*H258</f>
        <v>0</v>
      </c>
      <c r="Q258" s="215">
        <v>1.0000000000000001E-05</v>
      </c>
      <c r="R258" s="215">
        <f>Q258*H258</f>
        <v>0.00016000000000000001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414</v>
      </c>
      <c r="AT258" s="217" t="s">
        <v>264</v>
      </c>
      <c r="AU258" s="217" t="s">
        <v>83</v>
      </c>
      <c r="AY258" s="19" t="s">
        <v>154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277</v>
      </c>
      <c r="BM258" s="217" t="s">
        <v>2560</v>
      </c>
    </row>
    <row r="259" s="2" customFormat="1">
      <c r="A259" s="40"/>
      <c r="B259" s="41"/>
      <c r="C259" s="42"/>
      <c r="D259" s="219" t="s">
        <v>163</v>
      </c>
      <c r="E259" s="42"/>
      <c r="F259" s="220" t="s">
        <v>1437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163</v>
      </c>
      <c r="AU259" s="19" t="s">
        <v>83</v>
      </c>
    </row>
    <row r="260" s="2" customFormat="1" ht="22.2" customHeight="1">
      <c r="A260" s="40"/>
      <c r="B260" s="41"/>
      <c r="C260" s="206" t="s">
        <v>580</v>
      </c>
      <c r="D260" s="206" t="s">
        <v>156</v>
      </c>
      <c r="E260" s="207" t="s">
        <v>2561</v>
      </c>
      <c r="F260" s="208" t="s">
        <v>2562</v>
      </c>
      <c r="G260" s="209" t="s">
        <v>434</v>
      </c>
      <c r="H260" s="210">
        <v>4</v>
      </c>
      <c r="I260" s="211"/>
      <c r="J260" s="212">
        <f>ROUND(I260*H260,2)</f>
        <v>0</v>
      </c>
      <c r="K260" s="208" t="s">
        <v>160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277</v>
      </c>
      <c r="AT260" s="217" t="s">
        <v>156</v>
      </c>
      <c r="AU260" s="217" t="s">
        <v>83</v>
      </c>
      <c r="AY260" s="19" t="s">
        <v>154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81</v>
      </c>
      <c r="BK260" s="218">
        <f>ROUND(I260*H260,2)</f>
        <v>0</v>
      </c>
      <c r="BL260" s="19" t="s">
        <v>277</v>
      </c>
      <c r="BM260" s="217" t="s">
        <v>2563</v>
      </c>
    </row>
    <row r="261" s="2" customFormat="1">
      <c r="A261" s="40"/>
      <c r="B261" s="41"/>
      <c r="C261" s="42"/>
      <c r="D261" s="219" t="s">
        <v>163</v>
      </c>
      <c r="E261" s="42"/>
      <c r="F261" s="220" t="s">
        <v>2564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163</v>
      </c>
      <c r="AU261" s="19" t="s">
        <v>83</v>
      </c>
    </row>
    <row r="262" s="2" customFormat="1">
      <c r="A262" s="40"/>
      <c r="B262" s="41"/>
      <c r="C262" s="42"/>
      <c r="D262" s="224" t="s">
        <v>165</v>
      </c>
      <c r="E262" s="42"/>
      <c r="F262" s="225" t="s">
        <v>2565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165</v>
      </c>
      <c r="AU262" s="19" t="s">
        <v>83</v>
      </c>
    </row>
    <row r="263" s="2" customFormat="1" ht="22.2" customHeight="1">
      <c r="A263" s="40"/>
      <c r="B263" s="41"/>
      <c r="C263" s="248" t="s">
        <v>586</v>
      </c>
      <c r="D263" s="248" t="s">
        <v>264</v>
      </c>
      <c r="E263" s="249" t="s">
        <v>2566</v>
      </c>
      <c r="F263" s="250" t="s">
        <v>2567</v>
      </c>
      <c r="G263" s="251" t="s">
        <v>434</v>
      </c>
      <c r="H263" s="252">
        <v>4</v>
      </c>
      <c r="I263" s="253"/>
      <c r="J263" s="254">
        <f>ROUND(I263*H263,2)</f>
        <v>0</v>
      </c>
      <c r="K263" s="250" t="s">
        <v>160</v>
      </c>
      <c r="L263" s="255"/>
      <c r="M263" s="256" t="s">
        <v>19</v>
      </c>
      <c r="N263" s="257" t="s">
        <v>44</v>
      </c>
      <c r="O263" s="86"/>
      <c r="P263" s="215">
        <f>O263*H263</f>
        <v>0</v>
      </c>
      <c r="Q263" s="215">
        <v>4.0000000000000003E-05</v>
      </c>
      <c r="R263" s="215">
        <f>Q263*H263</f>
        <v>0.00016000000000000001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414</v>
      </c>
      <c r="AT263" s="217" t="s">
        <v>264</v>
      </c>
      <c r="AU263" s="217" t="s">
        <v>83</v>
      </c>
      <c r="AY263" s="19" t="s">
        <v>154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277</v>
      </c>
      <c r="BM263" s="217" t="s">
        <v>2568</v>
      </c>
    </row>
    <row r="264" s="2" customFormat="1">
      <c r="A264" s="40"/>
      <c r="B264" s="41"/>
      <c r="C264" s="42"/>
      <c r="D264" s="219" t="s">
        <v>163</v>
      </c>
      <c r="E264" s="42"/>
      <c r="F264" s="220" t="s">
        <v>2567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163</v>
      </c>
      <c r="AU264" s="19" t="s">
        <v>83</v>
      </c>
    </row>
    <row r="265" s="2" customFormat="1" ht="14.4" customHeight="1">
      <c r="A265" s="40"/>
      <c r="B265" s="41"/>
      <c r="C265" s="248" t="s">
        <v>596</v>
      </c>
      <c r="D265" s="248" t="s">
        <v>264</v>
      </c>
      <c r="E265" s="249" t="s">
        <v>1433</v>
      </c>
      <c r="F265" s="250" t="s">
        <v>1434</v>
      </c>
      <c r="G265" s="251" t="s">
        <v>434</v>
      </c>
      <c r="H265" s="252">
        <v>4</v>
      </c>
      <c r="I265" s="253"/>
      <c r="J265" s="254">
        <f>ROUND(I265*H265,2)</f>
        <v>0</v>
      </c>
      <c r="K265" s="250" t="s">
        <v>160</v>
      </c>
      <c r="L265" s="255"/>
      <c r="M265" s="256" t="s">
        <v>19</v>
      </c>
      <c r="N265" s="257" t="s">
        <v>44</v>
      </c>
      <c r="O265" s="86"/>
      <c r="P265" s="215">
        <f>O265*H265</f>
        <v>0</v>
      </c>
      <c r="Q265" s="215">
        <v>3.0000000000000001E-05</v>
      </c>
      <c r="R265" s="215">
        <f>Q265*H265</f>
        <v>0.00012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414</v>
      </c>
      <c r="AT265" s="217" t="s">
        <v>264</v>
      </c>
      <c r="AU265" s="217" t="s">
        <v>83</v>
      </c>
      <c r="AY265" s="19" t="s">
        <v>154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277</v>
      </c>
      <c r="BM265" s="217" t="s">
        <v>2569</v>
      </c>
    </row>
    <row r="266" s="2" customFormat="1">
      <c r="A266" s="40"/>
      <c r="B266" s="41"/>
      <c r="C266" s="42"/>
      <c r="D266" s="219" t="s">
        <v>163</v>
      </c>
      <c r="E266" s="42"/>
      <c r="F266" s="220" t="s">
        <v>1434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163</v>
      </c>
      <c r="AU266" s="19" t="s">
        <v>83</v>
      </c>
    </row>
    <row r="267" s="2" customFormat="1" ht="14.4" customHeight="1">
      <c r="A267" s="40"/>
      <c r="B267" s="41"/>
      <c r="C267" s="248" t="s">
        <v>605</v>
      </c>
      <c r="D267" s="248" t="s">
        <v>264</v>
      </c>
      <c r="E267" s="249" t="s">
        <v>1436</v>
      </c>
      <c r="F267" s="250" t="s">
        <v>1437</v>
      </c>
      <c r="G267" s="251" t="s">
        <v>434</v>
      </c>
      <c r="H267" s="252">
        <v>4</v>
      </c>
      <c r="I267" s="253"/>
      <c r="J267" s="254">
        <f>ROUND(I267*H267,2)</f>
        <v>0</v>
      </c>
      <c r="K267" s="250" t="s">
        <v>160</v>
      </c>
      <c r="L267" s="255"/>
      <c r="M267" s="256" t="s">
        <v>19</v>
      </c>
      <c r="N267" s="257" t="s">
        <v>44</v>
      </c>
      <c r="O267" s="86"/>
      <c r="P267" s="215">
        <f>O267*H267</f>
        <v>0</v>
      </c>
      <c r="Q267" s="215">
        <v>1.0000000000000001E-05</v>
      </c>
      <c r="R267" s="215">
        <f>Q267*H267</f>
        <v>4.0000000000000003E-05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414</v>
      </c>
      <c r="AT267" s="217" t="s">
        <v>264</v>
      </c>
      <c r="AU267" s="217" t="s">
        <v>83</v>
      </c>
      <c r="AY267" s="19" t="s">
        <v>154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277</v>
      </c>
      <c r="BM267" s="217" t="s">
        <v>2570</v>
      </c>
    </row>
    <row r="268" s="2" customFormat="1">
      <c r="A268" s="40"/>
      <c r="B268" s="41"/>
      <c r="C268" s="42"/>
      <c r="D268" s="219" t="s">
        <v>163</v>
      </c>
      <c r="E268" s="42"/>
      <c r="F268" s="220" t="s">
        <v>1437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163</v>
      </c>
      <c r="AU268" s="19" t="s">
        <v>83</v>
      </c>
    </row>
    <row r="269" s="2" customFormat="1" ht="22.2" customHeight="1">
      <c r="A269" s="40"/>
      <c r="B269" s="41"/>
      <c r="C269" s="206" t="s">
        <v>611</v>
      </c>
      <c r="D269" s="206" t="s">
        <v>156</v>
      </c>
      <c r="E269" s="207" t="s">
        <v>2571</v>
      </c>
      <c r="F269" s="208" t="s">
        <v>2572</v>
      </c>
      <c r="G269" s="209" t="s">
        <v>434</v>
      </c>
      <c r="H269" s="210">
        <v>2</v>
      </c>
      <c r="I269" s="211"/>
      <c r="J269" s="212">
        <f>ROUND(I269*H269,2)</f>
        <v>0</v>
      </c>
      <c r="K269" s="208" t="s">
        <v>160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277</v>
      </c>
      <c r="AT269" s="217" t="s">
        <v>156</v>
      </c>
      <c r="AU269" s="217" t="s">
        <v>83</v>
      </c>
      <c r="AY269" s="19" t="s">
        <v>154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81</v>
      </c>
      <c r="BK269" s="218">
        <f>ROUND(I269*H269,2)</f>
        <v>0</v>
      </c>
      <c r="BL269" s="19" t="s">
        <v>277</v>
      </c>
      <c r="BM269" s="217" t="s">
        <v>2573</v>
      </c>
    </row>
    <row r="270" s="2" customFormat="1">
      <c r="A270" s="40"/>
      <c r="B270" s="41"/>
      <c r="C270" s="42"/>
      <c r="D270" s="219" t="s">
        <v>163</v>
      </c>
      <c r="E270" s="42"/>
      <c r="F270" s="220" t="s">
        <v>2574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163</v>
      </c>
      <c r="AU270" s="19" t="s">
        <v>83</v>
      </c>
    </row>
    <row r="271" s="2" customFormat="1">
      <c r="A271" s="40"/>
      <c r="B271" s="41"/>
      <c r="C271" s="42"/>
      <c r="D271" s="224" t="s">
        <v>165</v>
      </c>
      <c r="E271" s="42"/>
      <c r="F271" s="225" t="s">
        <v>2575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165</v>
      </c>
      <c r="AU271" s="19" t="s">
        <v>83</v>
      </c>
    </row>
    <row r="272" s="2" customFormat="1" ht="22.2" customHeight="1">
      <c r="A272" s="40"/>
      <c r="B272" s="41"/>
      <c r="C272" s="248" t="s">
        <v>964</v>
      </c>
      <c r="D272" s="248" t="s">
        <v>264</v>
      </c>
      <c r="E272" s="249" t="s">
        <v>2576</v>
      </c>
      <c r="F272" s="250" t="s">
        <v>2577</v>
      </c>
      <c r="G272" s="251" t="s">
        <v>434</v>
      </c>
      <c r="H272" s="252">
        <v>2</v>
      </c>
      <c r="I272" s="253"/>
      <c r="J272" s="254">
        <f>ROUND(I272*H272,2)</f>
        <v>0</v>
      </c>
      <c r="K272" s="250" t="s">
        <v>160</v>
      </c>
      <c r="L272" s="255"/>
      <c r="M272" s="256" t="s">
        <v>19</v>
      </c>
      <c r="N272" s="257" t="s">
        <v>44</v>
      </c>
      <c r="O272" s="86"/>
      <c r="P272" s="215">
        <f>O272*H272</f>
        <v>0</v>
      </c>
      <c r="Q272" s="215">
        <v>5.0000000000000002E-05</v>
      </c>
      <c r="R272" s="215">
        <f>Q272*H272</f>
        <v>0.00010000000000000001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414</v>
      </c>
      <c r="AT272" s="217" t="s">
        <v>264</v>
      </c>
      <c r="AU272" s="217" t="s">
        <v>83</v>
      </c>
      <c r="AY272" s="19" t="s">
        <v>154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81</v>
      </c>
      <c r="BK272" s="218">
        <f>ROUND(I272*H272,2)</f>
        <v>0</v>
      </c>
      <c r="BL272" s="19" t="s">
        <v>277</v>
      </c>
      <c r="BM272" s="217" t="s">
        <v>2578</v>
      </c>
    </row>
    <row r="273" s="2" customFormat="1">
      <c r="A273" s="40"/>
      <c r="B273" s="41"/>
      <c r="C273" s="42"/>
      <c r="D273" s="219" t="s">
        <v>163</v>
      </c>
      <c r="E273" s="42"/>
      <c r="F273" s="220" t="s">
        <v>2577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163</v>
      </c>
      <c r="AU273" s="19" t="s">
        <v>83</v>
      </c>
    </row>
    <row r="274" s="2" customFormat="1" ht="14.4" customHeight="1">
      <c r="A274" s="40"/>
      <c r="B274" s="41"/>
      <c r="C274" s="248" t="s">
        <v>972</v>
      </c>
      <c r="D274" s="248" t="s">
        <v>264</v>
      </c>
      <c r="E274" s="249" t="s">
        <v>2557</v>
      </c>
      <c r="F274" s="250" t="s">
        <v>2558</v>
      </c>
      <c r="G274" s="251" t="s">
        <v>434</v>
      </c>
      <c r="H274" s="252">
        <v>2</v>
      </c>
      <c r="I274" s="253"/>
      <c r="J274" s="254">
        <f>ROUND(I274*H274,2)</f>
        <v>0</v>
      </c>
      <c r="K274" s="250" t="s">
        <v>160</v>
      </c>
      <c r="L274" s="255"/>
      <c r="M274" s="256" t="s">
        <v>19</v>
      </c>
      <c r="N274" s="257" t="s">
        <v>44</v>
      </c>
      <c r="O274" s="86"/>
      <c r="P274" s="215">
        <f>O274*H274</f>
        <v>0</v>
      </c>
      <c r="Q274" s="215">
        <v>3.0000000000000001E-05</v>
      </c>
      <c r="R274" s="215">
        <f>Q274*H274</f>
        <v>6.0000000000000002E-05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414</v>
      </c>
      <c r="AT274" s="217" t="s">
        <v>264</v>
      </c>
      <c r="AU274" s="217" t="s">
        <v>83</v>
      </c>
      <c r="AY274" s="19" t="s">
        <v>154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81</v>
      </c>
      <c r="BK274" s="218">
        <f>ROUND(I274*H274,2)</f>
        <v>0</v>
      </c>
      <c r="BL274" s="19" t="s">
        <v>277</v>
      </c>
      <c r="BM274" s="217" t="s">
        <v>2579</v>
      </c>
    </row>
    <row r="275" s="2" customFormat="1">
      <c r="A275" s="40"/>
      <c r="B275" s="41"/>
      <c r="C275" s="42"/>
      <c r="D275" s="219" t="s">
        <v>163</v>
      </c>
      <c r="E275" s="42"/>
      <c r="F275" s="220" t="s">
        <v>2558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163</v>
      </c>
      <c r="AU275" s="19" t="s">
        <v>83</v>
      </c>
    </row>
    <row r="276" s="2" customFormat="1" ht="14.4" customHeight="1">
      <c r="A276" s="40"/>
      <c r="B276" s="41"/>
      <c r="C276" s="248" t="s">
        <v>983</v>
      </c>
      <c r="D276" s="248" t="s">
        <v>264</v>
      </c>
      <c r="E276" s="249" t="s">
        <v>1436</v>
      </c>
      <c r="F276" s="250" t="s">
        <v>1437</v>
      </c>
      <c r="G276" s="251" t="s">
        <v>434</v>
      </c>
      <c r="H276" s="252">
        <v>2</v>
      </c>
      <c r="I276" s="253"/>
      <c r="J276" s="254">
        <f>ROUND(I276*H276,2)</f>
        <v>0</v>
      </c>
      <c r="K276" s="250" t="s">
        <v>160</v>
      </c>
      <c r="L276" s="255"/>
      <c r="M276" s="256" t="s">
        <v>19</v>
      </c>
      <c r="N276" s="257" t="s">
        <v>44</v>
      </c>
      <c r="O276" s="86"/>
      <c r="P276" s="215">
        <f>O276*H276</f>
        <v>0</v>
      </c>
      <c r="Q276" s="215">
        <v>1.0000000000000001E-05</v>
      </c>
      <c r="R276" s="215">
        <f>Q276*H276</f>
        <v>2.0000000000000002E-05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414</v>
      </c>
      <c r="AT276" s="217" t="s">
        <v>264</v>
      </c>
      <c r="AU276" s="217" t="s">
        <v>83</v>
      </c>
      <c r="AY276" s="19" t="s">
        <v>154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81</v>
      </c>
      <c r="BK276" s="218">
        <f>ROUND(I276*H276,2)</f>
        <v>0</v>
      </c>
      <c r="BL276" s="19" t="s">
        <v>277</v>
      </c>
      <c r="BM276" s="217" t="s">
        <v>2580</v>
      </c>
    </row>
    <row r="277" s="2" customFormat="1">
      <c r="A277" s="40"/>
      <c r="B277" s="41"/>
      <c r="C277" s="42"/>
      <c r="D277" s="219" t="s">
        <v>163</v>
      </c>
      <c r="E277" s="42"/>
      <c r="F277" s="220" t="s">
        <v>1437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163</v>
      </c>
      <c r="AU277" s="19" t="s">
        <v>83</v>
      </c>
    </row>
    <row r="278" s="2" customFormat="1" ht="30" customHeight="1">
      <c r="A278" s="40"/>
      <c r="B278" s="41"/>
      <c r="C278" s="206" t="s">
        <v>989</v>
      </c>
      <c r="D278" s="206" t="s">
        <v>156</v>
      </c>
      <c r="E278" s="207" t="s">
        <v>2581</v>
      </c>
      <c r="F278" s="208" t="s">
        <v>2582</v>
      </c>
      <c r="G278" s="209" t="s">
        <v>434</v>
      </c>
      <c r="H278" s="210">
        <v>28</v>
      </c>
      <c r="I278" s="211"/>
      <c r="J278" s="212">
        <f>ROUND(I278*H278,2)</f>
        <v>0</v>
      </c>
      <c r="K278" s="208" t="s">
        <v>160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4.8000000000000001E-05</v>
      </c>
      <c r="T278" s="216">
        <f>S278*H278</f>
        <v>0.0013440000000000001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277</v>
      </c>
      <c r="AT278" s="217" t="s">
        <v>156</v>
      </c>
      <c r="AU278" s="217" t="s">
        <v>83</v>
      </c>
      <c r="AY278" s="19" t="s">
        <v>154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ROUND(I278*H278,2)</f>
        <v>0</v>
      </c>
      <c r="BL278" s="19" t="s">
        <v>277</v>
      </c>
      <c r="BM278" s="217" t="s">
        <v>2583</v>
      </c>
    </row>
    <row r="279" s="2" customFormat="1">
      <c r="A279" s="40"/>
      <c r="B279" s="41"/>
      <c r="C279" s="42"/>
      <c r="D279" s="219" t="s">
        <v>163</v>
      </c>
      <c r="E279" s="42"/>
      <c r="F279" s="220" t="s">
        <v>2584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163</v>
      </c>
      <c r="AU279" s="19" t="s">
        <v>83</v>
      </c>
    </row>
    <row r="280" s="2" customFormat="1">
      <c r="A280" s="40"/>
      <c r="B280" s="41"/>
      <c r="C280" s="42"/>
      <c r="D280" s="224" t="s">
        <v>165</v>
      </c>
      <c r="E280" s="42"/>
      <c r="F280" s="225" t="s">
        <v>2585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165</v>
      </c>
      <c r="AU280" s="19" t="s">
        <v>83</v>
      </c>
    </row>
    <row r="281" s="2" customFormat="1" ht="22.2" customHeight="1">
      <c r="A281" s="40"/>
      <c r="B281" s="41"/>
      <c r="C281" s="206" t="s">
        <v>997</v>
      </c>
      <c r="D281" s="206" t="s">
        <v>156</v>
      </c>
      <c r="E281" s="207" t="s">
        <v>2586</v>
      </c>
      <c r="F281" s="208" t="s">
        <v>2587</v>
      </c>
      <c r="G281" s="209" t="s">
        <v>434</v>
      </c>
      <c r="H281" s="210">
        <v>78</v>
      </c>
      <c r="I281" s="211"/>
      <c r="J281" s="212">
        <f>ROUND(I281*H281,2)</f>
        <v>0</v>
      </c>
      <c r="K281" s="208" t="s">
        <v>160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277</v>
      </c>
      <c r="AT281" s="217" t="s">
        <v>156</v>
      </c>
      <c r="AU281" s="217" t="s">
        <v>83</v>
      </c>
      <c r="AY281" s="19" t="s">
        <v>154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81</v>
      </c>
      <c r="BK281" s="218">
        <f>ROUND(I281*H281,2)</f>
        <v>0</v>
      </c>
      <c r="BL281" s="19" t="s">
        <v>277</v>
      </c>
      <c r="BM281" s="217" t="s">
        <v>2588</v>
      </c>
    </row>
    <row r="282" s="2" customFormat="1">
      <c r="A282" s="40"/>
      <c r="B282" s="41"/>
      <c r="C282" s="42"/>
      <c r="D282" s="219" t="s">
        <v>163</v>
      </c>
      <c r="E282" s="42"/>
      <c r="F282" s="220" t="s">
        <v>2589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163</v>
      </c>
      <c r="AU282" s="19" t="s">
        <v>83</v>
      </c>
    </row>
    <row r="283" s="2" customFormat="1">
      <c r="A283" s="40"/>
      <c r="B283" s="41"/>
      <c r="C283" s="42"/>
      <c r="D283" s="224" t="s">
        <v>165</v>
      </c>
      <c r="E283" s="42"/>
      <c r="F283" s="225" t="s">
        <v>2590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165</v>
      </c>
      <c r="AU283" s="19" t="s">
        <v>83</v>
      </c>
    </row>
    <row r="284" s="2" customFormat="1" ht="22.2" customHeight="1">
      <c r="A284" s="40"/>
      <c r="B284" s="41"/>
      <c r="C284" s="248" t="s">
        <v>1005</v>
      </c>
      <c r="D284" s="248" t="s">
        <v>264</v>
      </c>
      <c r="E284" s="249" t="s">
        <v>2591</v>
      </c>
      <c r="F284" s="250" t="s">
        <v>2592</v>
      </c>
      <c r="G284" s="251" t="s">
        <v>434</v>
      </c>
      <c r="H284" s="252">
        <v>78</v>
      </c>
      <c r="I284" s="253"/>
      <c r="J284" s="254">
        <f>ROUND(I284*H284,2)</f>
        <v>0</v>
      </c>
      <c r="K284" s="250" t="s">
        <v>160</v>
      </c>
      <c r="L284" s="255"/>
      <c r="M284" s="256" t="s">
        <v>19</v>
      </c>
      <c r="N284" s="257" t="s">
        <v>44</v>
      </c>
      <c r="O284" s="86"/>
      <c r="P284" s="215">
        <f>O284*H284</f>
        <v>0</v>
      </c>
      <c r="Q284" s="215">
        <v>6.0000000000000002E-05</v>
      </c>
      <c r="R284" s="215">
        <f>Q284*H284</f>
        <v>0.0046800000000000001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414</v>
      </c>
      <c r="AT284" s="217" t="s">
        <v>264</v>
      </c>
      <c r="AU284" s="217" t="s">
        <v>83</v>
      </c>
      <c r="AY284" s="19" t="s">
        <v>154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81</v>
      </c>
      <c r="BK284" s="218">
        <f>ROUND(I284*H284,2)</f>
        <v>0</v>
      </c>
      <c r="BL284" s="19" t="s">
        <v>277</v>
      </c>
      <c r="BM284" s="217" t="s">
        <v>2593</v>
      </c>
    </row>
    <row r="285" s="2" customFormat="1">
      <c r="A285" s="40"/>
      <c r="B285" s="41"/>
      <c r="C285" s="42"/>
      <c r="D285" s="219" t="s">
        <v>163</v>
      </c>
      <c r="E285" s="42"/>
      <c r="F285" s="220" t="s">
        <v>2592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163</v>
      </c>
      <c r="AU285" s="19" t="s">
        <v>83</v>
      </c>
    </row>
    <row r="286" s="2" customFormat="1" ht="14.4" customHeight="1">
      <c r="A286" s="40"/>
      <c r="B286" s="41"/>
      <c r="C286" s="248" t="s">
        <v>1013</v>
      </c>
      <c r="D286" s="248" t="s">
        <v>264</v>
      </c>
      <c r="E286" s="249" t="s">
        <v>1436</v>
      </c>
      <c r="F286" s="250" t="s">
        <v>1437</v>
      </c>
      <c r="G286" s="251" t="s">
        <v>434</v>
      </c>
      <c r="H286" s="252">
        <v>78</v>
      </c>
      <c r="I286" s="253"/>
      <c r="J286" s="254">
        <f>ROUND(I286*H286,2)</f>
        <v>0</v>
      </c>
      <c r="K286" s="250" t="s">
        <v>160</v>
      </c>
      <c r="L286" s="255"/>
      <c r="M286" s="256" t="s">
        <v>19</v>
      </c>
      <c r="N286" s="257" t="s">
        <v>44</v>
      </c>
      <c r="O286" s="86"/>
      <c r="P286" s="215">
        <f>O286*H286</f>
        <v>0</v>
      </c>
      <c r="Q286" s="215">
        <v>1.0000000000000001E-05</v>
      </c>
      <c r="R286" s="215">
        <f>Q286*H286</f>
        <v>0.00078000000000000009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414</v>
      </c>
      <c r="AT286" s="217" t="s">
        <v>264</v>
      </c>
      <c r="AU286" s="217" t="s">
        <v>83</v>
      </c>
      <c r="AY286" s="19" t="s">
        <v>154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277</v>
      </c>
      <c r="BM286" s="217" t="s">
        <v>2594</v>
      </c>
    </row>
    <row r="287" s="2" customFormat="1">
      <c r="A287" s="40"/>
      <c r="B287" s="41"/>
      <c r="C287" s="42"/>
      <c r="D287" s="219" t="s">
        <v>163</v>
      </c>
      <c r="E287" s="42"/>
      <c r="F287" s="220" t="s">
        <v>1437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163</v>
      </c>
      <c r="AU287" s="19" t="s">
        <v>83</v>
      </c>
    </row>
    <row r="288" s="2" customFormat="1" ht="30" customHeight="1">
      <c r="A288" s="40"/>
      <c r="B288" s="41"/>
      <c r="C288" s="206" t="s">
        <v>1021</v>
      </c>
      <c r="D288" s="206" t="s">
        <v>156</v>
      </c>
      <c r="E288" s="207" t="s">
        <v>2595</v>
      </c>
      <c r="F288" s="208" t="s">
        <v>2596</v>
      </c>
      <c r="G288" s="209" t="s">
        <v>434</v>
      </c>
      <c r="H288" s="210">
        <v>10</v>
      </c>
      <c r="I288" s="211"/>
      <c r="J288" s="212">
        <f>ROUND(I288*H288,2)</f>
        <v>0</v>
      </c>
      <c r="K288" s="208" t="s">
        <v>160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277</v>
      </c>
      <c r="AT288" s="217" t="s">
        <v>156</v>
      </c>
      <c r="AU288" s="217" t="s">
        <v>83</v>
      </c>
      <c r="AY288" s="19" t="s">
        <v>154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277</v>
      </c>
      <c r="BM288" s="217" t="s">
        <v>2597</v>
      </c>
    </row>
    <row r="289" s="2" customFormat="1">
      <c r="A289" s="40"/>
      <c r="B289" s="41"/>
      <c r="C289" s="42"/>
      <c r="D289" s="219" t="s">
        <v>163</v>
      </c>
      <c r="E289" s="42"/>
      <c r="F289" s="220" t="s">
        <v>2598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163</v>
      </c>
      <c r="AU289" s="19" t="s">
        <v>83</v>
      </c>
    </row>
    <row r="290" s="2" customFormat="1">
      <c r="A290" s="40"/>
      <c r="B290" s="41"/>
      <c r="C290" s="42"/>
      <c r="D290" s="224" t="s">
        <v>165</v>
      </c>
      <c r="E290" s="42"/>
      <c r="F290" s="225" t="s">
        <v>2599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165</v>
      </c>
      <c r="AU290" s="19" t="s">
        <v>83</v>
      </c>
    </row>
    <row r="291" s="2" customFormat="1" ht="22.2" customHeight="1">
      <c r="A291" s="40"/>
      <c r="B291" s="41"/>
      <c r="C291" s="248" t="s">
        <v>1027</v>
      </c>
      <c r="D291" s="248" t="s">
        <v>264</v>
      </c>
      <c r="E291" s="249" t="s">
        <v>2600</v>
      </c>
      <c r="F291" s="250" t="s">
        <v>2601</v>
      </c>
      <c r="G291" s="251" t="s">
        <v>434</v>
      </c>
      <c r="H291" s="252">
        <v>10</v>
      </c>
      <c r="I291" s="253"/>
      <c r="J291" s="254">
        <f>ROUND(I291*H291,2)</f>
        <v>0</v>
      </c>
      <c r="K291" s="250" t="s">
        <v>160</v>
      </c>
      <c r="L291" s="255"/>
      <c r="M291" s="256" t="s">
        <v>19</v>
      </c>
      <c r="N291" s="257" t="s">
        <v>44</v>
      </c>
      <c r="O291" s="86"/>
      <c r="P291" s="215">
        <f>O291*H291</f>
        <v>0</v>
      </c>
      <c r="Q291" s="215">
        <v>0.00010000000000000001</v>
      </c>
      <c r="R291" s="215">
        <f>Q291*H291</f>
        <v>0.001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414</v>
      </c>
      <c r="AT291" s="217" t="s">
        <v>264</v>
      </c>
      <c r="AU291" s="217" t="s">
        <v>83</v>
      </c>
      <c r="AY291" s="19" t="s">
        <v>154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81</v>
      </c>
      <c r="BK291" s="218">
        <f>ROUND(I291*H291,2)</f>
        <v>0</v>
      </c>
      <c r="BL291" s="19" t="s">
        <v>277</v>
      </c>
      <c r="BM291" s="217" t="s">
        <v>2602</v>
      </c>
    </row>
    <row r="292" s="2" customFormat="1">
      <c r="A292" s="40"/>
      <c r="B292" s="41"/>
      <c r="C292" s="42"/>
      <c r="D292" s="219" t="s">
        <v>163</v>
      </c>
      <c r="E292" s="42"/>
      <c r="F292" s="220" t="s">
        <v>2601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163</v>
      </c>
      <c r="AU292" s="19" t="s">
        <v>83</v>
      </c>
    </row>
    <row r="293" s="2" customFormat="1" ht="30" customHeight="1">
      <c r="A293" s="40"/>
      <c r="B293" s="41"/>
      <c r="C293" s="206" t="s">
        <v>1029</v>
      </c>
      <c r="D293" s="206" t="s">
        <v>156</v>
      </c>
      <c r="E293" s="207" t="s">
        <v>2603</v>
      </c>
      <c r="F293" s="208" t="s">
        <v>2604</v>
      </c>
      <c r="G293" s="209" t="s">
        <v>434</v>
      </c>
      <c r="H293" s="210">
        <v>4</v>
      </c>
      <c r="I293" s="211"/>
      <c r="J293" s="212">
        <f>ROUND(I293*H293,2)</f>
        <v>0</v>
      </c>
      <c r="K293" s="208" t="s">
        <v>160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277</v>
      </c>
      <c r="AT293" s="217" t="s">
        <v>156</v>
      </c>
      <c r="AU293" s="217" t="s">
        <v>83</v>
      </c>
      <c r="AY293" s="19" t="s">
        <v>154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277</v>
      </c>
      <c r="BM293" s="217" t="s">
        <v>2605</v>
      </c>
    </row>
    <row r="294" s="2" customFormat="1">
      <c r="A294" s="40"/>
      <c r="B294" s="41"/>
      <c r="C294" s="42"/>
      <c r="D294" s="219" t="s">
        <v>163</v>
      </c>
      <c r="E294" s="42"/>
      <c r="F294" s="220" t="s">
        <v>2606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163</v>
      </c>
      <c r="AU294" s="19" t="s">
        <v>83</v>
      </c>
    </row>
    <row r="295" s="2" customFormat="1">
      <c r="A295" s="40"/>
      <c r="B295" s="41"/>
      <c r="C295" s="42"/>
      <c r="D295" s="224" t="s">
        <v>165</v>
      </c>
      <c r="E295" s="42"/>
      <c r="F295" s="225" t="s">
        <v>2607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165</v>
      </c>
      <c r="AU295" s="19" t="s">
        <v>83</v>
      </c>
    </row>
    <row r="296" s="2" customFormat="1" ht="34.8" customHeight="1">
      <c r="A296" s="40"/>
      <c r="B296" s="41"/>
      <c r="C296" s="248" t="s">
        <v>1032</v>
      </c>
      <c r="D296" s="248" t="s">
        <v>264</v>
      </c>
      <c r="E296" s="249" t="s">
        <v>2608</v>
      </c>
      <c r="F296" s="250" t="s">
        <v>2609</v>
      </c>
      <c r="G296" s="251" t="s">
        <v>434</v>
      </c>
      <c r="H296" s="252">
        <v>4</v>
      </c>
      <c r="I296" s="253"/>
      <c r="J296" s="254">
        <f>ROUND(I296*H296,2)</f>
        <v>0</v>
      </c>
      <c r="K296" s="250" t="s">
        <v>160</v>
      </c>
      <c r="L296" s="255"/>
      <c r="M296" s="256" t="s">
        <v>19</v>
      </c>
      <c r="N296" s="257" t="s">
        <v>44</v>
      </c>
      <c r="O296" s="86"/>
      <c r="P296" s="215">
        <f>O296*H296</f>
        <v>0</v>
      </c>
      <c r="Q296" s="215">
        <v>6.9999999999999994E-05</v>
      </c>
      <c r="R296" s="215">
        <f>Q296*H296</f>
        <v>0.00027999999999999998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414</v>
      </c>
      <c r="AT296" s="217" t="s">
        <v>264</v>
      </c>
      <c r="AU296" s="217" t="s">
        <v>83</v>
      </c>
      <c r="AY296" s="19" t="s">
        <v>154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ROUND(I296*H296,2)</f>
        <v>0</v>
      </c>
      <c r="BL296" s="19" t="s">
        <v>277</v>
      </c>
      <c r="BM296" s="217" t="s">
        <v>2610</v>
      </c>
    </row>
    <row r="297" s="2" customFormat="1">
      <c r="A297" s="40"/>
      <c r="B297" s="41"/>
      <c r="C297" s="42"/>
      <c r="D297" s="219" t="s">
        <v>163</v>
      </c>
      <c r="E297" s="42"/>
      <c r="F297" s="220" t="s">
        <v>2609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163</v>
      </c>
      <c r="AU297" s="19" t="s">
        <v>83</v>
      </c>
    </row>
    <row r="298" s="2" customFormat="1" ht="14.4" customHeight="1">
      <c r="A298" s="40"/>
      <c r="B298" s="41"/>
      <c r="C298" s="248" t="s">
        <v>1035</v>
      </c>
      <c r="D298" s="248" t="s">
        <v>264</v>
      </c>
      <c r="E298" s="249" t="s">
        <v>1436</v>
      </c>
      <c r="F298" s="250" t="s">
        <v>1437</v>
      </c>
      <c r="G298" s="251" t="s">
        <v>434</v>
      </c>
      <c r="H298" s="252">
        <v>4</v>
      </c>
      <c r="I298" s="253"/>
      <c r="J298" s="254">
        <f>ROUND(I298*H298,2)</f>
        <v>0</v>
      </c>
      <c r="K298" s="250" t="s">
        <v>160</v>
      </c>
      <c r="L298" s="255"/>
      <c r="M298" s="256" t="s">
        <v>19</v>
      </c>
      <c r="N298" s="257" t="s">
        <v>44</v>
      </c>
      <c r="O298" s="86"/>
      <c r="P298" s="215">
        <f>O298*H298</f>
        <v>0</v>
      </c>
      <c r="Q298" s="215">
        <v>1.0000000000000001E-05</v>
      </c>
      <c r="R298" s="215">
        <f>Q298*H298</f>
        <v>4.0000000000000003E-05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414</v>
      </c>
      <c r="AT298" s="217" t="s">
        <v>264</v>
      </c>
      <c r="AU298" s="217" t="s">
        <v>83</v>
      </c>
      <c r="AY298" s="19" t="s">
        <v>154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277</v>
      </c>
      <c r="BM298" s="217" t="s">
        <v>2611</v>
      </c>
    </row>
    <row r="299" s="2" customFormat="1">
      <c r="A299" s="40"/>
      <c r="B299" s="41"/>
      <c r="C299" s="42"/>
      <c r="D299" s="219" t="s">
        <v>163</v>
      </c>
      <c r="E299" s="42"/>
      <c r="F299" s="220" t="s">
        <v>1437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163</v>
      </c>
      <c r="AU299" s="19" t="s">
        <v>83</v>
      </c>
    </row>
    <row r="300" s="2" customFormat="1" ht="34.8" customHeight="1">
      <c r="A300" s="40"/>
      <c r="B300" s="41"/>
      <c r="C300" s="206" t="s">
        <v>1044</v>
      </c>
      <c r="D300" s="206" t="s">
        <v>156</v>
      </c>
      <c r="E300" s="207" t="s">
        <v>2612</v>
      </c>
      <c r="F300" s="208" t="s">
        <v>2613</v>
      </c>
      <c r="G300" s="209" t="s">
        <v>434</v>
      </c>
      <c r="H300" s="210">
        <v>65</v>
      </c>
      <c r="I300" s="211"/>
      <c r="J300" s="212">
        <f>ROUND(I300*H300,2)</f>
        <v>0</v>
      </c>
      <c r="K300" s="208" t="s">
        <v>160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4.8000000000000001E-05</v>
      </c>
      <c r="T300" s="216">
        <f>S300*H300</f>
        <v>0.0031199999999999999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277</v>
      </c>
      <c r="AT300" s="217" t="s">
        <v>156</v>
      </c>
      <c r="AU300" s="217" t="s">
        <v>83</v>
      </c>
      <c r="AY300" s="19" t="s">
        <v>154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81</v>
      </c>
      <c r="BK300" s="218">
        <f>ROUND(I300*H300,2)</f>
        <v>0</v>
      </c>
      <c r="BL300" s="19" t="s">
        <v>277</v>
      </c>
      <c r="BM300" s="217" t="s">
        <v>2614</v>
      </c>
    </row>
    <row r="301" s="2" customFormat="1">
      <c r="A301" s="40"/>
      <c r="B301" s="41"/>
      <c r="C301" s="42"/>
      <c r="D301" s="219" t="s">
        <v>163</v>
      </c>
      <c r="E301" s="42"/>
      <c r="F301" s="220" t="s">
        <v>2615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163</v>
      </c>
      <c r="AU301" s="19" t="s">
        <v>83</v>
      </c>
    </row>
    <row r="302" s="2" customFormat="1">
      <c r="A302" s="40"/>
      <c r="B302" s="41"/>
      <c r="C302" s="42"/>
      <c r="D302" s="224" t="s">
        <v>165</v>
      </c>
      <c r="E302" s="42"/>
      <c r="F302" s="225" t="s">
        <v>2616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165</v>
      </c>
      <c r="AU302" s="19" t="s">
        <v>83</v>
      </c>
    </row>
    <row r="303" s="2" customFormat="1" ht="19.8" customHeight="1">
      <c r="A303" s="40"/>
      <c r="B303" s="41"/>
      <c r="C303" s="206" t="s">
        <v>1050</v>
      </c>
      <c r="D303" s="206" t="s">
        <v>156</v>
      </c>
      <c r="E303" s="207" t="s">
        <v>2617</v>
      </c>
      <c r="F303" s="208" t="s">
        <v>2618</v>
      </c>
      <c r="G303" s="209" t="s">
        <v>434</v>
      </c>
      <c r="H303" s="210">
        <v>92</v>
      </c>
      <c r="I303" s="211"/>
      <c r="J303" s="212">
        <f>ROUND(I303*H303,2)</f>
        <v>0</v>
      </c>
      <c r="K303" s="208" t="s">
        <v>1391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0.001</v>
      </c>
      <c r="T303" s="216">
        <f>S303*H303</f>
        <v>0.091999999999999998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277</v>
      </c>
      <c r="AT303" s="217" t="s">
        <v>156</v>
      </c>
      <c r="AU303" s="217" t="s">
        <v>83</v>
      </c>
      <c r="AY303" s="19" t="s">
        <v>154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277</v>
      </c>
      <c r="BM303" s="217" t="s">
        <v>2619</v>
      </c>
    </row>
    <row r="304" s="2" customFormat="1">
      <c r="A304" s="40"/>
      <c r="B304" s="41"/>
      <c r="C304" s="42"/>
      <c r="D304" s="219" t="s">
        <v>163</v>
      </c>
      <c r="E304" s="42"/>
      <c r="F304" s="220" t="s">
        <v>2618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163</v>
      </c>
      <c r="AU304" s="19" t="s">
        <v>83</v>
      </c>
    </row>
    <row r="305" s="2" customFormat="1" ht="30" customHeight="1">
      <c r="A305" s="40"/>
      <c r="B305" s="41"/>
      <c r="C305" s="206" t="s">
        <v>1058</v>
      </c>
      <c r="D305" s="206" t="s">
        <v>156</v>
      </c>
      <c r="E305" s="207" t="s">
        <v>2620</v>
      </c>
      <c r="F305" s="208" t="s">
        <v>2621</v>
      </c>
      <c r="G305" s="209" t="s">
        <v>434</v>
      </c>
      <c r="H305" s="210">
        <v>8</v>
      </c>
      <c r="I305" s="211"/>
      <c r="J305" s="212">
        <f>ROUND(I305*H305,2)</f>
        <v>0</v>
      </c>
      <c r="K305" s="208" t="s">
        <v>160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277</v>
      </c>
      <c r="AT305" s="217" t="s">
        <v>156</v>
      </c>
      <c r="AU305" s="217" t="s">
        <v>83</v>
      </c>
      <c r="AY305" s="19" t="s">
        <v>154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81</v>
      </c>
      <c r="BK305" s="218">
        <f>ROUND(I305*H305,2)</f>
        <v>0</v>
      </c>
      <c r="BL305" s="19" t="s">
        <v>277</v>
      </c>
      <c r="BM305" s="217" t="s">
        <v>2622</v>
      </c>
    </row>
    <row r="306" s="2" customFormat="1">
      <c r="A306" s="40"/>
      <c r="B306" s="41"/>
      <c r="C306" s="42"/>
      <c r="D306" s="219" t="s">
        <v>163</v>
      </c>
      <c r="E306" s="42"/>
      <c r="F306" s="220" t="s">
        <v>2623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163</v>
      </c>
      <c r="AU306" s="19" t="s">
        <v>83</v>
      </c>
    </row>
    <row r="307" s="2" customFormat="1">
      <c r="A307" s="40"/>
      <c r="B307" s="41"/>
      <c r="C307" s="42"/>
      <c r="D307" s="224" t="s">
        <v>165</v>
      </c>
      <c r="E307" s="42"/>
      <c r="F307" s="225" t="s">
        <v>2624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165</v>
      </c>
      <c r="AU307" s="19" t="s">
        <v>83</v>
      </c>
    </row>
    <row r="308" s="14" customFormat="1">
      <c r="A308" s="14"/>
      <c r="B308" s="236"/>
      <c r="C308" s="237"/>
      <c r="D308" s="219" t="s">
        <v>167</v>
      </c>
      <c r="E308" s="238" t="s">
        <v>19</v>
      </c>
      <c r="F308" s="239" t="s">
        <v>2625</v>
      </c>
      <c r="G308" s="237"/>
      <c r="H308" s="240">
        <v>8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167</v>
      </c>
      <c r="AU308" s="246" t="s">
        <v>83</v>
      </c>
      <c r="AV308" s="14" t="s">
        <v>83</v>
      </c>
      <c r="AW308" s="14" t="s">
        <v>34</v>
      </c>
      <c r="AX308" s="14" t="s">
        <v>81</v>
      </c>
      <c r="AY308" s="246" t="s">
        <v>154</v>
      </c>
    </row>
    <row r="309" s="2" customFormat="1" ht="22.2" customHeight="1">
      <c r="A309" s="40"/>
      <c r="B309" s="41"/>
      <c r="C309" s="248" t="s">
        <v>1066</v>
      </c>
      <c r="D309" s="248" t="s">
        <v>264</v>
      </c>
      <c r="E309" s="249" t="s">
        <v>2626</v>
      </c>
      <c r="F309" s="250" t="s">
        <v>2627</v>
      </c>
      <c r="G309" s="251" t="s">
        <v>434</v>
      </c>
      <c r="H309" s="252">
        <v>8</v>
      </c>
      <c r="I309" s="253"/>
      <c r="J309" s="254">
        <f>ROUND(I309*H309,2)</f>
        <v>0</v>
      </c>
      <c r="K309" s="250" t="s">
        <v>1391</v>
      </c>
      <c r="L309" s="255"/>
      <c r="M309" s="256" t="s">
        <v>19</v>
      </c>
      <c r="N309" s="257" t="s">
        <v>44</v>
      </c>
      <c r="O309" s="86"/>
      <c r="P309" s="215">
        <f>O309*H309</f>
        <v>0</v>
      </c>
      <c r="Q309" s="215">
        <v>0.00027</v>
      </c>
      <c r="R309" s="215">
        <f>Q309*H309</f>
        <v>0.00216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414</v>
      </c>
      <c r="AT309" s="217" t="s">
        <v>264</v>
      </c>
      <c r="AU309" s="217" t="s">
        <v>83</v>
      </c>
      <c r="AY309" s="19" t="s">
        <v>154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277</v>
      </c>
      <c r="BM309" s="217" t="s">
        <v>2628</v>
      </c>
    </row>
    <row r="310" s="2" customFormat="1">
      <c r="A310" s="40"/>
      <c r="B310" s="41"/>
      <c r="C310" s="42"/>
      <c r="D310" s="219" t="s">
        <v>163</v>
      </c>
      <c r="E310" s="42"/>
      <c r="F310" s="220" t="s">
        <v>2627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163</v>
      </c>
      <c r="AU310" s="19" t="s">
        <v>83</v>
      </c>
    </row>
    <row r="311" s="14" customFormat="1">
      <c r="A311" s="14"/>
      <c r="B311" s="236"/>
      <c r="C311" s="237"/>
      <c r="D311" s="219" t="s">
        <v>167</v>
      </c>
      <c r="E311" s="238" t="s">
        <v>19</v>
      </c>
      <c r="F311" s="239" t="s">
        <v>2625</v>
      </c>
      <c r="G311" s="237"/>
      <c r="H311" s="240">
        <v>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167</v>
      </c>
      <c r="AU311" s="246" t="s">
        <v>83</v>
      </c>
      <c r="AV311" s="14" t="s">
        <v>83</v>
      </c>
      <c r="AW311" s="14" t="s">
        <v>34</v>
      </c>
      <c r="AX311" s="14" t="s">
        <v>81</v>
      </c>
      <c r="AY311" s="246" t="s">
        <v>154</v>
      </c>
    </row>
    <row r="312" s="2" customFormat="1" ht="30" customHeight="1">
      <c r="A312" s="40"/>
      <c r="B312" s="41"/>
      <c r="C312" s="206" t="s">
        <v>1071</v>
      </c>
      <c r="D312" s="206" t="s">
        <v>156</v>
      </c>
      <c r="E312" s="207" t="s">
        <v>2629</v>
      </c>
      <c r="F312" s="208" t="s">
        <v>2630</v>
      </c>
      <c r="G312" s="209" t="s">
        <v>434</v>
      </c>
      <c r="H312" s="210">
        <v>67</v>
      </c>
      <c r="I312" s="211"/>
      <c r="J312" s="212">
        <f>ROUND(I312*H312,2)</f>
        <v>0</v>
      </c>
      <c r="K312" s="208" t="s">
        <v>160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277</v>
      </c>
      <c r="AT312" s="217" t="s">
        <v>156</v>
      </c>
      <c r="AU312" s="217" t="s">
        <v>83</v>
      </c>
      <c r="AY312" s="19" t="s">
        <v>154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277</v>
      </c>
      <c r="BM312" s="217" t="s">
        <v>2631</v>
      </c>
    </row>
    <row r="313" s="2" customFormat="1">
      <c r="A313" s="40"/>
      <c r="B313" s="41"/>
      <c r="C313" s="42"/>
      <c r="D313" s="219" t="s">
        <v>163</v>
      </c>
      <c r="E313" s="42"/>
      <c r="F313" s="220" t="s">
        <v>2632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163</v>
      </c>
      <c r="AU313" s="19" t="s">
        <v>83</v>
      </c>
    </row>
    <row r="314" s="2" customFormat="1">
      <c r="A314" s="40"/>
      <c r="B314" s="41"/>
      <c r="C314" s="42"/>
      <c r="D314" s="224" t="s">
        <v>165</v>
      </c>
      <c r="E314" s="42"/>
      <c r="F314" s="225" t="s">
        <v>2633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165</v>
      </c>
      <c r="AU314" s="19" t="s">
        <v>83</v>
      </c>
    </row>
    <row r="315" s="14" customFormat="1">
      <c r="A315" s="14"/>
      <c r="B315" s="236"/>
      <c r="C315" s="237"/>
      <c r="D315" s="219" t="s">
        <v>167</v>
      </c>
      <c r="E315" s="238" t="s">
        <v>19</v>
      </c>
      <c r="F315" s="239" t="s">
        <v>2634</v>
      </c>
      <c r="G315" s="237"/>
      <c r="H315" s="240">
        <v>18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167</v>
      </c>
      <c r="AU315" s="246" t="s">
        <v>83</v>
      </c>
      <c r="AV315" s="14" t="s">
        <v>83</v>
      </c>
      <c r="AW315" s="14" t="s">
        <v>34</v>
      </c>
      <c r="AX315" s="14" t="s">
        <v>73</v>
      </c>
      <c r="AY315" s="246" t="s">
        <v>154</v>
      </c>
    </row>
    <row r="316" s="14" customFormat="1">
      <c r="A316" s="14"/>
      <c r="B316" s="236"/>
      <c r="C316" s="237"/>
      <c r="D316" s="219" t="s">
        <v>167</v>
      </c>
      <c r="E316" s="238" t="s">
        <v>19</v>
      </c>
      <c r="F316" s="239" t="s">
        <v>2635</v>
      </c>
      <c r="G316" s="237"/>
      <c r="H316" s="240">
        <v>12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167</v>
      </c>
      <c r="AU316" s="246" t="s">
        <v>83</v>
      </c>
      <c r="AV316" s="14" t="s">
        <v>83</v>
      </c>
      <c r="AW316" s="14" t="s">
        <v>34</v>
      </c>
      <c r="AX316" s="14" t="s">
        <v>73</v>
      </c>
      <c r="AY316" s="246" t="s">
        <v>154</v>
      </c>
    </row>
    <row r="317" s="14" customFormat="1">
      <c r="A317" s="14"/>
      <c r="B317" s="236"/>
      <c r="C317" s="237"/>
      <c r="D317" s="219" t="s">
        <v>167</v>
      </c>
      <c r="E317" s="238" t="s">
        <v>19</v>
      </c>
      <c r="F317" s="239" t="s">
        <v>2636</v>
      </c>
      <c r="G317" s="237"/>
      <c r="H317" s="240">
        <v>12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167</v>
      </c>
      <c r="AU317" s="246" t="s">
        <v>83</v>
      </c>
      <c r="AV317" s="14" t="s">
        <v>83</v>
      </c>
      <c r="AW317" s="14" t="s">
        <v>34</v>
      </c>
      <c r="AX317" s="14" t="s">
        <v>73</v>
      </c>
      <c r="AY317" s="246" t="s">
        <v>154</v>
      </c>
    </row>
    <row r="318" s="14" customFormat="1">
      <c r="A318" s="14"/>
      <c r="B318" s="236"/>
      <c r="C318" s="237"/>
      <c r="D318" s="219" t="s">
        <v>167</v>
      </c>
      <c r="E318" s="238" t="s">
        <v>19</v>
      </c>
      <c r="F318" s="239" t="s">
        <v>2637</v>
      </c>
      <c r="G318" s="237"/>
      <c r="H318" s="240">
        <v>23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167</v>
      </c>
      <c r="AU318" s="246" t="s">
        <v>83</v>
      </c>
      <c r="AV318" s="14" t="s">
        <v>83</v>
      </c>
      <c r="AW318" s="14" t="s">
        <v>34</v>
      </c>
      <c r="AX318" s="14" t="s">
        <v>73</v>
      </c>
      <c r="AY318" s="246" t="s">
        <v>154</v>
      </c>
    </row>
    <row r="319" s="14" customFormat="1">
      <c r="A319" s="14"/>
      <c r="B319" s="236"/>
      <c r="C319" s="237"/>
      <c r="D319" s="219" t="s">
        <v>167</v>
      </c>
      <c r="E319" s="238" t="s">
        <v>19</v>
      </c>
      <c r="F319" s="239" t="s">
        <v>2638</v>
      </c>
      <c r="G319" s="237"/>
      <c r="H319" s="240">
        <v>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167</v>
      </c>
      <c r="AU319" s="246" t="s">
        <v>83</v>
      </c>
      <c r="AV319" s="14" t="s">
        <v>83</v>
      </c>
      <c r="AW319" s="14" t="s">
        <v>34</v>
      </c>
      <c r="AX319" s="14" t="s">
        <v>73</v>
      </c>
      <c r="AY319" s="246" t="s">
        <v>154</v>
      </c>
    </row>
    <row r="320" s="15" customFormat="1">
      <c r="A320" s="15"/>
      <c r="B320" s="262"/>
      <c r="C320" s="263"/>
      <c r="D320" s="219" t="s">
        <v>167</v>
      </c>
      <c r="E320" s="264" t="s">
        <v>19</v>
      </c>
      <c r="F320" s="265" t="s">
        <v>1526</v>
      </c>
      <c r="G320" s="263"/>
      <c r="H320" s="266">
        <v>67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2" t="s">
        <v>167</v>
      </c>
      <c r="AU320" s="272" t="s">
        <v>83</v>
      </c>
      <c r="AV320" s="15" t="s">
        <v>161</v>
      </c>
      <c r="AW320" s="15" t="s">
        <v>34</v>
      </c>
      <c r="AX320" s="15" t="s">
        <v>81</v>
      </c>
      <c r="AY320" s="272" t="s">
        <v>154</v>
      </c>
    </row>
    <row r="321" s="2" customFormat="1" ht="30" customHeight="1">
      <c r="A321" s="40"/>
      <c r="B321" s="41"/>
      <c r="C321" s="248" t="s">
        <v>1077</v>
      </c>
      <c r="D321" s="248" t="s">
        <v>264</v>
      </c>
      <c r="E321" s="249" t="s">
        <v>2639</v>
      </c>
      <c r="F321" s="250" t="s">
        <v>2640</v>
      </c>
      <c r="G321" s="251" t="s">
        <v>434</v>
      </c>
      <c r="H321" s="252">
        <v>18</v>
      </c>
      <c r="I321" s="253"/>
      <c r="J321" s="254">
        <f>ROUND(I321*H321,2)</f>
        <v>0</v>
      </c>
      <c r="K321" s="250" t="s">
        <v>1391</v>
      </c>
      <c r="L321" s="255"/>
      <c r="M321" s="256" t="s">
        <v>19</v>
      </c>
      <c r="N321" s="257" t="s">
        <v>44</v>
      </c>
      <c r="O321" s="86"/>
      <c r="P321" s="215">
        <f>O321*H321</f>
        <v>0</v>
      </c>
      <c r="Q321" s="215">
        <v>0.00050000000000000001</v>
      </c>
      <c r="R321" s="215">
        <f>Q321*H321</f>
        <v>0.0090000000000000011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414</v>
      </c>
      <c r="AT321" s="217" t="s">
        <v>264</v>
      </c>
      <c r="AU321" s="217" t="s">
        <v>83</v>
      </c>
      <c r="AY321" s="19" t="s">
        <v>154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ROUND(I321*H321,2)</f>
        <v>0</v>
      </c>
      <c r="BL321" s="19" t="s">
        <v>277</v>
      </c>
      <c r="BM321" s="217" t="s">
        <v>2641</v>
      </c>
    </row>
    <row r="322" s="2" customFormat="1">
      <c r="A322" s="40"/>
      <c r="B322" s="41"/>
      <c r="C322" s="42"/>
      <c r="D322" s="219" t="s">
        <v>163</v>
      </c>
      <c r="E322" s="42"/>
      <c r="F322" s="220" t="s">
        <v>2640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163</v>
      </c>
      <c r="AU322" s="19" t="s">
        <v>83</v>
      </c>
    </row>
    <row r="323" s="14" customFormat="1">
      <c r="A323" s="14"/>
      <c r="B323" s="236"/>
      <c r="C323" s="237"/>
      <c r="D323" s="219" t="s">
        <v>167</v>
      </c>
      <c r="E323" s="238" t="s">
        <v>19</v>
      </c>
      <c r="F323" s="239" t="s">
        <v>2634</v>
      </c>
      <c r="G323" s="237"/>
      <c r="H323" s="240">
        <v>18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167</v>
      </c>
      <c r="AU323" s="246" t="s">
        <v>83</v>
      </c>
      <c r="AV323" s="14" t="s">
        <v>83</v>
      </c>
      <c r="AW323" s="14" t="s">
        <v>34</v>
      </c>
      <c r="AX323" s="14" t="s">
        <v>81</v>
      </c>
      <c r="AY323" s="246" t="s">
        <v>154</v>
      </c>
    </row>
    <row r="324" s="2" customFormat="1" ht="30" customHeight="1">
      <c r="A324" s="40"/>
      <c r="B324" s="41"/>
      <c r="C324" s="248" t="s">
        <v>1082</v>
      </c>
      <c r="D324" s="248" t="s">
        <v>264</v>
      </c>
      <c r="E324" s="249" t="s">
        <v>2642</v>
      </c>
      <c r="F324" s="250" t="s">
        <v>2643</v>
      </c>
      <c r="G324" s="251" t="s">
        <v>434</v>
      </c>
      <c r="H324" s="252">
        <v>24</v>
      </c>
      <c r="I324" s="253"/>
      <c r="J324" s="254">
        <f>ROUND(I324*H324,2)</f>
        <v>0</v>
      </c>
      <c r="K324" s="250" t="s">
        <v>1391</v>
      </c>
      <c r="L324" s="255"/>
      <c r="M324" s="256" t="s">
        <v>19</v>
      </c>
      <c r="N324" s="257" t="s">
        <v>44</v>
      </c>
      <c r="O324" s="86"/>
      <c r="P324" s="215">
        <f>O324*H324</f>
        <v>0</v>
      </c>
      <c r="Q324" s="215">
        <v>0.0040000000000000001</v>
      </c>
      <c r="R324" s="215">
        <f>Q324*H324</f>
        <v>0.096000000000000002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414</v>
      </c>
      <c r="AT324" s="217" t="s">
        <v>264</v>
      </c>
      <c r="AU324" s="217" t="s">
        <v>83</v>
      </c>
      <c r="AY324" s="19" t="s">
        <v>154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ROUND(I324*H324,2)</f>
        <v>0</v>
      </c>
      <c r="BL324" s="19" t="s">
        <v>277</v>
      </c>
      <c r="BM324" s="217" t="s">
        <v>2644</v>
      </c>
    </row>
    <row r="325" s="2" customFormat="1">
      <c r="A325" s="40"/>
      <c r="B325" s="41"/>
      <c r="C325" s="42"/>
      <c r="D325" s="219" t="s">
        <v>163</v>
      </c>
      <c r="E325" s="42"/>
      <c r="F325" s="220" t="s">
        <v>2643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163</v>
      </c>
      <c r="AU325" s="19" t="s">
        <v>83</v>
      </c>
    </row>
    <row r="326" s="14" customFormat="1">
      <c r="A326" s="14"/>
      <c r="B326" s="236"/>
      <c r="C326" s="237"/>
      <c r="D326" s="219" t="s">
        <v>167</v>
      </c>
      <c r="E326" s="238" t="s">
        <v>19</v>
      </c>
      <c r="F326" s="239" t="s">
        <v>2635</v>
      </c>
      <c r="G326" s="237"/>
      <c r="H326" s="240">
        <v>12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167</v>
      </c>
      <c r="AU326" s="246" t="s">
        <v>83</v>
      </c>
      <c r="AV326" s="14" t="s">
        <v>83</v>
      </c>
      <c r="AW326" s="14" t="s">
        <v>34</v>
      </c>
      <c r="AX326" s="14" t="s">
        <v>73</v>
      </c>
      <c r="AY326" s="246" t="s">
        <v>154</v>
      </c>
    </row>
    <row r="327" s="14" customFormat="1">
      <c r="A327" s="14"/>
      <c r="B327" s="236"/>
      <c r="C327" s="237"/>
      <c r="D327" s="219" t="s">
        <v>167</v>
      </c>
      <c r="E327" s="238" t="s">
        <v>19</v>
      </c>
      <c r="F327" s="239" t="s">
        <v>2636</v>
      </c>
      <c r="G327" s="237"/>
      <c r="H327" s="240">
        <v>12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167</v>
      </c>
      <c r="AU327" s="246" t="s">
        <v>83</v>
      </c>
      <c r="AV327" s="14" t="s">
        <v>83</v>
      </c>
      <c r="AW327" s="14" t="s">
        <v>34</v>
      </c>
      <c r="AX327" s="14" t="s">
        <v>73</v>
      </c>
      <c r="AY327" s="246" t="s">
        <v>154</v>
      </c>
    </row>
    <row r="328" s="15" customFormat="1">
      <c r="A328" s="15"/>
      <c r="B328" s="262"/>
      <c r="C328" s="263"/>
      <c r="D328" s="219" t="s">
        <v>167</v>
      </c>
      <c r="E328" s="264" t="s">
        <v>19</v>
      </c>
      <c r="F328" s="265" t="s">
        <v>1526</v>
      </c>
      <c r="G328" s="263"/>
      <c r="H328" s="266">
        <v>24</v>
      </c>
      <c r="I328" s="267"/>
      <c r="J328" s="263"/>
      <c r="K328" s="263"/>
      <c r="L328" s="268"/>
      <c r="M328" s="269"/>
      <c r="N328" s="270"/>
      <c r="O328" s="270"/>
      <c r="P328" s="270"/>
      <c r="Q328" s="270"/>
      <c r="R328" s="270"/>
      <c r="S328" s="270"/>
      <c r="T328" s="27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2" t="s">
        <v>167</v>
      </c>
      <c r="AU328" s="272" t="s">
        <v>83</v>
      </c>
      <c r="AV328" s="15" t="s">
        <v>161</v>
      </c>
      <c r="AW328" s="15" t="s">
        <v>34</v>
      </c>
      <c r="AX328" s="15" t="s">
        <v>81</v>
      </c>
      <c r="AY328" s="272" t="s">
        <v>154</v>
      </c>
    </row>
    <row r="329" s="2" customFormat="1" ht="30" customHeight="1">
      <c r="A329" s="40"/>
      <c r="B329" s="41"/>
      <c r="C329" s="248" t="s">
        <v>1089</v>
      </c>
      <c r="D329" s="248" t="s">
        <v>264</v>
      </c>
      <c r="E329" s="249" t="s">
        <v>2645</v>
      </c>
      <c r="F329" s="250" t="s">
        <v>2646</v>
      </c>
      <c r="G329" s="251" t="s">
        <v>434</v>
      </c>
      <c r="H329" s="252">
        <v>2</v>
      </c>
      <c r="I329" s="253"/>
      <c r="J329" s="254">
        <f>ROUND(I329*H329,2)</f>
        <v>0</v>
      </c>
      <c r="K329" s="250" t="s">
        <v>1391</v>
      </c>
      <c r="L329" s="255"/>
      <c r="M329" s="256" t="s">
        <v>19</v>
      </c>
      <c r="N329" s="257" t="s">
        <v>44</v>
      </c>
      <c r="O329" s="86"/>
      <c r="P329" s="215">
        <f>O329*H329</f>
        <v>0</v>
      </c>
      <c r="Q329" s="215">
        <v>0.0040000000000000001</v>
      </c>
      <c r="R329" s="215">
        <f>Q329*H329</f>
        <v>0.0080000000000000002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414</v>
      </c>
      <c r="AT329" s="217" t="s">
        <v>264</v>
      </c>
      <c r="AU329" s="217" t="s">
        <v>83</v>
      </c>
      <c r="AY329" s="19" t="s">
        <v>154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277</v>
      </c>
      <c r="BM329" s="217" t="s">
        <v>2647</v>
      </c>
    </row>
    <row r="330" s="2" customFormat="1">
      <c r="A330" s="40"/>
      <c r="B330" s="41"/>
      <c r="C330" s="42"/>
      <c r="D330" s="219" t="s">
        <v>163</v>
      </c>
      <c r="E330" s="42"/>
      <c r="F330" s="220" t="s">
        <v>2646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163</v>
      </c>
      <c r="AU330" s="19" t="s">
        <v>83</v>
      </c>
    </row>
    <row r="331" s="14" customFormat="1">
      <c r="A331" s="14"/>
      <c r="B331" s="236"/>
      <c r="C331" s="237"/>
      <c r="D331" s="219" t="s">
        <v>167</v>
      </c>
      <c r="E331" s="238" t="s">
        <v>19</v>
      </c>
      <c r="F331" s="239" t="s">
        <v>2638</v>
      </c>
      <c r="G331" s="237"/>
      <c r="H331" s="240">
        <v>2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167</v>
      </c>
      <c r="AU331" s="246" t="s">
        <v>83</v>
      </c>
      <c r="AV331" s="14" t="s">
        <v>83</v>
      </c>
      <c r="AW331" s="14" t="s">
        <v>34</v>
      </c>
      <c r="AX331" s="14" t="s">
        <v>81</v>
      </c>
      <c r="AY331" s="246" t="s">
        <v>154</v>
      </c>
    </row>
    <row r="332" s="2" customFormat="1" ht="30" customHeight="1">
      <c r="A332" s="40"/>
      <c r="B332" s="41"/>
      <c r="C332" s="248" t="s">
        <v>1096</v>
      </c>
      <c r="D332" s="248" t="s">
        <v>264</v>
      </c>
      <c r="E332" s="249" t="s">
        <v>2648</v>
      </c>
      <c r="F332" s="250" t="s">
        <v>2649</v>
      </c>
      <c r="G332" s="251" t="s">
        <v>434</v>
      </c>
      <c r="H332" s="252">
        <v>23</v>
      </c>
      <c r="I332" s="253"/>
      <c r="J332" s="254">
        <f>ROUND(I332*H332,2)</f>
        <v>0</v>
      </c>
      <c r="K332" s="250" t="s">
        <v>1391</v>
      </c>
      <c r="L332" s="255"/>
      <c r="M332" s="256" t="s">
        <v>19</v>
      </c>
      <c r="N332" s="257" t="s">
        <v>44</v>
      </c>
      <c r="O332" s="86"/>
      <c r="P332" s="215">
        <f>O332*H332</f>
        <v>0</v>
      </c>
      <c r="Q332" s="215">
        <v>0.0040000000000000001</v>
      </c>
      <c r="R332" s="215">
        <f>Q332*H332</f>
        <v>0.091999999999999998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414</v>
      </c>
      <c r="AT332" s="217" t="s">
        <v>264</v>
      </c>
      <c r="AU332" s="217" t="s">
        <v>83</v>
      </c>
      <c r="AY332" s="19" t="s">
        <v>154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81</v>
      </c>
      <c r="BK332" s="218">
        <f>ROUND(I332*H332,2)</f>
        <v>0</v>
      </c>
      <c r="BL332" s="19" t="s">
        <v>277</v>
      </c>
      <c r="BM332" s="217" t="s">
        <v>2650</v>
      </c>
    </row>
    <row r="333" s="2" customFormat="1">
      <c r="A333" s="40"/>
      <c r="B333" s="41"/>
      <c r="C333" s="42"/>
      <c r="D333" s="219" t="s">
        <v>163</v>
      </c>
      <c r="E333" s="42"/>
      <c r="F333" s="220" t="s">
        <v>2649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163</v>
      </c>
      <c r="AU333" s="19" t="s">
        <v>83</v>
      </c>
    </row>
    <row r="334" s="14" customFormat="1">
      <c r="A334" s="14"/>
      <c r="B334" s="236"/>
      <c r="C334" s="237"/>
      <c r="D334" s="219" t="s">
        <v>167</v>
      </c>
      <c r="E334" s="238" t="s">
        <v>19</v>
      </c>
      <c r="F334" s="239" t="s">
        <v>2637</v>
      </c>
      <c r="G334" s="237"/>
      <c r="H334" s="240">
        <v>23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167</v>
      </c>
      <c r="AU334" s="246" t="s">
        <v>83</v>
      </c>
      <c r="AV334" s="14" t="s">
        <v>83</v>
      </c>
      <c r="AW334" s="14" t="s">
        <v>34</v>
      </c>
      <c r="AX334" s="14" t="s">
        <v>81</v>
      </c>
      <c r="AY334" s="246" t="s">
        <v>154</v>
      </c>
    </row>
    <row r="335" s="2" customFormat="1" ht="30" customHeight="1">
      <c r="A335" s="40"/>
      <c r="B335" s="41"/>
      <c r="C335" s="206" t="s">
        <v>1103</v>
      </c>
      <c r="D335" s="206" t="s">
        <v>156</v>
      </c>
      <c r="E335" s="207" t="s">
        <v>2651</v>
      </c>
      <c r="F335" s="208" t="s">
        <v>2652</v>
      </c>
      <c r="G335" s="209" t="s">
        <v>434</v>
      </c>
      <c r="H335" s="210">
        <v>32</v>
      </c>
      <c r="I335" s="211"/>
      <c r="J335" s="212">
        <f>ROUND(I335*H335,2)</f>
        <v>0</v>
      </c>
      <c r="K335" s="208" t="s">
        <v>1391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277</v>
      </c>
      <c r="AT335" s="217" t="s">
        <v>156</v>
      </c>
      <c r="AU335" s="217" t="s">
        <v>83</v>
      </c>
      <c r="AY335" s="19" t="s">
        <v>154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81</v>
      </c>
      <c r="BK335" s="218">
        <f>ROUND(I335*H335,2)</f>
        <v>0</v>
      </c>
      <c r="BL335" s="19" t="s">
        <v>277</v>
      </c>
      <c r="BM335" s="217" t="s">
        <v>2653</v>
      </c>
    </row>
    <row r="336" s="2" customFormat="1">
      <c r="A336" s="40"/>
      <c r="B336" s="41"/>
      <c r="C336" s="42"/>
      <c r="D336" s="219" t="s">
        <v>163</v>
      </c>
      <c r="E336" s="42"/>
      <c r="F336" s="220" t="s">
        <v>2654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163</v>
      </c>
      <c r="AU336" s="19" t="s">
        <v>83</v>
      </c>
    </row>
    <row r="337" s="13" customFormat="1">
      <c r="A337" s="13"/>
      <c r="B337" s="226"/>
      <c r="C337" s="227"/>
      <c r="D337" s="219" t="s">
        <v>167</v>
      </c>
      <c r="E337" s="228" t="s">
        <v>19</v>
      </c>
      <c r="F337" s="229" t="s">
        <v>2655</v>
      </c>
      <c r="G337" s="227"/>
      <c r="H337" s="228" t="s">
        <v>19</v>
      </c>
      <c r="I337" s="230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167</v>
      </c>
      <c r="AU337" s="235" t="s">
        <v>83</v>
      </c>
      <c r="AV337" s="13" t="s">
        <v>81</v>
      </c>
      <c r="AW337" s="13" t="s">
        <v>34</v>
      </c>
      <c r="AX337" s="13" t="s">
        <v>73</v>
      </c>
      <c r="AY337" s="235" t="s">
        <v>154</v>
      </c>
    </row>
    <row r="338" s="14" customFormat="1">
      <c r="A338" s="14"/>
      <c r="B338" s="236"/>
      <c r="C338" s="237"/>
      <c r="D338" s="219" t="s">
        <v>167</v>
      </c>
      <c r="E338" s="238" t="s">
        <v>19</v>
      </c>
      <c r="F338" s="239" t="s">
        <v>2656</v>
      </c>
      <c r="G338" s="237"/>
      <c r="H338" s="240">
        <v>32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167</v>
      </c>
      <c r="AU338" s="246" t="s">
        <v>83</v>
      </c>
      <c r="AV338" s="14" t="s">
        <v>83</v>
      </c>
      <c r="AW338" s="14" t="s">
        <v>34</v>
      </c>
      <c r="AX338" s="14" t="s">
        <v>73</v>
      </c>
      <c r="AY338" s="246" t="s">
        <v>154</v>
      </c>
    </row>
    <row r="339" s="15" customFormat="1">
      <c r="A339" s="15"/>
      <c r="B339" s="262"/>
      <c r="C339" s="263"/>
      <c r="D339" s="219" t="s">
        <v>167</v>
      </c>
      <c r="E339" s="264" t="s">
        <v>19</v>
      </c>
      <c r="F339" s="265" t="s">
        <v>1526</v>
      </c>
      <c r="G339" s="263"/>
      <c r="H339" s="266">
        <v>32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2" t="s">
        <v>167</v>
      </c>
      <c r="AU339" s="272" t="s">
        <v>83</v>
      </c>
      <c r="AV339" s="15" t="s">
        <v>161</v>
      </c>
      <c r="AW339" s="15" t="s">
        <v>34</v>
      </c>
      <c r="AX339" s="15" t="s">
        <v>81</v>
      </c>
      <c r="AY339" s="272" t="s">
        <v>154</v>
      </c>
    </row>
    <row r="340" s="2" customFormat="1" ht="22.2" customHeight="1">
      <c r="A340" s="40"/>
      <c r="B340" s="41"/>
      <c r="C340" s="248" t="s">
        <v>1111</v>
      </c>
      <c r="D340" s="248" t="s">
        <v>264</v>
      </c>
      <c r="E340" s="249" t="s">
        <v>2657</v>
      </c>
      <c r="F340" s="250" t="s">
        <v>2658</v>
      </c>
      <c r="G340" s="251" t="s">
        <v>434</v>
      </c>
      <c r="H340" s="252">
        <v>32</v>
      </c>
      <c r="I340" s="253"/>
      <c r="J340" s="254">
        <f>ROUND(I340*H340,2)</f>
        <v>0</v>
      </c>
      <c r="K340" s="250" t="s">
        <v>160</v>
      </c>
      <c r="L340" s="255"/>
      <c r="M340" s="256" t="s">
        <v>19</v>
      </c>
      <c r="N340" s="257" t="s">
        <v>44</v>
      </c>
      <c r="O340" s="86"/>
      <c r="P340" s="215">
        <f>O340*H340</f>
        <v>0</v>
      </c>
      <c r="Q340" s="215">
        <v>0.0025500000000000002</v>
      </c>
      <c r="R340" s="215">
        <f>Q340*H340</f>
        <v>0.081600000000000006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414</v>
      </c>
      <c r="AT340" s="217" t="s">
        <v>264</v>
      </c>
      <c r="AU340" s="217" t="s">
        <v>83</v>
      </c>
      <c r="AY340" s="19" t="s">
        <v>154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81</v>
      </c>
      <c r="BK340" s="218">
        <f>ROUND(I340*H340,2)</f>
        <v>0</v>
      </c>
      <c r="BL340" s="19" t="s">
        <v>277</v>
      </c>
      <c r="BM340" s="217" t="s">
        <v>2659</v>
      </c>
    </row>
    <row r="341" s="2" customFormat="1">
      <c r="A341" s="40"/>
      <c r="B341" s="41"/>
      <c r="C341" s="42"/>
      <c r="D341" s="219" t="s">
        <v>163</v>
      </c>
      <c r="E341" s="42"/>
      <c r="F341" s="220" t="s">
        <v>2658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163</v>
      </c>
      <c r="AU341" s="19" t="s">
        <v>83</v>
      </c>
    </row>
    <row r="342" s="13" customFormat="1">
      <c r="A342" s="13"/>
      <c r="B342" s="226"/>
      <c r="C342" s="227"/>
      <c r="D342" s="219" t="s">
        <v>167</v>
      </c>
      <c r="E342" s="228" t="s">
        <v>19</v>
      </c>
      <c r="F342" s="229" t="s">
        <v>2655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167</v>
      </c>
      <c r="AU342" s="235" t="s">
        <v>83</v>
      </c>
      <c r="AV342" s="13" t="s">
        <v>81</v>
      </c>
      <c r="AW342" s="13" t="s">
        <v>34</v>
      </c>
      <c r="AX342" s="13" t="s">
        <v>73</v>
      </c>
      <c r="AY342" s="235" t="s">
        <v>154</v>
      </c>
    </row>
    <row r="343" s="14" customFormat="1">
      <c r="A343" s="14"/>
      <c r="B343" s="236"/>
      <c r="C343" s="237"/>
      <c r="D343" s="219" t="s">
        <v>167</v>
      </c>
      <c r="E343" s="238" t="s">
        <v>19</v>
      </c>
      <c r="F343" s="239" t="s">
        <v>2656</v>
      </c>
      <c r="G343" s="237"/>
      <c r="H343" s="240">
        <v>32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167</v>
      </c>
      <c r="AU343" s="246" t="s">
        <v>83</v>
      </c>
      <c r="AV343" s="14" t="s">
        <v>83</v>
      </c>
      <c r="AW343" s="14" t="s">
        <v>34</v>
      </c>
      <c r="AX343" s="14" t="s">
        <v>73</v>
      </c>
      <c r="AY343" s="246" t="s">
        <v>154</v>
      </c>
    </row>
    <row r="344" s="15" customFormat="1">
      <c r="A344" s="15"/>
      <c r="B344" s="262"/>
      <c r="C344" s="263"/>
      <c r="D344" s="219" t="s">
        <v>167</v>
      </c>
      <c r="E344" s="264" t="s">
        <v>19</v>
      </c>
      <c r="F344" s="265" t="s">
        <v>1526</v>
      </c>
      <c r="G344" s="263"/>
      <c r="H344" s="266">
        <v>32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2" t="s">
        <v>167</v>
      </c>
      <c r="AU344" s="272" t="s">
        <v>83</v>
      </c>
      <c r="AV344" s="15" t="s">
        <v>161</v>
      </c>
      <c r="AW344" s="15" t="s">
        <v>34</v>
      </c>
      <c r="AX344" s="15" t="s">
        <v>81</v>
      </c>
      <c r="AY344" s="272" t="s">
        <v>154</v>
      </c>
    </row>
    <row r="345" s="2" customFormat="1" ht="14.4" customHeight="1">
      <c r="A345" s="40"/>
      <c r="B345" s="41"/>
      <c r="C345" s="206" t="s">
        <v>1119</v>
      </c>
      <c r="D345" s="206" t="s">
        <v>156</v>
      </c>
      <c r="E345" s="207" t="s">
        <v>1450</v>
      </c>
      <c r="F345" s="208" t="s">
        <v>1451</v>
      </c>
      <c r="G345" s="209" t="s">
        <v>434</v>
      </c>
      <c r="H345" s="210">
        <v>26</v>
      </c>
      <c r="I345" s="211"/>
      <c r="J345" s="212">
        <f>ROUND(I345*H345,2)</f>
        <v>0</v>
      </c>
      <c r="K345" s="208" t="s">
        <v>1391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0.001</v>
      </c>
      <c r="R345" s="215">
        <f>Q345*H345</f>
        <v>0.026000000000000002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277</v>
      </c>
      <c r="AT345" s="217" t="s">
        <v>156</v>
      </c>
      <c r="AU345" s="217" t="s">
        <v>83</v>
      </c>
      <c r="AY345" s="19" t="s">
        <v>154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277</v>
      </c>
      <c r="BM345" s="217" t="s">
        <v>2660</v>
      </c>
    </row>
    <row r="346" s="2" customFormat="1">
      <c r="A346" s="40"/>
      <c r="B346" s="41"/>
      <c r="C346" s="42"/>
      <c r="D346" s="219" t="s">
        <v>163</v>
      </c>
      <c r="E346" s="42"/>
      <c r="F346" s="220" t="s">
        <v>1451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163</v>
      </c>
      <c r="AU346" s="19" t="s">
        <v>83</v>
      </c>
    </row>
    <row r="347" s="2" customFormat="1" ht="22.2" customHeight="1">
      <c r="A347" s="40"/>
      <c r="B347" s="41"/>
      <c r="C347" s="206" t="s">
        <v>1125</v>
      </c>
      <c r="D347" s="206" t="s">
        <v>156</v>
      </c>
      <c r="E347" s="207" t="s">
        <v>1453</v>
      </c>
      <c r="F347" s="208" t="s">
        <v>1454</v>
      </c>
      <c r="G347" s="209" t="s">
        <v>178</v>
      </c>
      <c r="H347" s="210">
        <v>0.92100000000000004</v>
      </c>
      <c r="I347" s="211"/>
      <c r="J347" s="212">
        <f>ROUND(I347*H347,2)</f>
        <v>0</v>
      </c>
      <c r="K347" s="208" t="s">
        <v>160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277</v>
      </c>
      <c r="AT347" s="217" t="s">
        <v>156</v>
      </c>
      <c r="AU347" s="217" t="s">
        <v>83</v>
      </c>
      <c r="AY347" s="19" t="s">
        <v>154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81</v>
      </c>
      <c r="BK347" s="218">
        <f>ROUND(I347*H347,2)</f>
        <v>0</v>
      </c>
      <c r="BL347" s="19" t="s">
        <v>277</v>
      </c>
      <c r="BM347" s="217" t="s">
        <v>2661</v>
      </c>
    </row>
    <row r="348" s="2" customFormat="1">
      <c r="A348" s="40"/>
      <c r="B348" s="41"/>
      <c r="C348" s="42"/>
      <c r="D348" s="219" t="s">
        <v>163</v>
      </c>
      <c r="E348" s="42"/>
      <c r="F348" s="220" t="s">
        <v>1456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163</v>
      </c>
      <c r="AU348" s="19" t="s">
        <v>83</v>
      </c>
    </row>
    <row r="349" s="2" customFormat="1">
      <c r="A349" s="40"/>
      <c r="B349" s="41"/>
      <c r="C349" s="42"/>
      <c r="D349" s="224" t="s">
        <v>165</v>
      </c>
      <c r="E349" s="42"/>
      <c r="F349" s="225" t="s">
        <v>2662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165</v>
      </c>
      <c r="AU349" s="19" t="s">
        <v>83</v>
      </c>
    </row>
    <row r="350" s="2" customFormat="1" ht="22.2" customHeight="1">
      <c r="A350" s="40"/>
      <c r="B350" s="41"/>
      <c r="C350" s="206" t="s">
        <v>1132</v>
      </c>
      <c r="D350" s="206" t="s">
        <v>156</v>
      </c>
      <c r="E350" s="207" t="s">
        <v>2663</v>
      </c>
      <c r="F350" s="208" t="s">
        <v>1459</v>
      </c>
      <c r="G350" s="209" t="s">
        <v>178</v>
      </c>
      <c r="H350" s="210">
        <v>0.92100000000000004</v>
      </c>
      <c r="I350" s="211"/>
      <c r="J350" s="212">
        <f>ROUND(I350*H350,2)</f>
        <v>0</v>
      </c>
      <c r="K350" s="208" t="s">
        <v>2664</v>
      </c>
      <c r="L350" s="46"/>
      <c r="M350" s="213" t="s">
        <v>19</v>
      </c>
      <c r="N350" s="214" t="s">
        <v>44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277</v>
      </c>
      <c r="AT350" s="217" t="s">
        <v>156</v>
      </c>
      <c r="AU350" s="217" t="s">
        <v>83</v>
      </c>
      <c r="AY350" s="19" t="s">
        <v>154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81</v>
      </c>
      <c r="BK350" s="218">
        <f>ROUND(I350*H350,2)</f>
        <v>0</v>
      </c>
      <c r="BL350" s="19" t="s">
        <v>277</v>
      </c>
      <c r="BM350" s="217" t="s">
        <v>2665</v>
      </c>
    </row>
    <row r="351" s="2" customFormat="1">
      <c r="A351" s="40"/>
      <c r="B351" s="41"/>
      <c r="C351" s="42"/>
      <c r="D351" s="219" t="s">
        <v>163</v>
      </c>
      <c r="E351" s="42"/>
      <c r="F351" s="220" t="s">
        <v>1461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163</v>
      </c>
      <c r="AU351" s="19" t="s">
        <v>83</v>
      </c>
    </row>
    <row r="352" s="2" customFormat="1">
      <c r="A352" s="40"/>
      <c r="B352" s="41"/>
      <c r="C352" s="42"/>
      <c r="D352" s="224" t="s">
        <v>165</v>
      </c>
      <c r="E352" s="42"/>
      <c r="F352" s="225" t="s">
        <v>2666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165</v>
      </c>
      <c r="AU352" s="19" t="s">
        <v>83</v>
      </c>
    </row>
    <row r="353" s="12" customFormat="1" ht="22.8" customHeight="1">
      <c r="A353" s="12"/>
      <c r="B353" s="190"/>
      <c r="C353" s="191"/>
      <c r="D353" s="192" t="s">
        <v>72</v>
      </c>
      <c r="E353" s="204" t="s">
        <v>2667</v>
      </c>
      <c r="F353" s="204" t="s">
        <v>2668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SUM(P354:P387)</f>
        <v>0</v>
      </c>
      <c r="Q353" s="198"/>
      <c r="R353" s="199">
        <f>SUM(R354:R387)</f>
        <v>0.035999999999999997</v>
      </c>
      <c r="S353" s="198"/>
      <c r="T353" s="200">
        <f>SUM(T354:T387)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83</v>
      </c>
      <c r="AT353" s="202" t="s">
        <v>72</v>
      </c>
      <c r="AU353" s="202" t="s">
        <v>81</v>
      </c>
      <c r="AY353" s="201" t="s">
        <v>154</v>
      </c>
      <c r="BK353" s="203">
        <f>SUM(BK354:BK387)</f>
        <v>0</v>
      </c>
    </row>
    <row r="354" s="2" customFormat="1" ht="14.4" customHeight="1">
      <c r="A354" s="40"/>
      <c r="B354" s="41"/>
      <c r="C354" s="206" t="s">
        <v>1138</v>
      </c>
      <c r="D354" s="206" t="s">
        <v>156</v>
      </c>
      <c r="E354" s="207" t="s">
        <v>2669</v>
      </c>
      <c r="F354" s="208" t="s">
        <v>2670</v>
      </c>
      <c r="G354" s="209" t="s">
        <v>230</v>
      </c>
      <c r="H354" s="210">
        <v>100</v>
      </c>
      <c r="I354" s="211"/>
      <c r="J354" s="212">
        <f>ROUND(I354*H354,2)</f>
        <v>0</v>
      </c>
      <c r="K354" s="208" t="s">
        <v>1391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277</v>
      </c>
      <c r="AT354" s="217" t="s">
        <v>156</v>
      </c>
      <c r="AU354" s="217" t="s">
        <v>83</v>
      </c>
      <c r="AY354" s="19" t="s">
        <v>154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81</v>
      </c>
      <c r="BK354" s="218">
        <f>ROUND(I354*H354,2)</f>
        <v>0</v>
      </c>
      <c r="BL354" s="19" t="s">
        <v>277</v>
      </c>
      <c r="BM354" s="217" t="s">
        <v>2671</v>
      </c>
    </row>
    <row r="355" s="2" customFormat="1">
      <c r="A355" s="40"/>
      <c r="B355" s="41"/>
      <c r="C355" s="42"/>
      <c r="D355" s="219" t="s">
        <v>163</v>
      </c>
      <c r="E355" s="42"/>
      <c r="F355" s="220" t="s">
        <v>2670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163</v>
      </c>
      <c r="AU355" s="19" t="s">
        <v>83</v>
      </c>
    </row>
    <row r="356" s="2" customFormat="1" ht="14.4" customHeight="1">
      <c r="A356" s="40"/>
      <c r="B356" s="41"/>
      <c r="C356" s="248" t="s">
        <v>1146</v>
      </c>
      <c r="D356" s="248" t="s">
        <v>264</v>
      </c>
      <c r="E356" s="249" t="s">
        <v>2672</v>
      </c>
      <c r="F356" s="250" t="s">
        <v>2673</v>
      </c>
      <c r="G356" s="251" t="s">
        <v>230</v>
      </c>
      <c r="H356" s="252">
        <v>120</v>
      </c>
      <c r="I356" s="253"/>
      <c r="J356" s="254">
        <f>ROUND(I356*H356,2)</f>
        <v>0</v>
      </c>
      <c r="K356" s="250" t="s">
        <v>1391</v>
      </c>
      <c r="L356" s="255"/>
      <c r="M356" s="256" t="s">
        <v>19</v>
      </c>
      <c r="N356" s="257" t="s">
        <v>44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414</v>
      </c>
      <c r="AT356" s="217" t="s">
        <v>264</v>
      </c>
      <c r="AU356" s="217" t="s">
        <v>83</v>
      </c>
      <c r="AY356" s="19" t="s">
        <v>154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81</v>
      </c>
      <c r="BK356" s="218">
        <f>ROUND(I356*H356,2)</f>
        <v>0</v>
      </c>
      <c r="BL356" s="19" t="s">
        <v>277</v>
      </c>
      <c r="BM356" s="217" t="s">
        <v>2674</v>
      </c>
    </row>
    <row r="357" s="2" customFormat="1">
      <c r="A357" s="40"/>
      <c r="B357" s="41"/>
      <c r="C357" s="42"/>
      <c r="D357" s="219" t="s">
        <v>163</v>
      </c>
      <c r="E357" s="42"/>
      <c r="F357" s="220" t="s">
        <v>2673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163</v>
      </c>
      <c r="AU357" s="19" t="s">
        <v>83</v>
      </c>
    </row>
    <row r="358" s="14" customFormat="1">
      <c r="A358" s="14"/>
      <c r="B358" s="236"/>
      <c r="C358" s="237"/>
      <c r="D358" s="219" t="s">
        <v>167</v>
      </c>
      <c r="E358" s="238" t="s">
        <v>19</v>
      </c>
      <c r="F358" s="239" t="s">
        <v>1219</v>
      </c>
      <c r="G358" s="237"/>
      <c r="H358" s="240">
        <v>100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167</v>
      </c>
      <c r="AU358" s="246" t="s">
        <v>83</v>
      </c>
      <c r="AV358" s="14" t="s">
        <v>83</v>
      </c>
      <c r="AW358" s="14" t="s">
        <v>34</v>
      </c>
      <c r="AX358" s="14" t="s">
        <v>81</v>
      </c>
      <c r="AY358" s="246" t="s">
        <v>154</v>
      </c>
    </row>
    <row r="359" s="14" customFormat="1">
      <c r="A359" s="14"/>
      <c r="B359" s="236"/>
      <c r="C359" s="237"/>
      <c r="D359" s="219" t="s">
        <v>167</v>
      </c>
      <c r="E359" s="237"/>
      <c r="F359" s="239" t="s">
        <v>2675</v>
      </c>
      <c r="G359" s="237"/>
      <c r="H359" s="240">
        <v>120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167</v>
      </c>
      <c r="AU359" s="246" t="s">
        <v>83</v>
      </c>
      <c r="AV359" s="14" t="s">
        <v>83</v>
      </c>
      <c r="AW359" s="14" t="s">
        <v>4</v>
      </c>
      <c r="AX359" s="14" t="s">
        <v>81</v>
      </c>
      <c r="AY359" s="246" t="s">
        <v>154</v>
      </c>
    </row>
    <row r="360" s="2" customFormat="1" ht="22.2" customHeight="1">
      <c r="A360" s="40"/>
      <c r="B360" s="41"/>
      <c r="C360" s="206" t="s">
        <v>1154</v>
      </c>
      <c r="D360" s="206" t="s">
        <v>156</v>
      </c>
      <c r="E360" s="207" t="s">
        <v>2676</v>
      </c>
      <c r="F360" s="208" t="s">
        <v>2677</v>
      </c>
      <c r="G360" s="209" t="s">
        <v>230</v>
      </c>
      <c r="H360" s="210">
        <v>450</v>
      </c>
      <c r="I360" s="211"/>
      <c r="J360" s="212">
        <f>ROUND(I360*H360,2)</f>
        <v>0</v>
      </c>
      <c r="K360" s="208" t="s">
        <v>160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277</v>
      </c>
      <c r="AT360" s="217" t="s">
        <v>156</v>
      </c>
      <c r="AU360" s="217" t="s">
        <v>83</v>
      </c>
      <c r="AY360" s="19" t="s">
        <v>154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81</v>
      </c>
      <c r="BK360" s="218">
        <f>ROUND(I360*H360,2)</f>
        <v>0</v>
      </c>
      <c r="BL360" s="19" t="s">
        <v>277</v>
      </c>
      <c r="BM360" s="217" t="s">
        <v>2678</v>
      </c>
    </row>
    <row r="361" s="2" customFormat="1">
      <c r="A361" s="40"/>
      <c r="B361" s="41"/>
      <c r="C361" s="42"/>
      <c r="D361" s="219" t="s">
        <v>163</v>
      </c>
      <c r="E361" s="42"/>
      <c r="F361" s="220" t="s">
        <v>2677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163</v>
      </c>
      <c r="AU361" s="19" t="s">
        <v>83</v>
      </c>
    </row>
    <row r="362" s="2" customFormat="1">
      <c r="A362" s="40"/>
      <c r="B362" s="41"/>
      <c r="C362" s="42"/>
      <c r="D362" s="224" t="s">
        <v>165</v>
      </c>
      <c r="E362" s="42"/>
      <c r="F362" s="225" t="s">
        <v>2679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165</v>
      </c>
      <c r="AU362" s="19" t="s">
        <v>83</v>
      </c>
    </row>
    <row r="363" s="2" customFormat="1" ht="22.2" customHeight="1">
      <c r="A363" s="40"/>
      <c r="B363" s="41"/>
      <c r="C363" s="248" t="s">
        <v>1161</v>
      </c>
      <c r="D363" s="248" t="s">
        <v>264</v>
      </c>
      <c r="E363" s="249" t="s">
        <v>2680</v>
      </c>
      <c r="F363" s="250" t="s">
        <v>2681</v>
      </c>
      <c r="G363" s="251" t="s">
        <v>230</v>
      </c>
      <c r="H363" s="252">
        <v>540</v>
      </c>
      <c r="I363" s="253"/>
      <c r="J363" s="254">
        <f>ROUND(I363*H363,2)</f>
        <v>0</v>
      </c>
      <c r="K363" s="250" t="s">
        <v>1391</v>
      </c>
      <c r="L363" s="255"/>
      <c r="M363" s="256" t="s">
        <v>19</v>
      </c>
      <c r="N363" s="257" t="s">
        <v>44</v>
      </c>
      <c r="O363" s="86"/>
      <c r="P363" s="215">
        <f>O363*H363</f>
        <v>0</v>
      </c>
      <c r="Q363" s="215">
        <v>6.0000000000000002E-05</v>
      </c>
      <c r="R363" s="215">
        <f>Q363*H363</f>
        <v>0.032399999999999998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414</v>
      </c>
      <c r="AT363" s="217" t="s">
        <v>264</v>
      </c>
      <c r="AU363" s="217" t="s">
        <v>83</v>
      </c>
      <c r="AY363" s="19" t="s">
        <v>154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ROUND(I363*H363,2)</f>
        <v>0</v>
      </c>
      <c r="BL363" s="19" t="s">
        <v>277</v>
      </c>
      <c r="BM363" s="217" t="s">
        <v>2682</v>
      </c>
    </row>
    <row r="364" s="2" customFormat="1">
      <c r="A364" s="40"/>
      <c r="B364" s="41"/>
      <c r="C364" s="42"/>
      <c r="D364" s="219" t="s">
        <v>163</v>
      </c>
      <c r="E364" s="42"/>
      <c r="F364" s="220" t="s">
        <v>2681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163</v>
      </c>
      <c r="AU364" s="19" t="s">
        <v>83</v>
      </c>
    </row>
    <row r="365" s="14" customFormat="1">
      <c r="A365" s="14"/>
      <c r="B365" s="236"/>
      <c r="C365" s="237"/>
      <c r="D365" s="219" t="s">
        <v>167</v>
      </c>
      <c r="E365" s="238" t="s">
        <v>19</v>
      </c>
      <c r="F365" s="239" t="s">
        <v>2683</v>
      </c>
      <c r="G365" s="237"/>
      <c r="H365" s="240">
        <v>450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167</v>
      </c>
      <c r="AU365" s="246" t="s">
        <v>83</v>
      </c>
      <c r="AV365" s="14" t="s">
        <v>83</v>
      </c>
      <c r="AW365" s="14" t="s">
        <v>34</v>
      </c>
      <c r="AX365" s="14" t="s">
        <v>81</v>
      </c>
      <c r="AY365" s="246" t="s">
        <v>154</v>
      </c>
    </row>
    <row r="366" s="14" customFormat="1">
      <c r="A366" s="14"/>
      <c r="B366" s="236"/>
      <c r="C366" s="237"/>
      <c r="D366" s="219" t="s">
        <v>167</v>
      </c>
      <c r="E366" s="237"/>
      <c r="F366" s="239" t="s">
        <v>2684</v>
      </c>
      <c r="G366" s="237"/>
      <c r="H366" s="240">
        <v>540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167</v>
      </c>
      <c r="AU366" s="246" t="s">
        <v>83</v>
      </c>
      <c r="AV366" s="14" t="s">
        <v>83</v>
      </c>
      <c r="AW366" s="14" t="s">
        <v>4</v>
      </c>
      <c r="AX366" s="14" t="s">
        <v>81</v>
      </c>
      <c r="AY366" s="246" t="s">
        <v>154</v>
      </c>
    </row>
    <row r="367" s="2" customFormat="1" ht="14.4" customHeight="1">
      <c r="A367" s="40"/>
      <c r="B367" s="41"/>
      <c r="C367" s="206" t="s">
        <v>1169</v>
      </c>
      <c r="D367" s="206" t="s">
        <v>156</v>
      </c>
      <c r="E367" s="207" t="s">
        <v>2685</v>
      </c>
      <c r="F367" s="208" t="s">
        <v>2686</v>
      </c>
      <c r="G367" s="209" t="s">
        <v>434</v>
      </c>
      <c r="H367" s="210">
        <v>18</v>
      </c>
      <c r="I367" s="211"/>
      <c r="J367" s="212">
        <f>ROUND(I367*H367,2)</f>
        <v>0</v>
      </c>
      <c r="K367" s="208" t="s">
        <v>160</v>
      </c>
      <c r="L367" s="46"/>
      <c r="M367" s="213" t="s">
        <v>19</v>
      </c>
      <c r="N367" s="214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277</v>
      </c>
      <c r="AT367" s="217" t="s">
        <v>156</v>
      </c>
      <c r="AU367" s="217" t="s">
        <v>83</v>
      </c>
      <c r="AY367" s="19" t="s">
        <v>154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81</v>
      </c>
      <c r="BK367" s="218">
        <f>ROUND(I367*H367,2)</f>
        <v>0</v>
      </c>
      <c r="BL367" s="19" t="s">
        <v>277</v>
      </c>
      <c r="BM367" s="217" t="s">
        <v>2687</v>
      </c>
    </row>
    <row r="368" s="2" customFormat="1">
      <c r="A368" s="40"/>
      <c r="B368" s="41"/>
      <c r="C368" s="42"/>
      <c r="D368" s="219" t="s">
        <v>163</v>
      </c>
      <c r="E368" s="42"/>
      <c r="F368" s="220" t="s">
        <v>2688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163</v>
      </c>
      <c r="AU368" s="19" t="s">
        <v>83</v>
      </c>
    </row>
    <row r="369" s="2" customFormat="1">
      <c r="A369" s="40"/>
      <c r="B369" s="41"/>
      <c r="C369" s="42"/>
      <c r="D369" s="224" t="s">
        <v>165</v>
      </c>
      <c r="E369" s="42"/>
      <c r="F369" s="225" t="s">
        <v>2689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165</v>
      </c>
      <c r="AU369" s="19" t="s">
        <v>83</v>
      </c>
    </row>
    <row r="370" s="14" customFormat="1">
      <c r="A370" s="14"/>
      <c r="B370" s="236"/>
      <c r="C370" s="237"/>
      <c r="D370" s="219" t="s">
        <v>167</v>
      </c>
      <c r="E370" s="238" t="s">
        <v>19</v>
      </c>
      <c r="F370" s="239" t="s">
        <v>2690</v>
      </c>
      <c r="G370" s="237"/>
      <c r="H370" s="240">
        <v>18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167</v>
      </c>
      <c r="AU370" s="246" t="s">
        <v>83</v>
      </c>
      <c r="AV370" s="14" t="s">
        <v>83</v>
      </c>
      <c r="AW370" s="14" t="s">
        <v>34</v>
      </c>
      <c r="AX370" s="14" t="s">
        <v>73</v>
      </c>
      <c r="AY370" s="246" t="s">
        <v>154</v>
      </c>
    </row>
    <row r="371" s="15" customFormat="1">
      <c r="A371" s="15"/>
      <c r="B371" s="262"/>
      <c r="C371" s="263"/>
      <c r="D371" s="219" t="s">
        <v>167</v>
      </c>
      <c r="E371" s="264" t="s">
        <v>19</v>
      </c>
      <c r="F371" s="265" t="s">
        <v>1526</v>
      </c>
      <c r="G371" s="263"/>
      <c r="H371" s="266">
        <v>18</v>
      </c>
      <c r="I371" s="267"/>
      <c r="J371" s="263"/>
      <c r="K371" s="263"/>
      <c r="L371" s="268"/>
      <c r="M371" s="269"/>
      <c r="N371" s="270"/>
      <c r="O371" s="270"/>
      <c r="P371" s="270"/>
      <c r="Q371" s="270"/>
      <c r="R371" s="270"/>
      <c r="S371" s="270"/>
      <c r="T371" s="27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2" t="s">
        <v>167</v>
      </c>
      <c r="AU371" s="272" t="s">
        <v>83</v>
      </c>
      <c r="AV371" s="15" t="s">
        <v>161</v>
      </c>
      <c r="AW371" s="15" t="s">
        <v>34</v>
      </c>
      <c r="AX371" s="15" t="s">
        <v>81</v>
      </c>
      <c r="AY371" s="272" t="s">
        <v>154</v>
      </c>
    </row>
    <row r="372" s="2" customFormat="1" ht="22.2" customHeight="1">
      <c r="A372" s="40"/>
      <c r="B372" s="41"/>
      <c r="C372" s="248" t="s">
        <v>1176</v>
      </c>
      <c r="D372" s="248" t="s">
        <v>264</v>
      </c>
      <c r="E372" s="249" t="s">
        <v>2691</v>
      </c>
      <c r="F372" s="250" t="s">
        <v>2692</v>
      </c>
      <c r="G372" s="251" t="s">
        <v>434</v>
      </c>
      <c r="H372" s="252">
        <v>12</v>
      </c>
      <c r="I372" s="253"/>
      <c r="J372" s="254">
        <f>ROUND(I372*H372,2)</f>
        <v>0</v>
      </c>
      <c r="K372" s="250" t="s">
        <v>160</v>
      </c>
      <c r="L372" s="255"/>
      <c r="M372" s="256" t="s">
        <v>19</v>
      </c>
      <c r="N372" s="257" t="s">
        <v>44</v>
      </c>
      <c r="O372" s="86"/>
      <c r="P372" s="215">
        <f>O372*H372</f>
        <v>0</v>
      </c>
      <c r="Q372" s="215">
        <v>0.00010000000000000001</v>
      </c>
      <c r="R372" s="215">
        <f>Q372*H372</f>
        <v>0.0012000000000000001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414</v>
      </c>
      <c r="AT372" s="217" t="s">
        <v>264</v>
      </c>
      <c r="AU372" s="217" t="s">
        <v>83</v>
      </c>
      <c r="AY372" s="19" t="s">
        <v>154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81</v>
      </c>
      <c r="BK372" s="218">
        <f>ROUND(I372*H372,2)</f>
        <v>0</v>
      </c>
      <c r="BL372" s="19" t="s">
        <v>277</v>
      </c>
      <c r="BM372" s="217" t="s">
        <v>2693</v>
      </c>
    </row>
    <row r="373" s="2" customFormat="1">
      <c r="A373" s="40"/>
      <c r="B373" s="41"/>
      <c r="C373" s="42"/>
      <c r="D373" s="219" t="s">
        <v>163</v>
      </c>
      <c r="E373" s="42"/>
      <c r="F373" s="220" t="s">
        <v>2692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163</v>
      </c>
      <c r="AU373" s="19" t="s">
        <v>83</v>
      </c>
    </row>
    <row r="374" s="2" customFormat="1" ht="22.2" customHeight="1">
      <c r="A374" s="40"/>
      <c r="B374" s="41"/>
      <c r="C374" s="248" t="s">
        <v>902</v>
      </c>
      <c r="D374" s="248" t="s">
        <v>264</v>
      </c>
      <c r="E374" s="249" t="s">
        <v>2694</v>
      </c>
      <c r="F374" s="250" t="s">
        <v>2695</v>
      </c>
      <c r="G374" s="251" t="s">
        <v>434</v>
      </c>
      <c r="H374" s="252">
        <v>12</v>
      </c>
      <c r="I374" s="253"/>
      <c r="J374" s="254">
        <f>ROUND(I374*H374,2)</f>
        <v>0</v>
      </c>
      <c r="K374" s="250" t="s">
        <v>160</v>
      </c>
      <c r="L374" s="255"/>
      <c r="M374" s="256" t="s">
        <v>19</v>
      </c>
      <c r="N374" s="257" t="s">
        <v>44</v>
      </c>
      <c r="O374" s="86"/>
      <c r="P374" s="215">
        <f>O374*H374</f>
        <v>0</v>
      </c>
      <c r="Q374" s="215">
        <v>0.00010000000000000001</v>
      </c>
      <c r="R374" s="215">
        <f>Q374*H374</f>
        <v>0.0012000000000000001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414</v>
      </c>
      <c r="AT374" s="217" t="s">
        <v>264</v>
      </c>
      <c r="AU374" s="217" t="s">
        <v>83</v>
      </c>
      <c r="AY374" s="19" t="s">
        <v>154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ROUND(I374*H374,2)</f>
        <v>0</v>
      </c>
      <c r="BL374" s="19" t="s">
        <v>277</v>
      </c>
      <c r="BM374" s="217" t="s">
        <v>2696</v>
      </c>
    </row>
    <row r="375" s="2" customFormat="1">
      <c r="A375" s="40"/>
      <c r="B375" s="41"/>
      <c r="C375" s="42"/>
      <c r="D375" s="219" t="s">
        <v>163</v>
      </c>
      <c r="E375" s="42"/>
      <c r="F375" s="220" t="s">
        <v>2695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163</v>
      </c>
      <c r="AU375" s="19" t="s">
        <v>83</v>
      </c>
    </row>
    <row r="376" s="2" customFormat="1" ht="19.8" customHeight="1">
      <c r="A376" s="40"/>
      <c r="B376" s="41"/>
      <c r="C376" s="248" t="s">
        <v>253</v>
      </c>
      <c r="D376" s="248" t="s">
        <v>264</v>
      </c>
      <c r="E376" s="249" t="s">
        <v>2697</v>
      </c>
      <c r="F376" s="250" t="s">
        <v>2698</v>
      </c>
      <c r="G376" s="251" t="s">
        <v>434</v>
      </c>
      <c r="H376" s="252">
        <v>12</v>
      </c>
      <c r="I376" s="253"/>
      <c r="J376" s="254">
        <f>ROUND(I376*H376,2)</f>
        <v>0</v>
      </c>
      <c r="K376" s="250" t="s">
        <v>160</v>
      </c>
      <c r="L376" s="255"/>
      <c r="M376" s="256" t="s">
        <v>19</v>
      </c>
      <c r="N376" s="257" t="s">
        <v>44</v>
      </c>
      <c r="O376" s="86"/>
      <c r="P376" s="215">
        <f>O376*H376</f>
        <v>0</v>
      </c>
      <c r="Q376" s="215">
        <v>0.00010000000000000001</v>
      </c>
      <c r="R376" s="215">
        <f>Q376*H376</f>
        <v>0.0012000000000000001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414</v>
      </c>
      <c r="AT376" s="217" t="s">
        <v>264</v>
      </c>
      <c r="AU376" s="217" t="s">
        <v>83</v>
      </c>
      <c r="AY376" s="19" t="s">
        <v>154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81</v>
      </c>
      <c r="BK376" s="218">
        <f>ROUND(I376*H376,2)</f>
        <v>0</v>
      </c>
      <c r="BL376" s="19" t="s">
        <v>277</v>
      </c>
      <c r="BM376" s="217" t="s">
        <v>2699</v>
      </c>
    </row>
    <row r="377" s="2" customFormat="1">
      <c r="A377" s="40"/>
      <c r="B377" s="41"/>
      <c r="C377" s="42"/>
      <c r="D377" s="219" t="s">
        <v>163</v>
      </c>
      <c r="E377" s="42"/>
      <c r="F377" s="220" t="s">
        <v>2698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163</v>
      </c>
      <c r="AU377" s="19" t="s">
        <v>83</v>
      </c>
    </row>
    <row r="378" s="2" customFormat="1" ht="22.2" customHeight="1">
      <c r="A378" s="40"/>
      <c r="B378" s="41"/>
      <c r="C378" s="248" t="s">
        <v>294</v>
      </c>
      <c r="D378" s="248" t="s">
        <v>264</v>
      </c>
      <c r="E378" s="249" t="s">
        <v>2700</v>
      </c>
      <c r="F378" s="250" t="s">
        <v>2701</v>
      </c>
      <c r="G378" s="251" t="s">
        <v>434</v>
      </c>
      <c r="H378" s="252">
        <v>6</v>
      </c>
      <c r="I378" s="253"/>
      <c r="J378" s="254">
        <f>ROUND(I378*H378,2)</f>
        <v>0</v>
      </c>
      <c r="K378" s="250" t="s">
        <v>1391</v>
      </c>
      <c r="L378" s="255"/>
      <c r="M378" s="256" t="s">
        <v>19</v>
      </c>
      <c r="N378" s="257" t="s">
        <v>44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414</v>
      </c>
      <c r="AT378" s="217" t="s">
        <v>264</v>
      </c>
      <c r="AU378" s="217" t="s">
        <v>83</v>
      </c>
      <c r="AY378" s="19" t="s">
        <v>154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81</v>
      </c>
      <c r="BK378" s="218">
        <f>ROUND(I378*H378,2)</f>
        <v>0</v>
      </c>
      <c r="BL378" s="19" t="s">
        <v>277</v>
      </c>
      <c r="BM378" s="217" t="s">
        <v>2702</v>
      </c>
    </row>
    <row r="379" s="2" customFormat="1">
      <c r="A379" s="40"/>
      <c r="B379" s="41"/>
      <c r="C379" s="42"/>
      <c r="D379" s="219" t="s">
        <v>163</v>
      </c>
      <c r="E379" s="42"/>
      <c r="F379" s="220" t="s">
        <v>2701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163</v>
      </c>
      <c r="AU379" s="19" t="s">
        <v>83</v>
      </c>
    </row>
    <row r="380" s="2" customFormat="1" ht="14.4" customHeight="1">
      <c r="A380" s="40"/>
      <c r="B380" s="41"/>
      <c r="C380" s="206" t="s">
        <v>1200</v>
      </c>
      <c r="D380" s="206" t="s">
        <v>156</v>
      </c>
      <c r="E380" s="207" t="s">
        <v>2703</v>
      </c>
      <c r="F380" s="208" t="s">
        <v>2704</v>
      </c>
      <c r="G380" s="209" t="s">
        <v>434</v>
      </c>
      <c r="H380" s="210">
        <v>36</v>
      </c>
      <c r="I380" s="211"/>
      <c r="J380" s="212">
        <f>ROUND(I380*H380,2)</f>
        <v>0</v>
      </c>
      <c r="K380" s="208" t="s">
        <v>160</v>
      </c>
      <c r="L380" s="46"/>
      <c r="M380" s="213" t="s">
        <v>19</v>
      </c>
      <c r="N380" s="214" t="s">
        <v>44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277</v>
      </c>
      <c r="AT380" s="217" t="s">
        <v>156</v>
      </c>
      <c r="AU380" s="217" t="s">
        <v>83</v>
      </c>
      <c r="AY380" s="19" t="s">
        <v>154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277</v>
      </c>
      <c r="BM380" s="217" t="s">
        <v>2705</v>
      </c>
    </row>
    <row r="381" s="2" customFormat="1">
      <c r="A381" s="40"/>
      <c r="B381" s="41"/>
      <c r="C381" s="42"/>
      <c r="D381" s="219" t="s">
        <v>163</v>
      </c>
      <c r="E381" s="42"/>
      <c r="F381" s="220" t="s">
        <v>2706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163</v>
      </c>
      <c r="AU381" s="19" t="s">
        <v>83</v>
      </c>
    </row>
    <row r="382" s="2" customFormat="1">
      <c r="A382" s="40"/>
      <c r="B382" s="41"/>
      <c r="C382" s="42"/>
      <c r="D382" s="224" t="s">
        <v>165</v>
      </c>
      <c r="E382" s="42"/>
      <c r="F382" s="225" t="s">
        <v>2707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165</v>
      </c>
      <c r="AU382" s="19" t="s">
        <v>83</v>
      </c>
    </row>
    <row r="383" s="2" customFormat="1" ht="22.2" customHeight="1">
      <c r="A383" s="40"/>
      <c r="B383" s="41"/>
      <c r="C383" s="206" t="s">
        <v>1206</v>
      </c>
      <c r="D383" s="206" t="s">
        <v>156</v>
      </c>
      <c r="E383" s="207" t="s">
        <v>2708</v>
      </c>
      <c r="F383" s="208" t="s">
        <v>2709</v>
      </c>
      <c r="G383" s="209" t="s">
        <v>178</v>
      </c>
      <c r="H383" s="210">
        <v>0.035999999999999997</v>
      </c>
      <c r="I383" s="211"/>
      <c r="J383" s="212">
        <f>ROUND(I383*H383,2)</f>
        <v>0</v>
      </c>
      <c r="K383" s="208" t="s">
        <v>160</v>
      </c>
      <c r="L383" s="46"/>
      <c r="M383" s="213" t="s">
        <v>19</v>
      </c>
      <c r="N383" s="214" t="s">
        <v>44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277</v>
      </c>
      <c r="AT383" s="217" t="s">
        <v>156</v>
      </c>
      <c r="AU383" s="217" t="s">
        <v>83</v>
      </c>
      <c r="AY383" s="19" t="s">
        <v>154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81</v>
      </c>
      <c r="BK383" s="218">
        <f>ROUND(I383*H383,2)</f>
        <v>0</v>
      </c>
      <c r="BL383" s="19" t="s">
        <v>277</v>
      </c>
      <c r="BM383" s="217" t="s">
        <v>2710</v>
      </c>
    </row>
    <row r="384" s="2" customFormat="1">
      <c r="A384" s="40"/>
      <c r="B384" s="41"/>
      <c r="C384" s="42"/>
      <c r="D384" s="219" t="s">
        <v>163</v>
      </c>
      <c r="E384" s="42"/>
      <c r="F384" s="220" t="s">
        <v>2711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163</v>
      </c>
      <c r="AU384" s="19" t="s">
        <v>83</v>
      </c>
    </row>
    <row r="385" s="2" customFormat="1">
      <c r="A385" s="40"/>
      <c r="B385" s="41"/>
      <c r="C385" s="42"/>
      <c r="D385" s="224" t="s">
        <v>165</v>
      </c>
      <c r="E385" s="42"/>
      <c r="F385" s="225" t="s">
        <v>2712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165</v>
      </c>
      <c r="AU385" s="19" t="s">
        <v>83</v>
      </c>
    </row>
    <row r="386" s="2" customFormat="1" ht="22.2" customHeight="1">
      <c r="A386" s="40"/>
      <c r="B386" s="41"/>
      <c r="C386" s="206" t="s">
        <v>1214</v>
      </c>
      <c r="D386" s="206" t="s">
        <v>156</v>
      </c>
      <c r="E386" s="207" t="s">
        <v>2713</v>
      </c>
      <c r="F386" s="208" t="s">
        <v>2714</v>
      </c>
      <c r="G386" s="209" t="s">
        <v>178</v>
      </c>
      <c r="H386" s="210">
        <v>0.035999999999999997</v>
      </c>
      <c r="I386" s="211"/>
      <c r="J386" s="212">
        <f>ROUND(I386*H386,2)</f>
        <v>0</v>
      </c>
      <c r="K386" s="208" t="s">
        <v>19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277</v>
      </c>
      <c r="AT386" s="217" t="s">
        <v>156</v>
      </c>
      <c r="AU386" s="217" t="s">
        <v>83</v>
      </c>
      <c r="AY386" s="19" t="s">
        <v>154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81</v>
      </c>
      <c r="BK386" s="218">
        <f>ROUND(I386*H386,2)</f>
        <v>0</v>
      </c>
      <c r="BL386" s="19" t="s">
        <v>277</v>
      </c>
      <c r="BM386" s="217" t="s">
        <v>2715</v>
      </c>
    </row>
    <row r="387" s="2" customFormat="1">
      <c r="A387" s="40"/>
      <c r="B387" s="41"/>
      <c r="C387" s="42"/>
      <c r="D387" s="219" t="s">
        <v>163</v>
      </c>
      <c r="E387" s="42"/>
      <c r="F387" s="220" t="s">
        <v>2716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163</v>
      </c>
      <c r="AU387" s="19" t="s">
        <v>83</v>
      </c>
    </row>
    <row r="388" s="12" customFormat="1" ht="25.92" customHeight="1">
      <c r="A388" s="12"/>
      <c r="B388" s="190"/>
      <c r="C388" s="191"/>
      <c r="D388" s="192" t="s">
        <v>72</v>
      </c>
      <c r="E388" s="193" t="s">
        <v>264</v>
      </c>
      <c r="F388" s="193" t="s">
        <v>1349</v>
      </c>
      <c r="G388" s="191"/>
      <c r="H388" s="191"/>
      <c r="I388" s="194"/>
      <c r="J388" s="195">
        <f>BK388</f>
        <v>0</v>
      </c>
      <c r="K388" s="191"/>
      <c r="L388" s="196"/>
      <c r="M388" s="197"/>
      <c r="N388" s="198"/>
      <c r="O388" s="198"/>
      <c r="P388" s="199">
        <f>P389</f>
        <v>0</v>
      </c>
      <c r="Q388" s="198"/>
      <c r="R388" s="199">
        <f>R389</f>
        <v>1.2290000000000001</v>
      </c>
      <c r="S388" s="198"/>
      <c r="T388" s="200">
        <f>T389</f>
        <v>1.5332599999999999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1" t="s">
        <v>175</v>
      </c>
      <c r="AT388" s="202" t="s">
        <v>72</v>
      </c>
      <c r="AU388" s="202" t="s">
        <v>73</v>
      </c>
      <c r="AY388" s="201" t="s">
        <v>154</v>
      </c>
      <c r="BK388" s="203">
        <f>BK389</f>
        <v>0</v>
      </c>
    </row>
    <row r="389" s="12" customFormat="1" ht="22.8" customHeight="1">
      <c r="A389" s="12"/>
      <c r="B389" s="190"/>
      <c r="C389" s="191"/>
      <c r="D389" s="192" t="s">
        <v>72</v>
      </c>
      <c r="E389" s="204" t="s">
        <v>1462</v>
      </c>
      <c r="F389" s="204" t="s">
        <v>1463</v>
      </c>
      <c r="G389" s="191"/>
      <c r="H389" s="191"/>
      <c r="I389" s="194"/>
      <c r="J389" s="205">
        <f>BK389</f>
        <v>0</v>
      </c>
      <c r="K389" s="191"/>
      <c r="L389" s="196"/>
      <c r="M389" s="197"/>
      <c r="N389" s="198"/>
      <c r="O389" s="198"/>
      <c r="P389" s="199">
        <f>SUM(P390:P432)</f>
        <v>0</v>
      </c>
      <c r="Q389" s="198"/>
      <c r="R389" s="199">
        <f>SUM(R390:R432)</f>
        <v>1.2290000000000001</v>
      </c>
      <c r="S389" s="198"/>
      <c r="T389" s="200">
        <f>SUM(T390:T432)</f>
        <v>1.5332599999999999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1" t="s">
        <v>175</v>
      </c>
      <c r="AT389" s="202" t="s">
        <v>72</v>
      </c>
      <c r="AU389" s="202" t="s">
        <v>81</v>
      </c>
      <c r="AY389" s="201" t="s">
        <v>154</v>
      </c>
      <c r="BK389" s="203">
        <f>SUM(BK390:BK432)</f>
        <v>0</v>
      </c>
    </row>
    <row r="390" s="2" customFormat="1" ht="34.8" customHeight="1">
      <c r="A390" s="40"/>
      <c r="B390" s="41"/>
      <c r="C390" s="206" t="s">
        <v>1219</v>
      </c>
      <c r="D390" s="206" t="s">
        <v>156</v>
      </c>
      <c r="E390" s="207" t="s">
        <v>2717</v>
      </c>
      <c r="F390" s="208" t="s">
        <v>2718</v>
      </c>
      <c r="G390" s="209" t="s">
        <v>230</v>
      </c>
      <c r="H390" s="210">
        <v>20</v>
      </c>
      <c r="I390" s="211"/>
      <c r="J390" s="212">
        <f>ROUND(I390*H390,2)</f>
        <v>0</v>
      </c>
      <c r="K390" s="208" t="s">
        <v>160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0.011169999999999999</v>
      </c>
      <c r="R390" s="215">
        <f>Q390*H390</f>
        <v>0.22339999999999999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983</v>
      </c>
      <c r="AT390" s="217" t="s">
        <v>156</v>
      </c>
      <c r="AU390" s="217" t="s">
        <v>83</v>
      </c>
      <c r="AY390" s="19" t="s">
        <v>154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81</v>
      </c>
      <c r="BK390" s="218">
        <f>ROUND(I390*H390,2)</f>
        <v>0</v>
      </c>
      <c r="BL390" s="19" t="s">
        <v>983</v>
      </c>
      <c r="BM390" s="217" t="s">
        <v>2719</v>
      </c>
    </row>
    <row r="391" s="2" customFormat="1">
      <c r="A391" s="40"/>
      <c r="B391" s="41"/>
      <c r="C391" s="42"/>
      <c r="D391" s="219" t="s">
        <v>163</v>
      </c>
      <c r="E391" s="42"/>
      <c r="F391" s="220" t="s">
        <v>2720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163</v>
      </c>
      <c r="AU391" s="19" t="s">
        <v>83</v>
      </c>
    </row>
    <row r="392" s="2" customFormat="1">
      <c r="A392" s="40"/>
      <c r="B392" s="41"/>
      <c r="C392" s="42"/>
      <c r="D392" s="224" t="s">
        <v>165</v>
      </c>
      <c r="E392" s="42"/>
      <c r="F392" s="225" t="s">
        <v>2721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165</v>
      </c>
      <c r="AU392" s="19" t="s">
        <v>83</v>
      </c>
    </row>
    <row r="393" s="2" customFormat="1" ht="34.8" customHeight="1">
      <c r="A393" s="40"/>
      <c r="B393" s="41"/>
      <c r="C393" s="206" t="s">
        <v>1225</v>
      </c>
      <c r="D393" s="206" t="s">
        <v>156</v>
      </c>
      <c r="E393" s="207" t="s">
        <v>2722</v>
      </c>
      <c r="F393" s="208" t="s">
        <v>2723</v>
      </c>
      <c r="G393" s="209" t="s">
        <v>230</v>
      </c>
      <c r="H393" s="210">
        <v>60</v>
      </c>
      <c r="I393" s="211"/>
      <c r="J393" s="212">
        <f>ROUND(I393*H393,2)</f>
        <v>0</v>
      </c>
      <c r="K393" s="208" t="s">
        <v>160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0.016760000000000001</v>
      </c>
      <c r="R393" s="215">
        <f>Q393*H393</f>
        <v>1.0056000000000001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983</v>
      </c>
      <c r="AT393" s="217" t="s">
        <v>156</v>
      </c>
      <c r="AU393" s="217" t="s">
        <v>83</v>
      </c>
      <c r="AY393" s="19" t="s">
        <v>154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81</v>
      </c>
      <c r="BK393" s="218">
        <f>ROUND(I393*H393,2)</f>
        <v>0</v>
      </c>
      <c r="BL393" s="19" t="s">
        <v>983</v>
      </c>
      <c r="BM393" s="217" t="s">
        <v>2724</v>
      </c>
    </row>
    <row r="394" s="2" customFormat="1">
      <c r="A394" s="40"/>
      <c r="B394" s="41"/>
      <c r="C394" s="42"/>
      <c r="D394" s="219" t="s">
        <v>163</v>
      </c>
      <c r="E394" s="42"/>
      <c r="F394" s="220" t="s">
        <v>2725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163</v>
      </c>
      <c r="AU394" s="19" t="s">
        <v>83</v>
      </c>
    </row>
    <row r="395" s="2" customFormat="1">
      <c r="A395" s="40"/>
      <c r="B395" s="41"/>
      <c r="C395" s="42"/>
      <c r="D395" s="224" t="s">
        <v>165</v>
      </c>
      <c r="E395" s="42"/>
      <c r="F395" s="225" t="s">
        <v>2726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165</v>
      </c>
      <c r="AU395" s="19" t="s">
        <v>83</v>
      </c>
    </row>
    <row r="396" s="2" customFormat="1" ht="22.2" customHeight="1">
      <c r="A396" s="40"/>
      <c r="B396" s="41"/>
      <c r="C396" s="206" t="s">
        <v>1233</v>
      </c>
      <c r="D396" s="206" t="s">
        <v>156</v>
      </c>
      <c r="E396" s="207" t="s">
        <v>1469</v>
      </c>
      <c r="F396" s="208" t="s">
        <v>1470</v>
      </c>
      <c r="G396" s="209" t="s">
        <v>434</v>
      </c>
      <c r="H396" s="210">
        <v>16</v>
      </c>
      <c r="I396" s="211"/>
      <c r="J396" s="212">
        <f>ROUND(I396*H396,2)</f>
        <v>0</v>
      </c>
      <c r="K396" s="208" t="s">
        <v>160</v>
      </c>
      <c r="L396" s="46"/>
      <c r="M396" s="213" t="s">
        <v>19</v>
      </c>
      <c r="N396" s="214" t="s">
        <v>44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0.0080000000000000002</v>
      </c>
      <c r="T396" s="216">
        <f>S396*H396</f>
        <v>0.128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983</v>
      </c>
      <c r="AT396" s="217" t="s">
        <v>156</v>
      </c>
      <c r="AU396" s="217" t="s">
        <v>83</v>
      </c>
      <c r="AY396" s="19" t="s">
        <v>154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81</v>
      </c>
      <c r="BK396" s="218">
        <f>ROUND(I396*H396,2)</f>
        <v>0</v>
      </c>
      <c r="BL396" s="19" t="s">
        <v>983</v>
      </c>
      <c r="BM396" s="217" t="s">
        <v>2727</v>
      </c>
    </row>
    <row r="397" s="2" customFormat="1">
      <c r="A397" s="40"/>
      <c r="B397" s="41"/>
      <c r="C397" s="42"/>
      <c r="D397" s="219" t="s">
        <v>163</v>
      </c>
      <c r="E397" s="42"/>
      <c r="F397" s="220" t="s">
        <v>1472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163</v>
      </c>
      <c r="AU397" s="19" t="s">
        <v>83</v>
      </c>
    </row>
    <row r="398" s="2" customFormat="1">
      <c r="A398" s="40"/>
      <c r="B398" s="41"/>
      <c r="C398" s="42"/>
      <c r="D398" s="224" t="s">
        <v>165</v>
      </c>
      <c r="E398" s="42"/>
      <c r="F398" s="225" t="s">
        <v>2728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165</v>
      </c>
      <c r="AU398" s="19" t="s">
        <v>83</v>
      </c>
    </row>
    <row r="399" s="2" customFormat="1" ht="22.2" customHeight="1">
      <c r="A399" s="40"/>
      <c r="B399" s="41"/>
      <c r="C399" s="206" t="s">
        <v>1237</v>
      </c>
      <c r="D399" s="206" t="s">
        <v>156</v>
      </c>
      <c r="E399" s="207" t="s">
        <v>2729</v>
      </c>
      <c r="F399" s="208" t="s">
        <v>2730</v>
      </c>
      <c r="G399" s="209" t="s">
        <v>434</v>
      </c>
      <c r="H399" s="210">
        <v>6</v>
      </c>
      <c r="I399" s="211"/>
      <c r="J399" s="212">
        <f>ROUND(I399*H399,2)</f>
        <v>0</v>
      </c>
      <c r="K399" s="208" t="s">
        <v>160</v>
      </c>
      <c r="L399" s="46"/>
      <c r="M399" s="213" t="s">
        <v>19</v>
      </c>
      <c r="N399" s="214" t="s">
        <v>44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0.0030000000000000001</v>
      </c>
      <c r="T399" s="216">
        <f>S399*H399</f>
        <v>0.018000000000000002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983</v>
      </c>
      <c r="AT399" s="217" t="s">
        <v>156</v>
      </c>
      <c r="AU399" s="217" t="s">
        <v>83</v>
      </c>
      <c r="AY399" s="19" t="s">
        <v>154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81</v>
      </c>
      <c r="BK399" s="218">
        <f>ROUND(I399*H399,2)</f>
        <v>0</v>
      </c>
      <c r="BL399" s="19" t="s">
        <v>983</v>
      </c>
      <c r="BM399" s="217" t="s">
        <v>2731</v>
      </c>
    </row>
    <row r="400" s="2" customFormat="1">
      <c r="A400" s="40"/>
      <c r="B400" s="41"/>
      <c r="C400" s="42"/>
      <c r="D400" s="219" t="s">
        <v>163</v>
      </c>
      <c r="E400" s="42"/>
      <c r="F400" s="220" t="s">
        <v>2732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163</v>
      </c>
      <c r="AU400" s="19" t="s">
        <v>83</v>
      </c>
    </row>
    <row r="401" s="2" customFormat="1">
      <c r="A401" s="40"/>
      <c r="B401" s="41"/>
      <c r="C401" s="42"/>
      <c r="D401" s="224" t="s">
        <v>165</v>
      </c>
      <c r="E401" s="42"/>
      <c r="F401" s="225" t="s">
        <v>2733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165</v>
      </c>
      <c r="AU401" s="19" t="s">
        <v>83</v>
      </c>
    </row>
    <row r="402" s="2" customFormat="1" ht="22.2" customHeight="1">
      <c r="A402" s="40"/>
      <c r="B402" s="41"/>
      <c r="C402" s="206" t="s">
        <v>1244</v>
      </c>
      <c r="D402" s="206" t="s">
        <v>156</v>
      </c>
      <c r="E402" s="207" t="s">
        <v>1474</v>
      </c>
      <c r="F402" s="208" t="s">
        <v>1475</v>
      </c>
      <c r="G402" s="209" t="s">
        <v>434</v>
      </c>
      <c r="H402" s="210">
        <v>241</v>
      </c>
      <c r="I402" s="211"/>
      <c r="J402" s="212">
        <f>ROUND(I402*H402,2)</f>
        <v>0</v>
      </c>
      <c r="K402" s="208" t="s">
        <v>160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0.00085999999999999998</v>
      </c>
      <c r="T402" s="216">
        <f>S402*H402</f>
        <v>0.20726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983</v>
      </c>
      <c r="AT402" s="217" t="s">
        <v>156</v>
      </c>
      <c r="AU402" s="217" t="s">
        <v>83</v>
      </c>
      <c r="AY402" s="19" t="s">
        <v>154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ROUND(I402*H402,2)</f>
        <v>0</v>
      </c>
      <c r="BL402" s="19" t="s">
        <v>983</v>
      </c>
      <c r="BM402" s="217" t="s">
        <v>2734</v>
      </c>
    </row>
    <row r="403" s="2" customFormat="1">
      <c r="A403" s="40"/>
      <c r="B403" s="41"/>
      <c r="C403" s="42"/>
      <c r="D403" s="219" t="s">
        <v>163</v>
      </c>
      <c r="E403" s="42"/>
      <c r="F403" s="220" t="s">
        <v>1477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163</v>
      </c>
      <c r="AU403" s="19" t="s">
        <v>83</v>
      </c>
    </row>
    <row r="404" s="2" customFormat="1">
      <c r="A404" s="40"/>
      <c r="B404" s="41"/>
      <c r="C404" s="42"/>
      <c r="D404" s="224" t="s">
        <v>165</v>
      </c>
      <c r="E404" s="42"/>
      <c r="F404" s="225" t="s">
        <v>2735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165</v>
      </c>
      <c r="AU404" s="19" t="s">
        <v>83</v>
      </c>
    </row>
    <row r="405" s="14" customFormat="1">
      <c r="A405" s="14"/>
      <c r="B405" s="236"/>
      <c r="C405" s="237"/>
      <c r="D405" s="219" t="s">
        <v>167</v>
      </c>
      <c r="E405" s="238" t="s">
        <v>19</v>
      </c>
      <c r="F405" s="239" t="s">
        <v>2736</v>
      </c>
      <c r="G405" s="237"/>
      <c r="H405" s="240">
        <v>241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167</v>
      </c>
      <c r="AU405" s="246" t="s">
        <v>83</v>
      </c>
      <c r="AV405" s="14" t="s">
        <v>83</v>
      </c>
      <c r="AW405" s="14" t="s">
        <v>34</v>
      </c>
      <c r="AX405" s="14" t="s">
        <v>73</v>
      </c>
      <c r="AY405" s="246" t="s">
        <v>154</v>
      </c>
    </row>
    <row r="406" s="15" customFormat="1">
      <c r="A406" s="15"/>
      <c r="B406" s="262"/>
      <c r="C406" s="263"/>
      <c r="D406" s="219" t="s">
        <v>167</v>
      </c>
      <c r="E406" s="264" t="s">
        <v>19</v>
      </c>
      <c r="F406" s="265" t="s">
        <v>1526</v>
      </c>
      <c r="G406" s="263"/>
      <c r="H406" s="266">
        <v>241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2" t="s">
        <v>167</v>
      </c>
      <c r="AU406" s="272" t="s">
        <v>83</v>
      </c>
      <c r="AV406" s="15" t="s">
        <v>161</v>
      </c>
      <c r="AW406" s="15" t="s">
        <v>34</v>
      </c>
      <c r="AX406" s="15" t="s">
        <v>81</v>
      </c>
      <c r="AY406" s="272" t="s">
        <v>154</v>
      </c>
    </row>
    <row r="407" s="2" customFormat="1" ht="30" customHeight="1">
      <c r="A407" s="40"/>
      <c r="B407" s="41"/>
      <c r="C407" s="206" t="s">
        <v>1250</v>
      </c>
      <c r="D407" s="206" t="s">
        <v>156</v>
      </c>
      <c r="E407" s="207" t="s">
        <v>2737</v>
      </c>
      <c r="F407" s="208" t="s">
        <v>2738</v>
      </c>
      <c r="G407" s="209" t="s">
        <v>230</v>
      </c>
      <c r="H407" s="210">
        <v>20</v>
      </c>
      <c r="I407" s="211"/>
      <c r="J407" s="212">
        <f>ROUND(I407*H407,2)</f>
        <v>0</v>
      </c>
      <c r="K407" s="208" t="s">
        <v>160</v>
      </c>
      <c r="L407" s="46"/>
      <c r="M407" s="213" t="s">
        <v>19</v>
      </c>
      <c r="N407" s="214" t="s">
        <v>44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0.010999999999999999</v>
      </c>
      <c r="T407" s="216">
        <f>S407*H407</f>
        <v>0.21999999999999997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983</v>
      </c>
      <c r="AT407" s="217" t="s">
        <v>156</v>
      </c>
      <c r="AU407" s="217" t="s">
        <v>83</v>
      </c>
      <c r="AY407" s="19" t="s">
        <v>154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81</v>
      </c>
      <c r="BK407" s="218">
        <f>ROUND(I407*H407,2)</f>
        <v>0</v>
      </c>
      <c r="BL407" s="19" t="s">
        <v>983</v>
      </c>
      <c r="BM407" s="217" t="s">
        <v>2739</v>
      </c>
    </row>
    <row r="408" s="2" customFormat="1">
      <c r="A408" s="40"/>
      <c r="B408" s="41"/>
      <c r="C408" s="42"/>
      <c r="D408" s="219" t="s">
        <v>163</v>
      </c>
      <c r="E408" s="42"/>
      <c r="F408" s="220" t="s">
        <v>2740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163</v>
      </c>
      <c r="AU408" s="19" t="s">
        <v>83</v>
      </c>
    </row>
    <row r="409" s="2" customFormat="1">
      <c r="A409" s="40"/>
      <c r="B409" s="41"/>
      <c r="C409" s="42"/>
      <c r="D409" s="224" t="s">
        <v>165</v>
      </c>
      <c r="E409" s="42"/>
      <c r="F409" s="225" t="s">
        <v>2741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165</v>
      </c>
      <c r="AU409" s="19" t="s">
        <v>83</v>
      </c>
    </row>
    <row r="410" s="2" customFormat="1" ht="34.8" customHeight="1">
      <c r="A410" s="40"/>
      <c r="B410" s="41"/>
      <c r="C410" s="206" t="s">
        <v>1256</v>
      </c>
      <c r="D410" s="206" t="s">
        <v>156</v>
      </c>
      <c r="E410" s="207" t="s">
        <v>2742</v>
      </c>
      <c r="F410" s="208" t="s">
        <v>2743</v>
      </c>
      <c r="G410" s="209" t="s">
        <v>230</v>
      </c>
      <c r="H410" s="210">
        <v>60</v>
      </c>
      <c r="I410" s="211"/>
      <c r="J410" s="212">
        <f>ROUND(I410*H410,2)</f>
        <v>0</v>
      </c>
      <c r="K410" s="208" t="s">
        <v>160</v>
      </c>
      <c r="L410" s="46"/>
      <c r="M410" s="213" t="s">
        <v>19</v>
      </c>
      <c r="N410" s="214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0.016</v>
      </c>
      <c r="T410" s="216">
        <f>S410*H410</f>
        <v>0.95999999999999996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983</v>
      </c>
      <c r="AT410" s="217" t="s">
        <v>156</v>
      </c>
      <c r="AU410" s="217" t="s">
        <v>83</v>
      </c>
      <c r="AY410" s="19" t="s">
        <v>154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81</v>
      </c>
      <c r="BK410" s="218">
        <f>ROUND(I410*H410,2)</f>
        <v>0</v>
      </c>
      <c r="BL410" s="19" t="s">
        <v>983</v>
      </c>
      <c r="BM410" s="217" t="s">
        <v>2744</v>
      </c>
    </row>
    <row r="411" s="2" customFormat="1">
      <c r="A411" s="40"/>
      <c r="B411" s="41"/>
      <c r="C411" s="42"/>
      <c r="D411" s="219" t="s">
        <v>163</v>
      </c>
      <c r="E411" s="42"/>
      <c r="F411" s="220" t="s">
        <v>2745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163</v>
      </c>
      <c r="AU411" s="19" t="s">
        <v>83</v>
      </c>
    </row>
    <row r="412" s="2" customFormat="1">
      <c r="A412" s="40"/>
      <c r="B412" s="41"/>
      <c r="C412" s="42"/>
      <c r="D412" s="224" t="s">
        <v>165</v>
      </c>
      <c r="E412" s="42"/>
      <c r="F412" s="225" t="s">
        <v>2746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165</v>
      </c>
      <c r="AU412" s="19" t="s">
        <v>83</v>
      </c>
    </row>
    <row r="413" s="2" customFormat="1" ht="22.2" customHeight="1">
      <c r="A413" s="40"/>
      <c r="B413" s="41"/>
      <c r="C413" s="206" t="s">
        <v>1260</v>
      </c>
      <c r="D413" s="206" t="s">
        <v>156</v>
      </c>
      <c r="E413" s="207" t="s">
        <v>1484</v>
      </c>
      <c r="F413" s="208" t="s">
        <v>1485</v>
      </c>
      <c r="G413" s="209" t="s">
        <v>178</v>
      </c>
      <c r="H413" s="210">
        <v>1.5329999999999999</v>
      </c>
      <c r="I413" s="211"/>
      <c r="J413" s="212">
        <f>ROUND(I413*H413,2)</f>
        <v>0</v>
      </c>
      <c r="K413" s="208" t="s">
        <v>160</v>
      </c>
      <c r="L413" s="46"/>
      <c r="M413" s="213" t="s">
        <v>19</v>
      </c>
      <c r="N413" s="214" t="s">
        <v>44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983</v>
      </c>
      <c r="AT413" s="217" t="s">
        <v>156</v>
      </c>
      <c r="AU413" s="217" t="s">
        <v>83</v>
      </c>
      <c r="AY413" s="19" t="s">
        <v>154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81</v>
      </c>
      <c r="BK413" s="218">
        <f>ROUND(I413*H413,2)</f>
        <v>0</v>
      </c>
      <c r="BL413" s="19" t="s">
        <v>983</v>
      </c>
      <c r="BM413" s="217" t="s">
        <v>2747</v>
      </c>
    </row>
    <row r="414" s="2" customFormat="1">
      <c r="A414" s="40"/>
      <c r="B414" s="41"/>
      <c r="C414" s="42"/>
      <c r="D414" s="219" t="s">
        <v>163</v>
      </c>
      <c r="E414" s="42"/>
      <c r="F414" s="220" t="s">
        <v>1487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163</v>
      </c>
      <c r="AU414" s="19" t="s">
        <v>83</v>
      </c>
    </row>
    <row r="415" s="2" customFormat="1">
      <c r="A415" s="40"/>
      <c r="B415" s="41"/>
      <c r="C415" s="42"/>
      <c r="D415" s="224" t="s">
        <v>165</v>
      </c>
      <c r="E415" s="42"/>
      <c r="F415" s="225" t="s">
        <v>2748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165</v>
      </c>
      <c r="AU415" s="19" t="s">
        <v>83</v>
      </c>
    </row>
    <row r="416" s="2" customFormat="1" ht="22.2" customHeight="1">
      <c r="A416" s="40"/>
      <c r="B416" s="41"/>
      <c r="C416" s="206" t="s">
        <v>1267</v>
      </c>
      <c r="D416" s="206" t="s">
        <v>156</v>
      </c>
      <c r="E416" s="207" t="s">
        <v>1489</v>
      </c>
      <c r="F416" s="208" t="s">
        <v>1490</v>
      </c>
      <c r="G416" s="209" t="s">
        <v>178</v>
      </c>
      <c r="H416" s="210">
        <v>6.1319999999999997</v>
      </c>
      <c r="I416" s="211"/>
      <c r="J416" s="212">
        <f>ROUND(I416*H416,2)</f>
        <v>0</v>
      </c>
      <c r="K416" s="208" t="s">
        <v>160</v>
      </c>
      <c r="L416" s="46"/>
      <c r="M416" s="213" t="s">
        <v>19</v>
      </c>
      <c r="N416" s="214" t="s">
        <v>44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983</v>
      </c>
      <c r="AT416" s="217" t="s">
        <v>156</v>
      </c>
      <c r="AU416" s="217" t="s">
        <v>83</v>
      </c>
      <c r="AY416" s="19" t="s">
        <v>154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81</v>
      </c>
      <c r="BK416" s="218">
        <f>ROUND(I416*H416,2)</f>
        <v>0</v>
      </c>
      <c r="BL416" s="19" t="s">
        <v>983</v>
      </c>
      <c r="BM416" s="217" t="s">
        <v>2749</v>
      </c>
    </row>
    <row r="417" s="2" customFormat="1">
      <c r="A417" s="40"/>
      <c r="B417" s="41"/>
      <c r="C417" s="42"/>
      <c r="D417" s="219" t="s">
        <v>163</v>
      </c>
      <c r="E417" s="42"/>
      <c r="F417" s="220" t="s">
        <v>1492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163</v>
      </c>
      <c r="AU417" s="19" t="s">
        <v>83</v>
      </c>
    </row>
    <row r="418" s="2" customFormat="1">
      <c r="A418" s="40"/>
      <c r="B418" s="41"/>
      <c r="C418" s="42"/>
      <c r="D418" s="224" t="s">
        <v>165</v>
      </c>
      <c r="E418" s="42"/>
      <c r="F418" s="225" t="s">
        <v>2750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165</v>
      </c>
      <c r="AU418" s="19" t="s">
        <v>83</v>
      </c>
    </row>
    <row r="419" s="14" customFormat="1">
      <c r="A419" s="14"/>
      <c r="B419" s="236"/>
      <c r="C419" s="237"/>
      <c r="D419" s="219" t="s">
        <v>167</v>
      </c>
      <c r="E419" s="238" t="s">
        <v>19</v>
      </c>
      <c r="F419" s="239" t="s">
        <v>2751</v>
      </c>
      <c r="G419" s="237"/>
      <c r="H419" s="240">
        <v>6.1319999999999997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167</v>
      </c>
      <c r="AU419" s="246" t="s">
        <v>83</v>
      </c>
      <c r="AV419" s="14" t="s">
        <v>83</v>
      </c>
      <c r="AW419" s="14" t="s">
        <v>34</v>
      </c>
      <c r="AX419" s="14" t="s">
        <v>81</v>
      </c>
      <c r="AY419" s="246" t="s">
        <v>154</v>
      </c>
    </row>
    <row r="420" s="2" customFormat="1" ht="22.2" customHeight="1">
      <c r="A420" s="40"/>
      <c r="B420" s="41"/>
      <c r="C420" s="206" t="s">
        <v>1271</v>
      </c>
      <c r="D420" s="206" t="s">
        <v>156</v>
      </c>
      <c r="E420" s="207" t="s">
        <v>1495</v>
      </c>
      <c r="F420" s="208" t="s">
        <v>1496</v>
      </c>
      <c r="G420" s="209" t="s">
        <v>178</v>
      </c>
      <c r="H420" s="210">
        <v>1.5329999999999999</v>
      </c>
      <c r="I420" s="211"/>
      <c r="J420" s="212">
        <f>ROUND(I420*H420,2)</f>
        <v>0</v>
      </c>
      <c r="K420" s="208" t="s">
        <v>160</v>
      </c>
      <c r="L420" s="46"/>
      <c r="M420" s="213" t="s">
        <v>19</v>
      </c>
      <c r="N420" s="214" t="s">
        <v>44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983</v>
      </c>
      <c r="AT420" s="217" t="s">
        <v>156</v>
      </c>
      <c r="AU420" s="217" t="s">
        <v>83</v>
      </c>
      <c r="AY420" s="19" t="s">
        <v>154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81</v>
      </c>
      <c r="BK420" s="218">
        <f>ROUND(I420*H420,2)</f>
        <v>0</v>
      </c>
      <c r="BL420" s="19" t="s">
        <v>983</v>
      </c>
      <c r="BM420" s="217" t="s">
        <v>2752</v>
      </c>
    </row>
    <row r="421" s="2" customFormat="1">
      <c r="A421" s="40"/>
      <c r="B421" s="41"/>
      <c r="C421" s="42"/>
      <c r="D421" s="219" t="s">
        <v>163</v>
      </c>
      <c r="E421" s="42"/>
      <c r="F421" s="220" t="s">
        <v>1498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163</v>
      </c>
      <c r="AU421" s="19" t="s">
        <v>83</v>
      </c>
    </row>
    <row r="422" s="2" customFormat="1">
      <c r="A422" s="40"/>
      <c r="B422" s="41"/>
      <c r="C422" s="42"/>
      <c r="D422" s="224" t="s">
        <v>165</v>
      </c>
      <c r="E422" s="42"/>
      <c r="F422" s="225" t="s">
        <v>2753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165</v>
      </c>
      <c r="AU422" s="19" t="s">
        <v>83</v>
      </c>
    </row>
    <row r="423" s="2" customFormat="1" ht="22.2" customHeight="1">
      <c r="A423" s="40"/>
      <c r="B423" s="41"/>
      <c r="C423" s="206" t="s">
        <v>1277</v>
      </c>
      <c r="D423" s="206" t="s">
        <v>156</v>
      </c>
      <c r="E423" s="207" t="s">
        <v>1500</v>
      </c>
      <c r="F423" s="208" t="s">
        <v>1501</v>
      </c>
      <c r="G423" s="209" t="s">
        <v>178</v>
      </c>
      <c r="H423" s="210">
        <v>44.457000000000001</v>
      </c>
      <c r="I423" s="211"/>
      <c r="J423" s="212">
        <f>ROUND(I423*H423,2)</f>
        <v>0</v>
      </c>
      <c r="K423" s="208" t="s">
        <v>160</v>
      </c>
      <c r="L423" s="46"/>
      <c r="M423" s="213" t="s">
        <v>19</v>
      </c>
      <c r="N423" s="214" t="s">
        <v>44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983</v>
      </c>
      <c r="AT423" s="217" t="s">
        <v>156</v>
      </c>
      <c r="AU423" s="217" t="s">
        <v>83</v>
      </c>
      <c r="AY423" s="19" t="s">
        <v>154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81</v>
      </c>
      <c r="BK423" s="218">
        <f>ROUND(I423*H423,2)</f>
        <v>0</v>
      </c>
      <c r="BL423" s="19" t="s">
        <v>983</v>
      </c>
      <c r="BM423" s="217" t="s">
        <v>2754</v>
      </c>
    </row>
    <row r="424" s="2" customFormat="1">
      <c r="A424" s="40"/>
      <c r="B424" s="41"/>
      <c r="C424" s="42"/>
      <c r="D424" s="219" t="s">
        <v>163</v>
      </c>
      <c r="E424" s="42"/>
      <c r="F424" s="220" t="s">
        <v>1503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163</v>
      </c>
      <c r="AU424" s="19" t="s">
        <v>83</v>
      </c>
    </row>
    <row r="425" s="2" customFormat="1">
      <c r="A425" s="40"/>
      <c r="B425" s="41"/>
      <c r="C425" s="42"/>
      <c r="D425" s="224" t="s">
        <v>165</v>
      </c>
      <c r="E425" s="42"/>
      <c r="F425" s="225" t="s">
        <v>2755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165</v>
      </c>
      <c r="AU425" s="19" t="s">
        <v>83</v>
      </c>
    </row>
    <row r="426" s="14" customFormat="1">
      <c r="A426" s="14"/>
      <c r="B426" s="236"/>
      <c r="C426" s="237"/>
      <c r="D426" s="219" t="s">
        <v>167</v>
      </c>
      <c r="E426" s="238" t="s">
        <v>19</v>
      </c>
      <c r="F426" s="239" t="s">
        <v>2756</v>
      </c>
      <c r="G426" s="237"/>
      <c r="H426" s="240">
        <v>44.457000000000001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167</v>
      </c>
      <c r="AU426" s="246" t="s">
        <v>83</v>
      </c>
      <c r="AV426" s="14" t="s">
        <v>83</v>
      </c>
      <c r="AW426" s="14" t="s">
        <v>34</v>
      </c>
      <c r="AX426" s="14" t="s">
        <v>81</v>
      </c>
      <c r="AY426" s="246" t="s">
        <v>154</v>
      </c>
    </row>
    <row r="427" s="2" customFormat="1" ht="30" customHeight="1">
      <c r="A427" s="40"/>
      <c r="B427" s="41"/>
      <c r="C427" s="206" t="s">
        <v>1281</v>
      </c>
      <c r="D427" s="206" t="s">
        <v>156</v>
      </c>
      <c r="E427" s="207" t="s">
        <v>1506</v>
      </c>
      <c r="F427" s="208" t="s">
        <v>399</v>
      </c>
      <c r="G427" s="209" t="s">
        <v>178</v>
      </c>
      <c r="H427" s="210">
        <v>1.5329999999999999</v>
      </c>
      <c r="I427" s="211"/>
      <c r="J427" s="212">
        <f>ROUND(I427*H427,2)</f>
        <v>0</v>
      </c>
      <c r="K427" s="208" t="s">
        <v>160</v>
      </c>
      <c r="L427" s="46"/>
      <c r="M427" s="213" t="s">
        <v>19</v>
      </c>
      <c r="N427" s="214" t="s">
        <v>44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983</v>
      </c>
      <c r="AT427" s="217" t="s">
        <v>156</v>
      </c>
      <c r="AU427" s="217" t="s">
        <v>83</v>
      </c>
      <c r="AY427" s="19" t="s">
        <v>154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81</v>
      </c>
      <c r="BK427" s="218">
        <f>ROUND(I427*H427,2)</f>
        <v>0</v>
      </c>
      <c r="BL427" s="19" t="s">
        <v>983</v>
      </c>
      <c r="BM427" s="217" t="s">
        <v>2757</v>
      </c>
    </row>
    <row r="428" s="2" customFormat="1">
      <c r="A428" s="40"/>
      <c r="B428" s="41"/>
      <c r="C428" s="42"/>
      <c r="D428" s="219" t="s">
        <v>163</v>
      </c>
      <c r="E428" s="42"/>
      <c r="F428" s="220" t="s">
        <v>1508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163</v>
      </c>
      <c r="AU428" s="19" t="s">
        <v>83</v>
      </c>
    </row>
    <row r="429" s="2" customFormat="1">
      <c r="A429" s="40"/>
      <c r="B429" s="41"/>
      <c r="C429" s="42"/>
      <c r="D429" s="224" t="s">
        <v>165</v>
      </c>
      <c r="E429" s="42"/>
      <c r="F429" s="225" t="s">
        <v>2758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165</v>
      </c>
      <c r="AU429" s="19" t="s">
        <v>83</v>
      </c>
    </row>
    <row r="430" s="2" customFormat="1" ht="22.2" customHeight="1">
      <c r="A430" s="40"/>
      <c r="B430" s="41"/>
      <c r="C430" s="206" t="s">
        <v>1287</v>
      </c>
      <c r="D430" s="206" t="s">
        <v>156</v>
      </c>
      <c r="E430" s="207" t="s">
        <v>1510</v>
      </c>
      <c r="F430" s="208" t="s">
        <v>1511</v>
      </c>
      <c r="G430" s="209" t="s">
        <v>178</v>
      </c>
      <c r="H430" s="210">
        <v>1.2290000000000001</v>
      </c>
      <c r="I430" s="211"/>
      <c r="J430" s="212">
        <f>ROUND(I430*H430,2)</f>
        <v>0</v>
      </c>
      <c r="K430" s="208" t="s">
        <v>160</v>
      </c>
      <c r="L430" s="46"/>
      <c r="M430" s="213" t="s">
        <v>19</v>
      </c>
      <c r="N430" s="214" t="s">
        <v>44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983</v>
      </c>
      <c r="AT430" s="217" t="s">
        <v>156</v>
      </c>
      <c r="AU430" s="217" t="s">
        <v>83</v>
      </c>
      <c r="AY430" s="19" t="s">
        <v>154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983</v>
      </c>
      <c r="BM430" s="217" t="s">
        <v>2759</v>
      </c>
    </row>
    <row r="431" s="2" customFormat="1">
      <c r="A431" s="40"/>
      <c r="B431" s="41"/>
      <c r="C431" s="42"/>
      <c r="D431" s="219" t="s">
        <v>163</v>
      </c>
      <c r="E431" s="42"/>
      <c r="F431" s="220" t="s">
        <v>1513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163</v>
      </c>
      <c r="AU431" s="19" t="s">
        <v>83</v>
      </c>
    </row>
    <row r="432" s="2" customFormat="1">
      <c r="A432" s="40"/>
      <c r="B432" s="41"/>
      <c r="C432" s="42"/>
      <c r="D432" s="224" t="s">
        <v>165</v>
      </c>
      <c r="E432" s="42"/>
      <c r="F432" s="225" t="s">
        <v>2760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165</v>
      </c>
      <c r="AU432" s="19" t="s">
        <v>83</v>
      </c>
    </row>
    <row r="433" s="12" customFormat="1" ht="25.92" customHeight="1">
      <c r="A433" s="12"/>
      <c r="B433" s="190"/>
      <c r="C433" s="191"/>
      <c r="D433" s="192" t="s">
        <v>72</v>
      </c>
      <c r="E433" s="193" t="s">
        <v>1515</v>
      </c>
      <c r="F433" s="193" t="s">
        <v>1516</v>
      </c>
      <c r="G433" s="191"/>
      <c r="H433" s="191"/>
      <c r="I433" s="194"/>
      <c r="J433" s="195">
        <f>BK433</f>
        <v>0</v>
      </c>
      <c r="K433" s="191"/>
      <c r="L433" s="196"/>
      <c r="M433" s="197"/>
      <c r="N433" s="198"/>
      <c r="O433" s="198"/>
      <c r="P433" s="199">
        <f>SUM(P434:P448)</f>
        <v>0</v>
      </c>
      <c r="Q433" s="198"/>
      <c r="R433" s="199">
        <f>SUM(R434:R448)</f>
        <v>0</v>
      </c>
      <c r="S433" s="198"/>
      <c r="T433" s="200">
        <f>SUM(T434:T448)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161</v>
      </c>
      <c r="AT433" s="202" t="s">
        <v>72</v>
      </c>
      <c r="AU433" s="202" t="s">
        <v>73</v>
      </c>
      <c r="AY433" s="201" t="s">
        <v>154</v>
      </c>
      <c r="BK433" s="203">
        <f>SUM(BK434:BK448)</f>
        <v>0</v>
      </c>
    </row>
    <row r="434" s="2" customFormat="1" ht="14.4" customHeight="1">
      <c r="A434" s="40"/>
      <c r="B434" s="41"/>
      <c r="C434" s="206" t="s">
        <v>1292</v>
      </c>
      <c r="D434" s="206" t="s">
        <v>156</v>
      </c>
      <c r="E434" s="207" t="s">
        <v>1517</v>
      </c>
      <c r="F434" s="208" t="s">
        <v>1518</v>
      </c>
      <c r="G434" s="209" t="s">
        <v>1519</v>
      </c>
      <c r="H434" s="210">
        <v>38</v>
      </c>
      <c r="I434" s="211"/>
      <c r="J434" s="212">
        <f>ROUND(I434*H434,2)</f>
        <v>0</v>
      </c>
      <c r="K434" s="208" t="s">
        <v>160</v>
      </c>
      <c r="L434" s="46"/>
      <c r="M434" s="213" t="s">
        <v>19</v>
      </c>
      <c r="N434" s="214" t="s">
        <v>44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1520</v>
      </c>
      <c r="AT434" s="217" t="s">
        <v>156</v>
      </c>
      <c r="AU434" s="217" t="s">
        <v>81</v>
      </c>
      <c r="AY434" s="19" t="s">
        <v>154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81</v>
      </c>
      <c r="BK434" s="218">
        <f>ROUND(I434*H434,2)</f>
        <v>0</v>
      </c>
      <c r="BL434" s="19" t="s">
        <v>1520</v>
      </c>
      <c r="BM434" s="217" t="s">
        <v>2761</v>
      </c>
    </row>
    <row r="435" s="2" customFormat="1">
      <c r="A435" s="40"/>
      <c r="B435" s="41"/>
      <c r="C435" s="42"/>
      <c r="D435" s="219" t="s">
        <v>163</v>
      </c>
      <c r="E435" s="42"/>
      <c r="F435" s="220" t="s">
        <v>1522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163</v>
      </c>
      <c r="AU435" s="19" t="s">
        <v>81</v>
      </c>
    </row>
    <row r="436" s="2" customFormat="1">
      <c r="A436" s="40"/>
      <c r="B436" s="41"/>
      <c r="C436" s="42"/>
      <c r="D436" s="224" t="s">
        <v>165</v>
      </c>
      <c r="E436" s="42"/>
      <c r="F436" s="225" t="s">
        <v>2762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165</v>
      </c>
      <c r="AU436" s="19" t="s">
        <v>81</v>
      </c>
    </row>
    <row r="437" s="13" customFormat="1">
      <c r="A437" s="13"/>
      <c r="B437" s="226"/>
      <c r="C437" s="227"/>
      <c r="D437" s="219" t="s">
        <v>167</v>
      </c>
      <c r="E437" s="228" t="s">
        <v>19</v>
      </c>
      <c r="F437" s="229" t="s">
        <v>2763</v>
      </c>
      <c r="G437" s="227"/>
      <c r="H437" s="228" t="s">
        <v>19</v>
      </c>
      <c r="I437" s="230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167</v>
      </c>
      <c r="AU437" s="235" t="s">
        <v>81</v>
      </c>
      <c r="AV437" s="13" t="s">
        <v>81</v>
      </c>
      <c r="AW437" s="13" t="s">
        <v>34</v>
      </c>
      <c r="AX437" s="13" t="s">
        <v>73</v>
      </c>
      <c r="AY437" s="235" t="s">
        <v>154</v>
      </c>
    </row>
    <row r="438" s="14" customFormat="1">
      <c r="A438" s="14"/>
      <c r="B438" s="236"/>
      <c r="C438" s="237"/>
      <c r="D438" s="219" t="s">
        <v>167</v>
      </c>
      <c r="E438" s="238" t="s">
        <v>19</v>
      </c>
      <c r="F438" s="239" t="s">
        <v>277</v>
      </c>
      <c r="G438" s="237"/>
      <c r="H438" s="240">
        <v>16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167</v>
      </c>
      <c r="AU438" s="246" t="s">
        <v>81</v>
      </c>
      <c r="AV438" s="14" t="s">
        <v>83</v>
      </c>
      <c r="AW438" s="14" t="s">
        <v>34</v>
      </c>
      <c r="AX438" s="14" t="s">
        <v>73</v>
      </c>
      <c r="AY438" s="246" t="s">
        <v>154</v>
      </c>
    </row>
    <row r="439" s="13" customFormat="1">
      <c r="A439" s="13"/>
      <c r="B439" s="226"/>
      <c r="C439" s="227"/>
      <c r="D439" s="219" t="s">
        <v>167</v>
      </c>
      <c r="E439" s="228" t="s">
        <v>19</v>
      </c>
      <c r="F439" s="229" t="s">
        <v>1525</v>
      </c>
      <c r="G439" s="227"/>
      <c r="H439" s="228" t="s">
        <v>19</v>
      </c>
      <c r="I439" s="230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167</v>
      </c>
      <c r="AU439" s="235" t="s">
        <v>81</v>
      </c>
      <c r="AV439" s="13" t="s">
        <v>81</v>
      </c>
      <c r="AW439" s="13" t="s">
        <v>34</v>
      </c>
      <c r="AX439" s="13" t="s">
        <v>73</v>
      </c>
      <c r="AY439" s="235" t="s">
        <v>154</v>
      </c>
    </row>
    <row r="440" s="14" customFormat="1">
      <c r="A440" s="14"/>
      <c r="B440" s="236"/>
      <c r="C440" s="237"/>
      <c r="D440" s="219" t="s">
        <v>167</v>
      </c>
      <c r="E440" s="238" t="s">
        <v>19</v>
      </c>
      <c r="F440" s="239" t="s">
        <v>277</v>
      </c>
      <c r="G440" s="237"/>
      <c r="H440" s="240">
        <v>16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167</v>
      </c>
      <c r="AU440" s="246" t="s">
        <v>81</v>
      </c>
      <c r="AV440" s="14" t="s">
        <v>83</v>
      </c>
      <c r="AW440" s="14" t="s">
        <v>34</v>
      </c>
      <c r="AX440" s="14" t="s">
        <v>73</v>
      </c>
      <c r="AY440" s="246" t="s">
        <v>154</v>
      </c>
    </row>
    <row r="441" s="13" customFormat="1">
      <c r="A441" s="13"/>
      <c r="B441" s="226"/>
      <c r="C441" s="227"/>
      <c r="D441" s="219" t="s">
        <v>167</v>
      </c>
      <c r="E441" s="228" t="s">
        <v>19</v>
      </c>
      <c r="F441" s="229" t="s">
        <v>2764</v>
      </c>
      <c r="G441" s="227"/>
      <c r="H441" s="228" t="s">
        <v>19</v>
      </c>
      <c r="I441" s="230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167</v>
      </c>
      <c r="AU441" s="235" t="s">
        <v>81</v>
      </c>
      <c r="AV441" s="13" t="s">
        <v>81</v>
      </c>
      <c r="AW441" s="13" t="s">
        <v>34</v>
      </c>
      <c r="AX441" s="13" t="s">
        <v>73</v>
      </c>
      <c r="AY441" s="235" t="s">
        <v>154</v>
      </c>
    </row>
    <row r="442" s="14" customFormat="1">
      <c r="A442" s="14"/>
      <c r="B442" s="236"/>
      <c r="C442" s="237"/>
      <c r="D442" s="219" t="s">
        <v>167</v>
      </c>
      <c r="E442" s="238" t="s">
        <v>19</v>
      </c>
      <c r="F442" s="239" t="s">
        <v>197</v>
      </c>
      <c r="G442" s="237"/>
      <c r="H442" s="240">
        <v>6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167</v>
      </c>
      <c r="AU442" s="246" t="s">
        <v>81</v>
      </c>
      <c r="AV442" s="14" t="s">
        <v>83</v>
      </c>
      <c r="AW442" s="14" t="s">
        <v>34</v>
      </c>
      <c r="AX442" s="14" t="s">
        <v>73</v>
      </c>
      <c r="AY442" s="246" t="s">
        <v>154</v>
      </c>
    </row>
    <row r="443" s="15" customFormat="1">
      <c r="A443" s="15"/>
      <c r="B443" s="262"/>
      <c r="C443" s="263"/>
      <c r="D443" s="219" t="s">
        <v>167</v>
      </c>
      <c r="E443" s="264" t="s">
        <v>19</v>
      </c>
      <c r="F443" s="265" t="s">
        <v>1526</v>
      </c>
      <c r="G443" s="263"/>
      <c r="H443" s="266">
        <v>38</v>
      </c>
      <c r="I443" s="267"/>
      <c r="J443" s="263"/>
      <c r="K443" s="263"/>
      <c r="L443" s="268"/>
      <c r="M443" s="269"/>
      <c r="N443" s="270"/>
      <c r="O443" s="270"/>
      <c r="P443" s="270"/>
      <c r="Q443" s="270"/>
      <c r="R443" s="270"/>
      <c r="S443" s="270"/>
      <c r="T443" s="27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2" t="s">
        <v>167</v>
      </c>
      <c r="AU443" s="272" t="s">
        <v>81</v>
      </c>
      <c r="AV443" s="15" t="s">
        <v>161</v>
      </c>
      <c r="AW443" s="15" t="s">
        <v>34</v>
      </c>
      <c r="AX443" s="15" t="s">
        <v>81</v>
      </c>
      <c r="AY443" s="272" t="s">
        <v>154</v>
      </c>
    </row>
    <row r="444" s="2" customFormat="1" ht="14.4" customHeight="1">
      <c r="A444" s="40"/>
      <c r="B444" s="41"/>
      <c r="C444" s="206" t="s">
        <v>1302</v>
      </c>
      <c r="D444" s="206" t="s">
        <v>156</v>
      </c>
      <c r="E444" s="207" t="s">
        <v>1527</v>
      </c>
      <c r="F444" s="208" t="s">
        <v>1528</v>
      </c>
      <c r="G444" s="209" t="s">
        <v>1519</v>
      </c>
      <c r="H444" s="210">
        <v>48</v>
      </c>
      <c r="I444" s="211"/>
      <c r="J444" s="212">
        <f>ROUND(I444*H444,2)</f>
        <v>0</v>
      </c>
      <c r="K444" s="208" t="s">
        <v>160</v>
      </c>
      <c r="L444" s="46"/>
      <c r="M444" s="213" t="s">
        <v>19</v>
      </c>
      <c r="N444" s="214" t="s">
        <v>44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1520</v>
      </c>
      <c r="AT444" s="217" t="s">
        <v>156</v>
      </c>
      <c r="AU444" s="217" t="s">
        <v>81</v>
      </c>
      <c r="AY444" s="19" t="s">
        <v>154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81</v>
      </c>
      <c r="BK444" s="218">
        <f>ROUND(I444*H444,2)</f>
        <v>0</v>
      </c>
      <c r="BL444" s="19" t="s">
        <v>1520</v>
      </c>
      <c r="BM444" s="217" t="s">
        <v>2765</v>
      </c>
    </row>
    <row r="445" s="2" customFormat="1">
      <c r="A445" s="40"/>
      <c r="B445" s="41"/>
      <c r="C445" s="42"/>
      <c r="D445" s="219" t="s">
        <v>163</v>
      </c>
      <c r="E445" s="42"/>
      <c r="F445" s="220" t="s">
        <v>1530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163</v>
      </c>
      <c r="AU445" s="19" t="s">
        <v>81</v>
      </c>
    </row>
    <row r="446" s="2" customFormat="1">
      <c r="A446" s="40"/>
      <c r="B446" s="41"/>
      <c r="C446" s="42"/>
      <c r="D446" s="224" t="s">
        <v>165</v>
      </c>
      <c r="E446" s="42"/>
      <c r="F446" s="225" t="s">
        <v>2766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165</v>
      </c>
      <c r="AU446" s="19" t="s">
        <v>81</v>
      </c>
    </row>
    <row r="447" s="13" customFormat="1">
      <c r="A447" s="13"/>
      <c r="B447" s="226"/>
      <c r="C447" s="227"/>
      <c r="D447" s="219" t="s">
        <v>167</v>
      </c>
      <c r="E447" s="228" t="s">
        <v>19</v>
      </c>
      <c r="F447" s="229" t="s">
        <v>1532</v>
      </c>
      <c r="G447" s="227"/>
      <c r="H447" s="228" t="s">
        <v>19</v>
      </c>
      <c r="I447" s="230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167</v>
      </c>
      <c r="AU447" s="235" t="s">
        <v>81</v>
      </c>
      <c r="AV447" s="13" t="s">
        <v>81</v>
      </c>
      <c r="AW447" s="13" t="s">
        <v>34</v>
      </c>
      <c r="AX447" s="13" t="s">
        <v>73</v>
      </c>
      <c r="AY447" s="235" t="s">
        <v>154</v>
      </c>
    </row>
    <row r="448" s="14" customFormat="1">
      <c r="A448" s="14"/>
      <c r="B448" s="236"/>
      <c r="C448" s="237"/>
      <c r="D448" s="219" t="s">
        <v>167</v>
      </c>
      <c r="E448" s="238" t="s">
        <v>19</v>
      </c>
      <c r="F448" s="239" t="s">
        <v>522</v>
      </c>
      <c r="G448" s="237"/>
      <c r="H448" s="240">
        <v>48</v>
      </c>
      <c r="I448" s="241"/>
      <c r="J448" s="237"/>
      <c r="K448" s="237"/>
      <c r="L448" s="242"/>
      <c r="M448" s="273"/>
      <c r="N448" s="274"/>
      <c r="O448" s="274"/>
      <c r="P448" s="274"/>
      <c r="Q448" s="274"/>
      <c r="R448" s="274"/>
      <c r="S448" s="274"/>
      <c r="T448" s="27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167</v>
      </c>
      <c r="AU448" s="246" t="s">
        <v>81</v>
      </c>
      <c r="AV448" s="14" t="s">
        <v>83</v>
      </c>
      <c r="AW448" s="14" t="s">
        <v>34</v>
      </c>
      <c r="AX448" s="14" t="s">
        <v>81</v>
      </c>
      <c r="AY448" s="246" t="s">
        <v>154</v>
      </c>
    </row>
    <row r="449" s="2" customFormat="1" ht="6.96" customHeight="1">
      <c r="A449" s="40"/>
      <c r="B449" s="61"/>
      <c r="C449" s="62"/>
      <c r="D449" s="62"/>
      <c r="E449" s="62"/>
      <c r="F449" s="62"/>
      <c r="G449" s="62"/>
      <c r="H449" s="62"/>
      <c r="I449" s="62"/>
      <c r="J449" s="62"/>
      <c r="K449" s="62"/>
      <c r="L449" s="46"/>
      <c r="M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</sheetData>
  <sheetProtection sheet="1" autoFilter="0" formatColumns="0" formatRows="0" objects="1" scenarios="1" spinCount="100000" saltValue="PkvKtrrrYrBwBYOWb0ltRdAoEMj0dIAKf333haY6uNWkBMqXMv9tEMectudsbr1lGtRFyNMPKNKiXN+FBHDoNg==" hashValue="OvJU5PWlrVYBlNPoFJIsGUiHnQftSCm/X8ntYEF7k/P/agejOTXT/ASIDR6nQZWi3ZSF+8bxKrO5nRICfRRR6A==" algorithmName="SHA-512" password="CC35"/>
  <autoFilter ref="C86:K4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997013214"/>
    <hyperlink ref="F95" r:id="rId2" display="https://podminky.urs.cz/item/CS_URS_2024_02/997013501"/>
    <hyperlink ref="F98" r:id="rId3" display="https://podminky.urs.cz/item/CS_URS_2024_02/997013509"/>
    <hyperlink ref="F102" r:id="rId4" display="https://podminky.urs.cz/item/CS_URS_2024_02/997013635"/>
    <hyperlink ref="F105" r:id="rId5" display="https://podminky.urs.cz/item/CS_URS_2024_02/997221612"/>
    <hyperlink ref="F110" r:id="rId6" display="https://podminky.urs.cz/item/CS_URS_2024_02/741110061"/>
    <hyperlink ref="F117" r:id="rId7" display="https://podminky.urs.cz/item/CS_URS_2024_02/741110062"/>
    <hyperlink ref="F130" r:id="rId8" display="https://podminky.urs.cz/item/CS_URS_2024_02/741112001"/>
    <hyperlink ref="F135" r:id="rId9" display="https://podminky.urs.cz/item/CS_URS_2024_02/741112003"/>
    <hyperlink ref="F140" r:id="rId10" display="https://podminky.urs.cz/item/CS_URS_2024_02/741112061"/>
    <hyperlink ref="F145" r:id="rId11" display="https://podminky.urs.cz/item/CS_URS_2024_02/741112801"/>
    <hyperlink ref="F148" r:id="rId12" display="https://podminky.urs.cz/item/CS_URS_2024_02/741120001"/>
    <hyperlink ref="F155" r:id="rId13" display="https://podminky.urs.cz/item/CS_URS_2024_02/741120003"/>
    <hyperlink ref="F162" r:id="rId14" display="https://podminky.urs.cz/item/CS_URS_2024_02/741122005"/>
    <hyperlink ref="F169" r:id="rId15" display="https://podminky.urs.cz/item/CS_URS_2024_02/741122015"/>
    <hyperlink ref="F183" r:id="rId16" display="https://podminky.urs.cz/item/CS_URS_2024_02/741122016"/>
    <hyperlink ref="F190" r:id="rId17" display="https://podminky.urs.cz/item/CS_URS_2024_02/741122021"/>
    <hyperlink ref="F197" r:id="rId18" display="https://podminky.urs.cz/item/CS_URS_2024_02/741122031"/>
    <hyperlink ref="F204" r:id="rId19" display="https://podminky.urs.cz/item/CS_URS_2024_02/741123811"/>
    <hyperlink ref="F215" r:id="rId20" display="https://podminky.urs.cz/item/CS_URS_2024_02/741210101"/>
    <hyperlink ref="F226" r:id="rId21" display="https://podminky.urs.cz/item/CS_URS_2024_02/741211827"/>
    <hyperlink ref="F229" r:id="rId22" display="https://podminky.urs.cz/item/CS_URS_2024_02/741213811"/>
    <hyperlink ref="F232" r:id="rId23" display="https://podminky.urs.cz/item/CS_URS_2024_02/741213813"/>
    <hyperlink ref="F235" r:id="rId24" display="https://podminky.urs.cz/item/CS_URS_2024_02/741310101"/>
    <hyperlink ref="F244" r:id="rId25" display="https://podminky.urs.cz/item/CS_URS_2024_02/741310112"/>
    <hyperlink ref="F253" r:id="rId26" display="https://podminky.urs.cz/item/CS_URS_2024_02/741310121"/>
    <hyperlink ref="F262" r:id="rId27" display="https://podminky.urs.cz/item/CS_URS_2024_02/741310122"/>
    <hyperlink ref="F271" r:id="rId28" display="https://podminky.urs.cz/item/CS_URS_2024_02/741310125"/>
    <hyperlink ref="F280" r:id="rId29" display="https://podminky.urs.cz/item/CS_URS_2024_02/741311815"/>
    <hyperlink ref="F283" r:id="rId30" display="https://podminky.urs.cz/item/CS_URS_2024_02/741313001"/>
    <hyperlink ref="F290" r:id="rId31" display="https://podminky.urs.cz/item/CS_URS_2024_02/741313003"/>
    <hyperlink ref="F295" r:id="rId32" display="https://podminky.urs.cz/item/CS_URS_2024_02/741313005"/>
    <hyperlink ref="F302" r:id="rId33" display="https://podminky.urs.cz/item/CS_URS_2024_02/741315823"/>
    <hyperlink ref="F307" r:id="rId34" display="https://podminky.urs.cz/item/CS_URS_2024_02/741372021"/>
    <hyperlink ref="F314" r:id="rId35" display="https://podminky.urs.cz/item/CS_URS_2024_02/741372062"/>
    <hyperlink ref="F349" r:id="rId36" display="https://podminky.urs.cz/item/CS_URS_2024_02/998741103"/>
    <hyperlink ref="F352" r:id="rId37" display="https://podminky.urs.cz/item/CS_URS_2023_02/998741181"/>
    <hyperlink ref="F362" r:id="rId38" display="https://podminky.urs.cz/item/CS_URS_2024_02/742124002"/>
    <hyperlink ref="F369" r:id="rId39" display="https://podminky.urs.cz/item/CS_URS_2024_02/742330044"/>
    <hyperlink ref="F382" r:id="rId40" display="https://podminky.urs.cz/item/CS_URS_2024_02/742330051"/>
    <hyperlink ref="F385" r:id="rId41" display="https://podminky.urs.cz/item/CS_URS_2024_02/998742103"/>
    <hyperlink ref="F392" r:id="rId42" display="https://podminky.urs.cz/item/CS_URS_2024_02/460941313"/>
    <hyperlink ref="F395" r:id="rId43" display="https://podminky.urs.cz/item/CS_URS_2024_02/460941314"/>
    <hyperlink ref="F398" r:id="rId44" display="https://podminky.urs.cz/item/CS_URS_2024_02/468081312"/>
    <hyperlink ref="F401" r:id="rId45" display="https://podminky.urs.cz/item/CS_URS_2024_02/468091313"/>
    <hyperlink ref="F404" r:id="rId46" display="https://podminky.urs.cz/item/CS_URS_2024_02/468094112"/>
    <hyperlink ref="F409" r:id="rId47" display="https://podminky.urs.cz/item/CS_URS_2024_02/468101313"/>
    <hyperlink ref="F412" r:id="rId48" display="https://podminky.urs.cz/item/CS_URS_2024_02/468101314"/>
    <hyperlink ref="F415" r:id="rId49" display="https://podminky.urs.cz/item/CS_URS_2024_02/469971111"/>
    <hyperlink ref="F418" r:id="rId50" display="https://podminky.urs.cz/item/CS_URS_2024_02/469971121"/>
    <hyperlink ref="F422" r:id="rId51" display="https://podminky.urs.cz/item/CS_URS_2024_02/469972111"/>
    <hyperlink ref="F425" r:id="rId52" display="https://podminky.urs.cz/item/CS_URS_2024_02/469972121"/>
    <hyperlink ref="F429" r:id="rId53" display="https://podminky.urs.cz/item/CS_URS_2024_02/469973116"/>
    <hyperlink ref="F432" r:id="rId54" display="https://podminky.urs.cz/item/CS_URS_2024_02/469981111"/>
    <hyperlink ref="F436" r:id="rId55" display="https://podminky.urs.cz/item/CS_URS_2024_02/HZS2232"/>
    <hyperlink ref="F446" r:id="rId56" display="https://podminky.urs.cz/item/CS_URS_2024_02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2767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ROUND((SUM(BE99:BE591)),  2)</f>
        <v>0</v>
      </c>
      <c r="G33" s="40"/>
      <c r="H33" s="40"/>
      <c r="I33" s="150">
        <v>0.20999999999999999</v>
      </c>
      <c r="J33" s="149">
        <f>ROUND(((SUM(BE99:BE591))*I33),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ROUND((SUM(BF99:BF591)),  2)</f>
        <v>0</v>
      </c>
      <c r="G34" s="40"/>
      <c r="H34" s="40"/>
      <c r="I34" s="150">
        <v>0.12</v>
      </c>
      <c r="J34" s="149">
        <f>ROUND(((SUM(BF99:BF591))*I34),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ROUND((SUM(BG99:BG591)),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ROUND((SUM(BH99:BH591)),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ROUND((SUM(BI99:BI591)),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04 - Udržovací práce K - objekt 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617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125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126</v>
      </c>
      <c r="E63" s="176"/>
      <c r="F63" s="176"/>
      <c r="G63" s="176"/>
      <c r="H63" s="176"/>
      <c r="I63" s="176"/>
      <c r="J63" s="177">
        <f>J159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129</v>
      </c>
      <c r="E64" s="176"/>
      <c r="F64" s="176"/>
      <c r="G64" s="176"/>
      <c r="H64" s="176"/>
      <c r="I64" s="176"/>
      <c r="J64" s="177">
        <f>J193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130</v>
      </c>
      <c r="E65" s="176"/>
      <c r="F65" s="176"/>
      <c r="G65" s="176"/>
      <c r="H65" s="176"/>
      <c r="I65" s="176"/>
      <c r="J65" s="177">
        <f>J207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131</v>
      </c>
      <c r="E66" s="170"/>
      <c r="F66" s="170"/>
      <c r="G66" s="170"/>
      <c r="H66" s="170"/>
      <c r="I66" s="170"/>
      <c r="J66" s="171">
        <f>J211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1534</v>
      </c>
      <c r="E67" s="176"/>
      <c r="F67" s="176"/>
      <c r="G67" s="176"/>
      <c r="H67" s="176"/>
      <c r="I67" s="176"/>
      <c r="J67" s="177">
        <f>J212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1535</v>
      </c>
      <c r="E68" s="176"/>
      <c r="F68" s="176"/>
      <c r="G68" s="176"/>
      <c r="H68" s="176"/>
      <c r="I68" s="176"/>
      <c r="J68" s="177">
        <f>J228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132</v>
      </c>
      <c r="E69" s="176"/>
      <c r="F69" s="176"/>
      <c r="G69" s="176"/>
      <c r="H69" s="176"/>
      <c r="I69" s="176"/>
      <c r="J69" s="177">
        <f>J274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1536</v>
      </c>
      <c r="E70" s="176"/>
      <c r="F70" s="176"/>
      <c r="G70" s="176"/>
      <c r="H70" s="176"/>
      <c r="I70" s="176"/>
      <c r="J70" s="177">
        <f>J324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1537</v>
      </c>
      <c r="E71" s="176"/>
      <c r="F71" s="176"/>
      <c r="G71" s="176"/>
      <c r="H71" s="176"/>
      <c r="I71" s="176"/>
      <c r="J71" s="177">
        <f>J350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1538</v>
      </c>
      <c r="E72" s="176"/>
      <c r="F72" s="176"/>
      <c r="G72" s="176"/>
      <c r="H72" s="176"/>
      <c r="I72" s="176"/>
      <c r="J72" s="177">
        <f>J410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623</v>
      </c>
      <c r="E73" s="176"/>
      <c r="F73" s="176"/>
      <c r="G73" s="176"/>
      <c r="H73" s="176"/>
      <c r="I73" s="176"/>
      <c r="J73" s="177">
        <f>J462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624</v>
      </c>
      <c r="E74" s="176"/>
      <c r="F74" s="176"/>
      <c r="G74" s="176"/>
      <c r="H74" s="176"/>
      <c r="I74" s="176"/>
      <c r="J74" s="177">
        <f>J492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1539</v>
      </c>
      <c r="E75" s="176"/>
      <c r="F75" s="176"/>
      <c r="G75" s="176"/>
      <c r="H75" s="176"/>
      <c r="I75" s="176"/>
      <c r="J75" s="177">
        <f>J541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7"/>
      <c r="C76" s="168"/>
      <c r="D76" s="169" t="s">
        <v>1540</v>
      </c>
      <c r="E76" s="170"/>
      <c r="F76" s="170"/>
      <c r="G76" s="170"/>
      <c r="H76" s="170"/>
      <c r="I76" s="170"/>
      <c r="J76" s="171">
        <f>J579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7"/>
      <c r="C77" s="168"/>
      <c r="D77" s="169" t="s">
        <v>135</v>
      </c>
      <c r="E77" s="170"/>
      <c r="F77" s="170"/>
      <c r="G77" s="170"/>
      <c r="H77" s="170"/>
      <c r="I77" s="170"/>
      <c r="J77" s="171">
        <f>J583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3"/>
      <c r="C78" s="174"/>
      <c r="D78" s="175" t="s">
        <v>137</v>
      </c>
      <c r="E78" s="176"/>
      <c r="F78" s="176"/>
      <c r="G78" s="176"/>
      <c r="H78" s="176"/>
      <c r="I78" s="176"/>
      <c r="J78" s="177">
        <f>J584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138</v>
      </c>
      <c r="E79" s="176"/>
      <c r="F79" s="176"/>
      <c r="G79" s="176"/>
      <c r="H79" s="176"/>
      <c r="I79" s="176"/>
      <c r="J79" s="177">
        <f>J588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139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7" customHeight="1">
      <c r="A89" s="40"/>
      <c r="B89" s="41"/>
      <c r="C89" s="42"/>
      <c r="D89" s="42"/>
      <c r="E89" s="162" t="str">
        <f>E7</f>
        <v>SPgŠ, G a VOŠ K. Vary, operační program spravedlivá transformace</v>
      </c>
      <c r="F89" s="34"/>
      <c r="G89" s="34"/>
      <c r="H89" s="34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115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42"/>
      <c r="D91" s="42"/>
      <c r="E91" s="71" t="str">
        <f>E9</f>
        <v>SO 04 - Udržovací práce K - objekt 4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>Karlovy Vary</v>
      </c>
      <c r="G93" s="42"/>
      <c r="H93" s="42"/>
      <c r="I93" s="34" t="s">
        <v>23</v>
      </c>
      <c r="J93" s="74" t="str">
        <f>IF(J12="","",J12)</f>
        <v>20. 10. 2023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6" customHeight="1">
      <c r="A95" s="40"/>
      <c r="B95" s="41"/>
      <c r="C95" s="34" t="s">
        <v>25</v>
      </c>
      <c r="D95" s="42"/>
      <c r="E95" s="42"/>
      <c r="F95" s="29" t="str">
        <f>E15</f>
        <v>Střední pedagogická škola, gymnázium a VOŠ K.Vary</v>
      </c>
      <c r="G95" s="42"/>
      <c r="H95" s="42"/>
      <c r="I95" s="34" t="s">
        <v>31</v>
      </c>
      <c r="J95" s="38" t="str">
        <f>E21</f>
        <v>Ing. Roman Gajdoš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6" customHeight="1">
      <c r="A96" s="40"/>
      <c r="B96" s="41"/>
      <c r="C96" s="34" t="s">
        <v>29</v>
      </c>
      <c r="D96" s="42"/>
      <c r="E96" s="42"/>
      <c r="F96" s="29" t="str">
        <f>IF(E18="","",E18)</f>
        <v>Vyplň údaj</v>
      </c>
      <c r="G96" s="42"/>
      <c r="H96" s="42"/>
      <c r="I96" s="34" t="s">
        <v>35</v>
      </c>
      <c r="J96" s="38" t="str">
        <f>E24</f>
        <v xml:space="preserve"> 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140</v>
      </c>
      <c r="D98" s="182" t="s">
        <v>58</v>
      </c>
      <c r="E98" s="182" t="s">
        <v>54</v>
      </c>
      <c r="F98" s="182" t="s">
        <v>55</v>
      </c>
      <c r="G98" s="182" t="s">
        <v>141</v>
      </c>
      <c r="H98" s="182" t="s">
        <v>142</v>
      </c>
      <c r="I98" s="182" t="s">
        <v>143</v>
      </c>
      <c r="J98" s="182" t="s">
        <v>119</v>
      </c>
      <c r="K98" s="183" t="s">
        <v>144</v>
      </c>
      <c r="L98" s="184"/>
      <c r="M98" s="94" t="s">
        <v>19</v>
      </c>
      <c r="N98" s="95" t="s">
        <v>43</v>
      </c>
      <c r="O98" s="95" t="s">
        <v>145</v>
      </c>
      <c r="P98" s="95" t="s">
        <v>146</v>
      </c>
      <c r="Q98" s="95" t="s">
        <v>147</v>
      </c>
      <c r="R98" s="95" t="s">
        <v>148</v>
      </c>
      <c r="S98" s="95" t="s">
        <v>149</v>
      </c>
      <c r="T98" s="96" t="s">
        <v>150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151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P100+P211+P579+P583</f>
        <v>0</v>
      </c>
      <c r="Q99" s="98"/>
      <c r="R99" s="187">
        <f>R100+R211+R579+R583</f>
        <v>9.1092737400000008</v>
      </c>
      <c r="S99" s="98"/>
      <c r="T99" s="188">
        <f>T100+T211+T579+T583</f>
        <v>2.5986289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120</v>
      </c>
      <c r="BK99" s="189">
        <f>BK100+BK211+BK579+BK583</f>
        <v>0</v>
      </c>
    </row>
    <row r="100" s="12" customFormat="1" ht="25.92" customHeight="1">
      <c r="A100" s="12"/>
      <c r="B100" s="190"/>
      <c r="C100" s="191"/>
      <c r="D100" s="192" t="s">
        <v>72</v>
      </c>
      <c r="E100" s="193" t="s">
        <v>152</v>
      </c>
      <c r="F100" s="193" t="s">
        <v>153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P101+P113+P159+P193+P207</f>
        <v>0</v>
      </c>
      <c r="Q100" s="198"/>
      <c r="R100" s="199">
        <f>R101+R113+R159+R193+R207</f>
        <v>6.1681622200000001</v>
      </c>
      <c r="S100" s="198"/>
      <c r="T100" s="200">
        <f>T101+T113+T159+T193+T207</f>
        <v>1.7585856199999999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81</v>
      </c>
      <c r="AT100" s="202" t="s">
        <v>72</v>
      </c>
      <c r="AU100" s="202" t="s">
        <v>73</v>
      </c>
      <c r="AY100" s="201" t="s">
        <v>154</v>
      </c>
      <c r="BK100" s="203">
        <f>BK101+BK113+BK159+BK193+BK207</f>
        <v>0</v>
      </c>
    </row>
    <row r="101" s="12" customFormat="1" ht="22.8" customHeight="1">
      <c r="A101" s="12"/>
      <c r="B101" s="190"/>
      <c r="C101" s="191"/>
      <c r="D101" s="192" t="s">
        <v>72</v>
      </c>
      <c r="E101" s="204" t="s">
        <v>175</v>
      </c>
      <c r="F101" s="204" t="s">
        <v>668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SUM(P102:P112)</f>
        <v>0</v>
      </c>
      <c r="Q101" s="198"/>
      <c r="R101" s="199">
        <f>SUM(R102:R112)</f>
        <v>0.26045434000000001</v>
      </c>
      <c r="S101" s="198"/>
      <c r="T101" s="200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81</v>
      </c>
      <c r="AT101" s="202" t="s">
        <v>72</v>
      </c>
      <c r="AU101" s="202" t="s">
        <v>81</v>
      </c>
      <c r="AY101" s="201" t="s">
        <v>154</v>
      </c>
      <c r="BK101" s="203">
        <f>SUM(BK102:BK112)</f>
        <v>0</v>
      </c>
    </row>
    <row r="102" s="2" customFormat="1" ht="19.8" customHeight="1">
      <c r="A102" s="40"/>
      <c r="B102" s="41"/>
      <c r="C102" s="206" t="s">
        <v>81</v>
      </c>
      <c r="D102" s="206" t="s">
        <v>156</v>
      </c>
      <c r="E102" s="207" t="s">
        <v>705</v>
      </c>
      <c r="F102" s="208" t="s">
        <v>706</v>
      </c>
      <c r="G102" s="209" t="s">
        <v>207</v>
      </c>
      <c r="H102" s="210">
        <v>5.25</v>
      </c>
      <c r="I102" s="211"/>
      <c r="J102" s="212">
        <f>ROUND(I102*H102,2)</f>
        <v>0</v>
      </c>
      <c r="K102" s="208" t="s">
        <v>160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0.028570000000000002</v>
      </c>
      <c r="R102" s="215">
        <f>Q102*H102</f>
        <v>0.1499925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161</v>
      </c>
      <c r="AT102" s="217" t="s">
        <v>156</v>
      </c>
      <c r="AU102" s="217" t="s">
        <v>83</v>
      </c>
      <c r="AY102" s="19" t="s">
        <v>154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161</v>
      </c>
      <c r="BM102" s="217" t="s">
        <v>2768</v>
      </c>
    </row>
    <row r="103" s="2" customFormat="1">
      <c r="A103" s="40"/>
      <c r="B103" s="41"/>
      <c r="C103" s="42"/>
      <c r="D103" s="219" t="s">
        <v>163</v>
      </c>
      <c r="E103" s="42"/>
      <c r="F103" s="220" t="s">
        <v>708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163</v>
      </c>
      <c r="AU103" s="19" t="s">
        <v>83</v>
      </c>
    </row>
    <row r="104" s="2" customFormat="1">
      <c r="A104" s="40"/>
      <c r="B104" s="41"/>
      <c r="C104" s="42"/>
      <c r="D104" s="224" t="s">
        <v>165</v>
      </c>
      <c r="E104" s="42"/>
      <c r="F104" s="225" t="s">
        <v>709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165</v>
      </c>
      <c r="AU104" s="19" t="s">
        <v>83</v>
      </c>
    </row>
    <row r="105" s="13" customFormat="1">
      <c r="A105" s="13"/>
      <c r="B105" s="226"/>
      <c r="C105" s="227"/>
      <c r="D105" s="219" t="s">
        <v>167</v>
      </c>
      <c r="E105" s="228" t="s">
        <v>19</v>
      </c>
      <c r="F105" s="229" t="s">
        <v>1543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167</v>
      </c>
      <c r="AU105" s="235" t="s">
        <v>83</v>
      </c>
      <c r="AV105" s="13" t="s">
        <v>81</v>
      </c>
      <c r="AW105" s="13" t="s">
        <v>34</v>
      </c>
      <c r="AX105" s="13" t="s">
        <v>73</v>
      </c>
      <c r="AY105" s="235" t="s">
        <v>154</v>
      </c>
    </row>
    <row r="106" s="14" customFormat="1">
      <c r="A106" s="14"/>
      <c r="B106" s="236"/>
      <c r="C106" s="237"/>
      <c r="D106" s="219" t="s">
        <v>167</v>
      </c>
      <c r="E106" s="238" t="s">
        <v>19</v>
      </c>
      <c r="F106" s="239" t="s">
        <v>2769</v>
      </c>
      <c r="G106" s="237"/>
      <c r="H106" s="240">
        <v>1.8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167</v>
      </c>
      <c r="AU106" s="246" t="s">
        <v>83</v>
      </c>
      <c r="AV106" s="14" t="s">
        <v>83</v>
      </c>
      <c r="AW106" s="14" t="s">
        <v>34</v>
      </c>
      <c r="AX106" s="14" t="s">
        <v>73</v>
      </c>
      <c r="AY106" s="246" t="s">
        <v>154</v>
      </c>
    </row>
    <row r="107" s="14" customFormat="1">
      <c r="A107" s="14"/>
      <c r="B107" s="236"/>
      <c r="C107" s="237"/>
      <c r="D107" s="219" t="s">
        <v>167</v>
      </c>
      <c r="E107" s="238" t="s">
        <v>19</v>
      </c>
      <c r="F107" s="239" t="s">
        <v>2770</v>
      </c>
      <c r="G107" s="237"/>
      <c r="H107" s="240">
        <v>1.575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167</v>
      </c>
      <c r="AU107" s="246" t="s">
        <v>83</v>
      </c>
      <c r="AV107" s="14" t="s">
        <v>83</v>
      </c>
      <c r="AW107" s="14" t="s">
        <v>34</v>
      </c>
      <c r="AX107" s="14" t="s">
        <v>73</v>
      </c>
      <c r="AY107" s="246" t="s">
        <v>154</v>
      </c>
    </row>
    <row r="108" s="14" customFormat="1">
      <c r="A108" s="14"/>
      <c r="B108" s="236"/>
      <c r="C108" s="237"/>
      <c r="D108" s="219" t="s">
        <v>167</v>
      </c>
      <c r="E108" s="238" t="s">
        <v>19</v>
      </c>
      <c r="F108" s="239" t="s">
        <v>2771</v>
      </c>
      <c r="G108" s="237"/>
      <c r="H108" s="240">
        <v>1.875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167</v>
      </c>
      <c r="AU108" s="246" t="s">
        <v>83</v>
      </c>
      <c r="AV108" s="14" t="s">
        <v>83</v>
      </c>
      <c r="AW108" s="14" t="s">
        <v>34</v>
      </c>
      <c r="AX108" s="14" t="s">
        <v>73</v>
      </c>
      <c r="AY108" s="246" t="s">
        <v>154</v>
      </c>
    </row>
    <row r="109" s="2" customFormat="1" ht="30" customHeight="1">
      <c r="A109" s="40"/>
      <c r="B109" s="41"/>
      <c r="C109" s="206" t="s">
        <v>83</v>
      </c>
      <c r="D109" s="206" t="s">
        <v>156</v>
      </c>
      <c r="E109" s="207" t="s">
        <v>2772</v>
      </c>
      <c r="F109" s="208" t="s">
        <v>2773</v>
      </c>
      <c r="G109" s="209" t="s">
        <v>207</v>
      </c>
      <c r="H109" s="210">
        <v>1.5760000000000001</v>
      </c>
      <c r="I109" s="211"/>
      <c r="J109" s="212">
        <f>ROUND(I109*H109,2)</f>
        <v>0</v>
      </c>
      <c r="K109" s="208" t="s">
        <v>160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0.07009</v>
      </c>
      <c r="R109" s="215">
        <f>Q109*H109</f>
        <v>0.11046184000000001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161</v>
      </c>
      <c r="AT109" s="217" t="s">
        <v>156</v>
      </c>
      <c r="AU109" s="217" t="s">
        <v>83</v>
      </c>
      <c r="AY109" s="19" t="s">
        <v>154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161</v>
      </c>
      <c r="BM109" s="217" t="s">
        <v>2774</v>
      </c>
    </row>
    <row r="110" s="2" customFormat="1">
      <c r="A110" s="40"/>
      <c r="B110" s="41"/>
      <c r="C110" s="42"/>
      <c r="D110" s="219" t="s">
        <v>163</v>
      </c>
      <c r="E110" s="42"/>
      <c r="F110" s="220" t="s">
        <v>2775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163</v>
      </c>
      <c r="AU110" s="19" t="s">
        <v>83</v>
      </c>
    </row>
    <row r="111" s="2" customFormat="1">
      <c r="A111" s="40"/>
      <c r="B111" s="41"/>
      <c r="C111" s="42"/>
      <c r="D111" s="224" t="s">
        <v>165</v>
      </c>
      <c r="E111" s="42"/>
      <c r="F111" s="225" t="s">
        <v>2776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165</v>
      </c>
      <c r="AU111" s="19" t="s">
        <v>83</v>
      </c>
    </row>
    <row r="112" s="14" customFormat="1">
      <c r="A112" s="14"/>
      <c r="B112" s="236"/>
      <c r="C112" s="237"/>
      <c r="D112" s="219" t="s">
        <v>167</v>
      </c>
      <c r="E112" s="238" t="s">
        <v>19</v>
      </c>
      <c r="F112" s="239" t="s">
        <v>2777</v>
      </c>
      <c r="G112" s="237"/>
      <c r="H112" s="240">
        <v>1.5760000000000001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167</v>
      </c>
      <c r="AU112" s="246" t="s">
        <v>83</v>
      </c>
      <c r="AV112" s="14" t="s">
        <v>83</v>
      </c>
      <c r="AW112" s="14" t="s">
        <v>34</v>
      </c>
      <c r="AX112" s="14" t="s">
        <v>73</v>
      </c>
      <c r="AY112" s="246" t="s">
        <v>154</v>
      </c>
    </row>
    <row r="113" s="12" customFormat="1" ht="22.8" customHeight="1">
      <c r="A113" s="12"/>
      <c r="B113" s="190"/>
      <c r="C113" s="191"/>
      <c r="D113" s="192" t="s">
        <v>72</v>
      </c>
      <c r="E113" s="204" t="s">
        <v>197</v>
      </c>
      <c r="F113" s="204" t="s">
        <v>236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SUM(P114:P158)</f>
        <v>0</v>
      </c>
      <c r="Q113" s="198"/>
      <c r="R113" s="199">
        <f>SUM(R114:R158)</f>
        <v>5.8771212200000003</v>
      </c>
      <c r="S113" s="198"/>
      <c r="T113" s="200">
        <f>SUM(T114:T158)</f>
        <v>0.0036016200000000003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81</v>
      </c>
      <c r="AT113" s="202" t="s">
        <v>72</v>
      </c>
      <c r="AU113" s="202" t="s">
        <v>81</v>
      </c>
      <c r="AY113" s="201" t="s">
        <v>154</v>
      </c>
      <c r="BK113" s="203">
        <f>SUM(BK114:BK158)</f>
        <v>0</v>
      </c>
    </row>
    <row r="114" s="2" customFormat="1" ht="22.2" customHeight="1">
      <c r="A114" s="40"/>
      <c r="B114" s="41"/>
      <c r="C114" s="206" t="s">
        <v>175</v>
      </c>
      <c r="D114" s="206" t="s">
        <v>156</v>
      </c>
      <c r="E114" s="207" t="s">
        <v>1559</v>
      </c>
      <c r="F114" s="208" t="s">
        <v>1560</v>
      </c>
      <c r="G114" s="209" t="s">
        <v>207</v>
      </c>
      <c r="H114" s="210">
        <v>160.398</v>
      </c>
      <c r="I114" s="211"/>
      <c r="J114" s="212">
        <f>ROUND(I114*H114,2)</f>
        <v>0</v>
      </c>
      <c r="K114" s="208" t="s">
        <v>160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0.0030000000000000001</v>
      </c>
      <c r="R114" s="215">
        <f>Q114*H114</f>
        <v>0.48119400000000001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161</v>
      </c>
      <c r="AT114" s="217" t="s">
        <v>156</v>
      </c>
      <c r="AU114" s="217" t="s">
        <v>83</v>
      </c>
      <c r="AY114" s="19" t="s">
        <v>154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161</v>
      </c>
      <c r="BM114" s="217" t="s">
        <v>2778</v>
      </c>
    </row>
    <row r="115" s="2" customFormat="1">
      <c r="A115" s="40"/>
      <c r="B115" s="41"/>
      <c r="C115" s="42"/>
      <c r="D115" s="219" t="s">
        <v>163</v>
      </c>
      <c r="E115" s="42"/>
      <c r="F115" s="220" t="s">
        <v>1562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163</v>
      </c>
      <c r="AU115" s="19" t="s">
        <v>83</v>
      </c>
    </row>
    <row r="116" s="2" customFormat="1">
      <c r="A116" s="40"/>
      <c r="B116" s="41"/>
      <c r="C116" s="42"/>
      <c r="D116" s="224" t="s">
        <v>165</v>
      </c>
      <c r="E116" s="42"/>
      <c r="F116" s="225" t="s">
        <v>1563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165</v>
      </c>
      <c r="AU116" s="19" t="s">
        <v>83</v>
      </c>
    </row>
    <row r="117" s="13" customFormat="1">
      <c r="A117" s="13"/>
      <c r="B117" s="226"/>
      <c r="C117" s="227"/>
      <c r="D117" s="219" t="s">
        <v>167</v>
      </c>
      <c r="E117" s="228" t="s">
        <v>19</v>
      </c>
      <c r="F117" s="229" t="s">
        <v>2779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167</v>
      </c>
      <c r="AU117" s="235" t="s">
        <v>83</v>
      </c>
      <c r="AV117" s="13" t="s">
        <v>81</v>
      </c>
      <c r="AW117" s="13" t="s">
        <v>34</v>
      </c>
      <c r="AX117" s="13" t="s">
        <v>73</v>
      </c>
      <c r="AY117" s="235" t="s">
        <v>154</v>
      </c>
    </row>
    <row r="118" s="14" customFormat="1">
      <c r="A118" s="14"/>
      <c r="B118" s="236"/>
      <c r="C118" s="237"/>
      <c r="D118" s="219" t="s">
        <v>167</v>
      </c>
      <c r="E118" s="238" t="s">
        <v>19</v>
      </c>
      <c r="F118" s="239" t="s">
        <v>2780</v>
      </c>
      <c r="G118" s="237"/>
      <c r="H118" s="240">
        <v>34.591000000000001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167</v>
      </c>
      <c r="AU118" s="246" t="s">
        <v>83</v>
      </c>
      <c r="AV118" s="14" t="s">
        <v>83</v>
      </c>
      <c r="AW118" s="14" t="s">
        <v>34</v>
      </c>
      <c r="AX118" s="14" t="s">
        <v>73</v>
      </c>
      <c r="AY118" s="246" t="s">
        <v>154</v>
      </c>
    </row>
    <row r="119" s="14" customFormat="1">
      <c r="A119" s="14"/>
      <c r="B119" s="236"/>
      <c r="C119" s="237"/>
      <c r="D119" s="219" t="s">
        <v>167</v>
      </c>
      <c r="E119" s="238" t="s">
        <v>19</v>
      </c>
      <c r="F119" s="239" t="s">
        <v>2781</v>
      </c>
      <c r="G119" s="237"/>
      <c r="H119" s="240">
        <v>17.919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167</v>
      </c>
      <c r="AU119" s="246" t="s">
        <v>83</v>
      </c>
      <c r="AV119" s="14" t="s">
        <v>83</v>
      </c>
      <c r="AW119" s="14" t="s">
        <v>34</v>
      </c>
      <c r="AX119" s="14" t="s">
        <v>73</v>
      </c>
      <c r="AY119" s="246" t="s">
        <v>154</v>
      </c>
    </row>
    <row r="120" s="14" customFormat="1">
      <c r="A120" s="14"/>
      <c r="B120" s="236"/>
      <c r="C120" s="237"/>
      <c r="D120" s="219" t="s">
        <v>167</v>
      </c>
      <c r="E120" s="238" t="s">
        <v>19</v>
      </c>
      <c r="F120" s="239" t="s">
        <v>2782</v>
      </c>
      <c r="G120" s="237"/>
      <c r="H120" s="240">
        <v>53.988999999999997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167</v>
      </c>
      <c r="AU120" s="246" t="s">
        <v>83</v>
      </c>
      <c r="AV120" s="14" t="s">
        <v>83</v>
      </c>
      <c r="AW120" s="14" t="s">
        <v>34</v>
      </c>
      <c r="AX120" s="14" t="s">
        <v>73</v>
      </c>
      <c r="AY120" s="246" t="s">
        <v>154</v>
      </c>
    </row>
    <row r="121" s="14" customFormat="1">
      <c r="A121" s="14"/>
      <c r="B121" s="236"/>
      <c r="C121" s="237"/>
      <c r="D121" s="219" t="s">
        <v>167</v>
      </c>
      <c r="E121" s="238" t="s">
        <v>19</v>
      </c>
      <c r="F121" s="239" t="s">
        <v>2783</v>
      </c>
      <c r="G121" s="237"/>
      <c r="H121" s="240">
        <v>53.899000000000001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167</v>
      </c>
      <c r="AU121" s="246" t="s">
        <v>83</v>
      </c>
      <c r="AV121" s="14" t="s">
        <v>83</v>
      </c>
      <c r="AW121" s="14" t="s">
        <v>34</v>
      </c>
      <c r="AX121" s="14" t="s">
        <v>73</v>
      </c>
      <c r="AY121" s="246" t="s">
        <v>154</v>
      </c>
    </row>
    <row r="122" s="2" customFormat="1" ht="19.8" customHeight="1">
      <c r="A122" s="40"/>
      <c r="B122" s="41"/>
      <c r="C122" s="206" t="s">
        <v>161</v>
      </c>
      <c r="D122" s="206" t="s">
        <v>156</v>
      </c>
      <c r="E122" s="207" t="s">
        <v>1583</v>
      </c>
      <c r="F122" s="208" t="s">
        <v>1584</v>
      </c>
      <c r="G122" s="209" t="s">
        <v>207</v>
      </c>
      <c r="H122" s="210">
        <v>16.300000000000001</v>
      </c>
      <c r="I122" s="211"/>
      <c r="J122" s="212">
        <f>ROUND(I122*H122,2)</f>
        <v>0</v>
      </c>
      <c r="K122" s="208" t="s">
        <v>160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0.056000000000000001</v>
      </c>
      <c r="R122" s="215">
        <f>Q122*H122</f>
        <v>0.91280000000000006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161</v>
      </c>
      <c r="AT122" s="217" t="s">
        <v>156</v>
      </c>
      <c r="AU122" s="217" t="s">
        <v>83</v>
      </c>
      <c r="AY122" s="19" t="s">
        <v>154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161</v>
      </c>
      <c r="BM122" s="217" t="s">
        <v>2784</v>
      </c>
    </row>
    <row r="123" s="2" customFormat="1">
      <c r="A123" s="40"/>
      <c r="B123" s="41"/>
      <c r="C123" s="42"/>
      <c r="D123" s="219" t="s">
        <v>163</v>
      </c>
      <c r="E123" s="42"/>
      <c r="F123" s="220" t="s">
        <v>1586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163</v>
      </c>
      <c r="AU123" s="19" t="s">
        <v>83</v>
      </c>
    </row>
    <row r="124" s="2" customFormat="1">
      <c r="A124" s="40"/>
      <c r="B124" s="41"/>
      <c r="C124" s="42"/>
      <c r="D124" s="224" t="s">
        <v>165</v>
      </c>
      <c r="E124" s="42"/>
      <c r="F124" s="225" t="s">
        <v>1587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165</v>
      </c>
      <c r="AU124" s="19" t="s">
        <v>83</v>
      </c>
    </row>
    <row r="125" s="13" customFormat="1">
      <c r="A125" s="13"/>
      <c r="B125" s="226"/>
      <c r="C125" s="227"/>
      <c r="D125" s="219" t="s">
        <v>167</v>
      </c>
      <c r="E125" s="228" t="s">
        <v>19</v>
      </c>
      <c r="F125" s="229" t="s">
        <v>1588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167</v>
      </c>
      <c r="AU125" s="235" t="s">
        <v>83</v>
      </c>
      <c r="AV125" s="13" t="s">
        <v>81</v>
      </c>
      <c r="AW125" s="13" t="s">
        <v>34</v>
      </c>
      <c r="AX125" s="13" t="s">
        <v>73</v>
      </c>
      <c r="AY125" s="235" t="s">
        <v>154</v>
      </c>
    </row>
    <row r="126" s="14" customFormat="1">
      <c r="A126" s="14"/>
      <c r="B126" s="236"/>
      <c r="C126" s="237"/>
      <c r="D126" s="219" t="s">
        <v>167</v>
      </c>
      <c r="E126" s="238" t="s">
        <v>19</v>
      </c>
      <c r="F126" s="239" t="s">
        <v>2785</v>
      </c>
      <c r="G126" s="237"/>
      <c r="H126" s="240">
        <v>16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167</v>
      </c>
      <c r="AU126" s="246" t="s">
        <v>83</v>
      </c>
      <c r="AV126" s="14" t="s">
        <v>83</v>
      </c>
      <c r="AW126" s="14" t="s">
        <v>34</v>
      </c>
      <c r="AX126" s="14" t="s">
        <v>73</v>
      </c>
      <c r="AY126" s="246" t="s">
        <v>154</v>
      </c>
    </row>
    <row r="127" s="13" customFormat="1">
      <c r="A127" s="13"/>
      <c r="B127" s="226"/>
      <c r="C127" s="227"/>
      <c r="D127" s="219" t="s">
        <v>167</v>
      </c>
      <c r="E127" s="228" t="s">
        <v>19</v>
      </c>
      <c r="F127" s="229" t="s">
        <v>1592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167</v>
      </c>
      <c r="AU127" s="235" t="s">
        <v>83</v>
      </c>
      <c r="AV127" s="13" t="s">
        <v>81</v>
      </c>
      <c r="AW127" s="13" t="s">
        <v>34</v>
      </c>
      <c r="AX127" s="13" t="s">
        <v>73</v>
      </c>
      <c r="AY127" s="235" t="s">
        <v>154</v>
      </c>
    </row>
    <row r="128" s="14" customFormat="1">
      <c r="A128" s="14"/>
      <c r="B128" s="236"/>
      <c r="C128" s="237"/>
      <c r="D128" s="219" t="s">
        <v>167</v>
      </c>
      <c r="E128" s="238" t="s">
        <v>19</v>
      </c>
      <c r="F128" s="239" t="s">
        <v>2786</v>
      </c>
      <c r="G128" s="237"/>
      <c r="H128" s="240">
        <v>0.10000000000000001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167</v>
      </c>
      <c r="AU128" s="246" t="s">
        <v>83</v>
      </c>
      <c r="AV128" s="14" t="s">
        <v>83</v>
      </c>
      <c r="AW128" s="14" t="s">
        <v>34</v>
      </c>
      <c r="AX128" s="14" t="s">
        <v>73</v>
      </c>
      <c r="AY128" s="246" t="s">
        <v>154</v>
      </c>
    </row>
    <row r="129" s="14" customFormat="1">
      <c r="A129" s="14"/>
      <c r="B129" s="236"/>
      <c r="C129" s="237"/>
      <c r="D129" s="219" t="s">
        <v>167</v>
      </c>
      <c r="E129" s="238" t="s">
        <v>19</v>
      </c>
      <c r="F129" s="239" t="s">
        <v>2787</v>
      </c>
      <c r="G129" s="237"/>
      <c r="H129" s="240">
        <v>0.10000000000000001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167</v>
      </c>
      <c r="AU129" s="246" t="s">
        <v>83</v>
      </c>
      <c r="AV129" s="14" t="s">
        <v>83</v>
      </c>
      <c r="AW129" s="14" t="s">
        <v>34</v>
      </c>
      <c r="AX129" s="14" t="s">
        <v>73</v>
      </c>
      <c r="AY129" s="246" t="s">
        <v>154</v>
      </c>
    </row>
    <row r="130" s="14" customFormat="1">
      <c r="A130" s="14"/>
      <c r="B130" s="236"/>
      <c r="C130" s="237"/>
      <c r="D130" s="219" t="s">
        <v>167</v>
      </c>
      <c r="E130" s="238" t="s">
        <v>19</v>
      </c>
      <c r="F130" s="239" t="s">
        <v>2788</v>
      </c>
      <c r="G130" s="237"/>
      <c r="H130" s="240">
        <v>0.10000000000000001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167</v>
      </c>
      <c r="AU130" s="246" t="s">
        <v>83</v>
      </c>
      <c r="AV130" s="14" t="s">
        <v>83</v>
      </c>
      <c r="AW130" s="14" t="s">
        <v>34</v>
      </c>
      <c r="AX130" s="14" t="s">
        <v>73</v>
      </c>
      <c r="AY130" s="246" t="s">
        <v>154</v>
      </c>
    </row>
    <row r="131" s="2" customFormat="1" ht="19.8" customHeight="1">
      <c r="A131" s="40"/>
      <c r="B131" s="41"/>
      <c r="C131" s="206" t="s">
        <v>189</v>
      </c>
      <c r="D131" s="206" t="s">
        <v>156</v>
      </c>
      <c r="E131" s="207" t="s">
        <v>757</v>
      </c>
      <c r="F131" s="208" t="s">
        <v>758</v>
      </c>
      <c r="G131" s="209" t="s">
        <v>207</v>
      </c>
      <c r="H131" s="210">
        <v>3.1520000000000001</v>
      </c>
      <c r="I131" s="211"/>
      <c r="J131" s="212">
        <f>ROUND(I131*H131,2)</f>
        <v>0</v>
      </c>
      <c r="K131" s="208" t="s">
        <v>160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0.0043800000000000002</v>
      </c>
      <c r="R131" s="215">
        <f>Q131*H131</f>
        <v>0.013805760000000002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161</v>
      </c>
      <c r="AT131" s="217" t="s">
        <v>156</v>
      </c>
      <c r="AU131" s="217" t="s">
        <v>83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161</v>
      </c>
      <c r="BM131" s="217" t="s">
        <v>2789</v>
      </c>
    </row>
    <row r="132" s="2" customFormat="1">
      <c r="A132" s="40"/>
      <c r="B132" s="41"/>
      <c r="C132" s="42"/>
      <c r="D132" s="219" t="s">
        <v>163</v>
      </c>
      <c r="E132" s="42"/>
      <c r="F132" s="220" t="s">
        <v>760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163</v>
      </c>
      <c r="AU132" s="19" t="s">
        <v>83</v>
      </c>
    </row>
    <row r="133" s="2" customFormat="1">
      <c r="A133" s="40"/>
      <c r="B133" s="41"/>
      <c r="C133" s="42"/>
      <c r="D133" s="224" t="s">
        <v>165</v>
      </c>
      <c r="E133" s="42"/>
      <c r="F133" s="225" t="s">
        <v>761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165</v>
      </c>
      <c r="AU133" s="19" t="s">
        <v>83</v>
      </c>
    </row>
    <row r="134" s="14" customFormat="1">
      <c r="A134" s="14"/>
      <c r="B134" s="236"/>
      <c r="C134" s="237"/>
      <c r="D134" s="219" t="s">
        <v>167</v>
      </c>
      <c r="E134" s="238" t="s">
        <v>19</v>
      </c>
      <c r="F134" s="239" t="s">
        <v>2790</v>
      </c>
      <c r="G134" s="237"/>
      <c r="H134" s="240">
        <v>3.1520000000000001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167</v>
      </c>
      <c r="AU134" s="246" t="s">
        <v>83</v>
      </c>
      <c r="AV134" s="14" t="s">
        <v>83</v>
      </c>
      <c r="AW134" s="14" t="s">
        <v>34</v>
      </c>
      <c r="AX134" s="14" t="s">
        <v>73</v>
      </c>
      <c r="AY134" s="246" t="s">
        <v>154</v>
      </c>
    </row>
    <row r="135" s="2" customFormat="1" ht="19.8" customHeight="1">
      <c r="A135" s="40"/>
      <c r="B135" s="41"/>
      <c r="C135" s="206" t="s">
        <v>197</v>
      </c>
      <c r="D135" s="206" t="s">
        <v>156</v>
      </c>
      <c r="E135" s="207" t="s">
        <v>765</v>
      </c>
      <c r="F135" s="208" t="s">
        <v>766</v>
      </c>
      <c r="G135" s="209" t="s">
        <v>207</v>
      </c>
      <c r="H135" s="210">
        <v>285.51600000000002</v>
      </c>
      <c r="I135" s="211"/>
      <c r="J135" s="212">
        <f>ROUND(I135*H135,2)</f>
        <v>0</v>
      </c>
      <c r="K135" s="208" t="s">
        <v>160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0.0030000000000000001</v>
      </c>
      <c r="R135" s="215">
        <f>Q135*H135</f>
        <v>0.85654800000000009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161</v>
      </c>
      <c r="AT135" s="217" t="s">
        <v>156</v>
      </c>
      <c r="AU135" s="217" t="s">
        <v>83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161</v>
      </c>
      <c r="BM135" s="217" t="s">
        <v>2791</v>
      </c>
    </row>
    <row r="136" s="2" customFormat="1">
      <c r="A136" s="40"/>
      <c r="B136" s="41"/>
      <c r="C136" s="42"/>
      <c r="D136" s="219" t="s">
        <v>163</v>
      </c>
      <c r="E136" s="42"/>
      <c r="F136" s="220" t="s">
        <v>768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163</v>
      </c>
      <c r="AU136" s="19" t="s">
        <v>83</v>
      </c>
    </row>
    <row r="137" s="2" customFormat="1">
      <c r="A137" s="40"/>
      <c r="B137" s="41"/>
      <c r="C137" s="42"/>
      <c r="D137" s="224" t="s">
        <v>165</v>
      </c>
      <c r="E137" s="42"/>
      <c r="F137" s="225" t="s">
        <v>769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165</v>
      </c>
      <c r="AU137" s="19" t="s">
        <v>83</v>
      </c>
    </row>
    <row r="138" s="14" customFormat="1">
      <c r="A138" s="14"/>
      <c r="B138" s="236"/>
      <c r="C138" s="237"/>
      <c r="D138" s="219" t="s">
        <v>167</v>
      </c>
      <c r="E138" s="238" t="s">
        <v>19</v>
      </c>
      <c r="F138" s="239" t="s">
        <v>2792</v>
      </c>
      <c r="G138" s="237"/>
      <c r="H138" s="240">
        <v>66.694000000000003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167</v>
      </c>
      <c r="AU138" s="246" t="s">
        <v>83</v>
      </c>
      <c r="AV138" s="14" t="s">
        <v>83</v>
      </c>
      <c r="AW138" s="14" t="s">
        <v>34</v>
      </c>
      <c r="AX138" s="14" t="s">
        <v>73</v>
      </c>
      <c r="AY138" s="246" t="s">
        <v>154</v>
      </c>
    </row>
    <row r="139" s="14" customFormat="1">
      <c r="A139" s="14"/>
      <c r="B139" s="236"/>
      <c r="C139" s="237"/>
      <c r="D139" s="219" t="s">
        <v>167</v>
      </c>
      <c r="E139" s="238" t="s">
        <v>19</v>
      </c>
      <c r="F139" s="239" t="s">
        <v>2793</v>
      </c>
      <c r="G139" s="237"/>
      <c r="H139" s="240">
        <v>50.770000000000003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167</v>
      </c>
      <c r="AU139" s="246" t="s">
        <v>83</v>
      </c>
      <c r="AV139" s="14" t="s">
        <v>83</v>
      </c>
      <c r="AW139" s="14" t="s">
        <v>34</v>
      </c>
      <c r="AX139" s="14" t="s">
        <v>73</v>
      </c>
      <c r="AY139" s="246" t="s">
        <v>154</v>
      </c>
    </row>
    <row r="140" s="14" customFormat="1">
      <c r="A140" s="14"/>
      <c r="B140" s="236"/>
      <c r="C140" s="237"/>
      <c r="D140" s="219" t="s">
        <v>167</v>
      </c>
      <c r="E140" s="238" t="s">
        <v>19</v>
      </c>
      <c r="F140" s="239" t="s">
        <v>2794</v>
      </c>
      <c r="G140" s="237"/>
      <c r="H140" s="240">
        <v>83.438000000000002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167</v>
      </c>
      <c r="AU140" s="246" t="s">
        <v>83</v>
      </c>
      <c r="AV140" s="14" t="s">
        <v>83</v>
      </c>
      <c r="AW140" s="14" t="s">
        <v>34</v>
      </c>
      <c r="AX140" s="14" t="s">
        <v>73</v>
      </c>
      <c r="AY140" s="246" t="s">
        <v>154</v>
      </c>
    </row>
    <row r="141" s="14" customFormat="1">
      <c r="A141" s="14"/>
      <c r="B141" s="236"/>
      <c r="C141" s="237"/>
      <c r="D141" s="219" t="s">
        <v>167</v>
      </c>
      <c r="E141" s="238" t="s">
        <v>19</v>
      </c>
      <c r="F141" s="239" t="s">
        <v>2795</v>
      </c>
      <c r="G141" s="237"/>
      <c r="H141" s="240">
        <v>83.037999999999997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167</v>
      </c>
      <c r="AU141" s="246" t="s">
        <v>83</v>
      </c>
      <c r="AV141" s="14" t="s">
        <v>83</v>
      </c>
      <c r="AW141" s="14" t="s">
        <v>34</v>
      </c>
      <c r="AX141" s="14" t="s">
        <v>73</v>
      </c>
      <c r="AY141" s="246" t="s">
        <v>154</v>
      </c>
    </row>
    <row r="142" s="14" customFormat="1">
      <c r="A142" s="14"/>
      <c r="B142" s="236"/>
      <c r="C142" s="237"/>
      <c r="D142" s="219" t="s">
        <v>167</v>
      </c>
      <c r="E142" s="238" t="s">
        <v>19</v>
      </c>
      <c r="F142" s="239" t="s">
        <v>2796</v>
      </c>
      <c r="G142" s="237"/>
      <c r="H142" s="240">
        <v>1.5760000000000001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167</v>
      </c>
      <c r="AU142" s="246" t="s">
        <v>83</v>
      </c>
      <c r="AV142" s="14" t="s">
        <v>83</v>
      </c>
      <c r="AW142" s="14" t="s">
        <v>34</v>
      </c>
      <c r="AX142" s="14" t="s">
        <v>73</v>
      </c>
      <c r="AY142" s="246" t="s">
        <v>154</v>
      </c>
    </row>
    <row r="143" s="2" customFormat="1" ht="14.4" customHeight="1">
      <c r="A143" s="40"/>
      <c r="B143" s="41"/>
      <c r="C143" s="206" t="s">
        <v>204</v>
      </c>
      <c r="D143" s="206" t="s">
        <v>156</v>
      </c>
      <c r="E143" s="207" t="s">
        <v>770</v>
      </c>
      <c r="F143" s="208" t="s">
        <v>771</v>
      </c>
      <c r="G143" s="209" t="s">
        <v>207</v>
      </c>
      <c r="H143" s="210">
        <v>60.027000000000001</v>
      </c>
      <c r="I143" s="211"/>
      <c r="J143" s="212">
        <f>ROUND(I143*H143,2)</f>
        <v>0</v>
      </c>
      <c r="K143" s="208" t="s">
        <v>160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0.00198</v>
      </c>
      <c r="R143" s="215">
        <f>Q143*H143</f>
        <v>0.11885346000000001</v>
      </c>
      <c r="S143" s="215">
        <v>6.0000000000000002E-05</v>
      </c>
      <c r="T143" s="216">
        <f>S143*H143</f>
        <v>0.0036016200000000003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161</v>
      </c>
      <c r="AT143" s="217" t="s">
        <v>156</v>
      </c>
      <c r="AU143" s="217" t="s">
        <v>83</v>
      </c>
      <c r="AY143" s="19" t="s">
        <v>154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161</v>
      </c>
      <c r="BM143" s="217" t="s">
        <v>2797</v>
      </c>
    </row>
    <row r="144" s="2" customFormat="1">
      <c r="A144" s="40"/>
      <c r="B144" s="41"/>
      <c r="C144" s="42"/>
      <c r="D144" s="219" t="s">
        <v>163</v>
      </c>
      <c r="E144" s="42"/>
      <c r="F144" s="220" t="s">
        <v>773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163</v>
      </c>
      <c r="AU144" s="19" t="s">
        <v>83</v>
      </c>
    </row>
    <row r="145" s="2" customFormat="1">
      <c r="A145" s="40"/>
      <c r="B145" s="41"/>
      <c r="C145" s="42"/>
      <c r="D145" s="224" t="s">
        <v>165</v>
      </c>
      <c r="E145" s="42"/>
      <c r="F145" s="225" t="s">
        <v>774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165</v>
      </c>
      <c r="AU145" s="19" t="s">
        <v>83</v>
      </c>
    </row>
    <row r="146" s="14" customFormat="1">
      <c r="A146" s="14"/>
      <c r="B146" s="236"/>
      <c r="C146" s="237"/>
      <c r="D146" s="219" t="s">
        <v>167</v>
      </c>
      <c r="E146" s="238" t="s">
        <v>19</v>
      </c>
      <c r="F146" s="239" t="s">
        <v>2798</v>
      </c>
      <c r="G146" s="237"/>
      <c r="H146" s="240">
        <v>18.007999999999999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167</v>
      </c>
      <c r="AU146" s="246" t="s">
        <v>83</v>
      </c>
      <c r="AV146" s="14" t="s">
        <v>83</v>
      </c>
      <c r="AW146" s="14" t="s">
        <v>34</v>
      </c>
      <c r="AX146" s="14" t="s">
        <v>73</v>
      </c>
      <c r="AY146" s="246" t="s">
        <v>154</v>
      </c>
    </row>
    <row r="147" s="14" customFormat="1">
      <c r="A147" s="14"/>
      <c r="B147" s="236"/>
      <c r="C147" s="237"/>
      <c r="D147" s="219" t="s">
        <v>167</v>
      </c>
      <c r="E147" s="238" t="s">
        <v>19</v>
      </c>
      <c r="F147" s="239" t="s">
        <v>2799</v>
      </c>
      <c r="G147" s="237"/>
      <c r="H147" s="240">
        <v>6.0030000000000001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167</v>
      </c>
      <c r="AU147" s="246" t="s">
        <v>83</v>
      </c>
      <c r="AV147" s="14" t="s">
        <v>83</v>
      </c>
      <c r="AW147" s="14" t="s">
        <v>34</v>
      </c>
      <c r="AX147" s="14" t="s">
        <v>73</v>
      </c>
      <c r="AY147" s="246" t="s">
        <v>154</v>
      </c>
    </row>
    <row r="148" s="14" customFormat="1">
      <c r="A148" s="14"/>
      <c r="B148" s="236"/>
      <c r="C148" s="237"/>
      <c r="D148" s="219" t="s">
        <v>167</v>
      </c>
      <c r="E148" s="238" t="s">
        <v>19</v>
      </c>
      <c r="F148" s="239" t="s">
        <v>2800</v>
      </c>
      <c r="G148" s="237"/>
      <c r="H148" s="240">
        <v>18.007999999999999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167</v>
      </c>
      <c r="AU148" s="246" t="s">
        <v>83</v>
      </c>
      <c r="AV148" s="14" t="s">
        <v>83</v>
      </c>
      <c r="AW148" s="14" t="s">
        <v>34</v>
      </c>
      <c r="AX148" s="14" t="s">
        <v>73</v>
      </c>
      <c r="AY148" s="246" t="s">
        <v>154</v>
      </c>
    </row>
    <row r="149" s="14" customFormat="1">
      <c r="A149" s="14"/>
      <c r="B149" s="236"/>
      <c r="C149" s="237"/>
      <c r="D149" s="219" t="s">
        <v>167</v>
      </c>
      <c r="E149" s="238" t="s">
        <v>19</v>
      </c>
      <c r="F149" s="239" t="s">
        <v>2801</v>
      </c>
      <c r="G149" s="237"/>
      <c r="H149" s="240">
        <v>18.007999999999999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167</v>
      </c>
      <c r="AU149" s="246" t="s">
        <v>83</v>
      </c>
      <c r="AV149" s="14" t="s">
        <v>83</v>
      </c>
      <c r="AW149" s="14" t="s">
        <v>34</v>
      </c>
      <c r="AX149" s="14" t="s">
        <v>73</v>
      </c>
      <c r="AY149" s="246" t="s">
        <v>154</v>
      </c>
    </row>
    <row r="150" s="2" customFormat="1" ht="22.2" customHeight="1">
      <c r="A150" s="40"/>
      <c r="B150" s="41"/>
      <c r="C150" s="206" t="s">
        <v>212</v>
      </c>
      <c r="D150" s="206" t="s">
        <v>156</v>
      </c>
      <c r="E150" s="207" t="s">
        <v>1651</v>
      </c>
      <c r="F150" s="208" t="s">
        <v>1652</v>
      </c>
      <c r="G150" s="209" t="s">
        <v>434</v>
      </c>
      <c r="H150" s="210">
        <v>8</v>
      </c>
      <c r="I150" s="211"/>
      <c r="J150" s="212">
        <f>ROUND(I150*H150,2)</f>
        <v>0</v>
      </c>
      <c r="K150" s="208" t="s">
        <v>160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0.42153000000000002</v>
      </c>
      <c r="R150" s="215">
        <f>Q150*H150</f>
        <v>3.3722400000000001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161</v>
      </c>
      <c r="AT150" s="217" t="s">
        <v>156</v>
      </c>
      <c r="AU150" s="217" t="s">
        <v>83</v>
      </c>
      <c r="AY150" s="19" t="s">
        <v>154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161</v>
      </c>
      <c r="BM150" s="217" t="s">
        <v>2802</v>
      </c>
    </row>
    <row r="151" s="2" customFormat="1">
      <c r="A151" s="40"/>
      <c r="B151" s="41"/>
      <c r="C151" s="42"/>
      <c r="D151" s="219" t="s">
        <v>163</v>
      </c>
      <c r="E151" s="42"/>
      <c r="F151" s="220" t="s">
        <v>1654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163</v>
      </c>
      <c r="AU151" s="19" t="s">
        <v>83</v>
      </c>
    </row>
    <row r="152" s="2" customFormat="1">
      <c r="A152" s="40"/>
      <c r="B152" s="41"/>
      <c r="C152" s="42"/>
      <c r="D152" s="224" t="s">
        <v>165</v>
      </c>
      <c r="E152" s="42"/>
      <c r="F152" s="225" t="s">
        <v>1655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165</v>
      </c>
      <c r="AU152" s="19" t="s">
        <v>83</v>
      </c>
    </row>
    <row r="153" s="14" customFormat="1">
      <c r="A153" s="14"/>
      <c r="B153" s="236"/>
      <c r="C153" s="237"/>
      <c r="D153" s="219" t="s">
        <v>167</v>
      </c>
      <c r="E153" s="238" t="s">
        <v>19</v>
      </c>
      <c r="F153" s="239" t="s">
        <v>2803</v>
      </c>
      <c r="G153" s="237"/>
      <c r="H153" s="240">
        <v>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167</v>
      </c>
      <c r="AU153" s="246" t="s">
        <v>83</v>
      </c>
      <c r="AV153" s="14" t="s">
        <v>83</v>
      </c>
      <c r="AW153" s="14" t="s">
        <v>34</v>
      </c>
      <c r="AX153" s="14" t="s">
        <v>73</v>
      </c>
      <c r="AY153" s="246" t="s">
        <v>154</v>
      </c>
    </row>
    <row r="154" s="14" customFormat="1">
      <c r="A154" s="14"/>
      <c r="B154" s="236"/>
      <c r="C154" s="237"/>
      <c r="D154" s="219" t="s">
        <v>167</v>
      </c>
      <c r="E154" s="238" t="s">
        <v>19</v>
      </c>
      <c r="F154" s="239" t="s">
        <v>2804</v>
      </c>
      <c r="G154" s="237"/>
      <c r="H154" s="240">
        <v>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167</v>
      </c>
      <c r="AU154" s="246" t="s">
        <v>83</v>
      </c>
      <c r="AV154" s="14" t="s">
        <v>83</v>
      </c>
      <c r="AW154" s="14" t="s">
        <v>34</v>
      </c>
      <c r="AX154" s="14" t="s">
        <v>73</v>
      </c>
      <c r="AY154" s="246" t="s">
        <v>154</v>
      </c>
    </row>
    <row r="155" s="14" customFormat="1">
      <c r="A155" s="14"/>
      <c r="B155" s="236"/>
      <c r="C155" s="237"/>
      <c r="D155" s="219" t="s">
        <v>167</v>
      </c>
      <c r="E155" s="238" t="s">
        <v>19</v>
      </c>
      <c r="F155" s="239" t="s">
        <v>2805</v>
      </c>
      <c r="G155" s="237"/>
      <c r="H155" s="240">
        <v>3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167</v>
      </c>
      <c r="AU155" s="246" t="s">
        <v>83</v>
      </c>
      <c r="AV155" s="14" t="s">
        <v>83</v>
      </c>
      <c r="AW155" s="14" t="s">
        <v>34</v>
      </c>
      <c r="AX155" s="14" t="s">
        <v>73</v>
      </c>
      <c r="AY155" s="246" t="s">
        <v>154</v>
      </c>
    </row>
    <row r="156" s="14" customFormat="1">
      <c r="A156" s="14"/>
      <c r="B156" s="236"/>
      <c r="C156" s="237"/>
      <c r="D156" s="219" t="s">
        <v>167</v>
      </c>
      <c r="E156" s="238" t="s">
        <v>19</v>
      </c>
      <c r="F156" s="239" t="s">
        <v>2806</v>
      </c>
      <c r="G156" s="237"/>
      <c r="H156" s="240">
        <v>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167</v>
      </c>
      <c r="AU156" s="246" t="s">
        <v>83</v>
      </c>
      <c r="AV156" s="14" t="s">
        <v>83</v>
      </c>
      <c r="AW156" s="14" t="s">
        <v>34</v>
      </c>
      <c r="AX156" s="14" t="s">
        <v>73</v>
      </c>
      <c r="AY156" s="246" t="s">
        <v>154</v>
      </c>
    </row>
    <row r="157" s="2" customFormat="1" ht="30" customHeight="1">
      <c r="A157" s="40"/>
      <c r="B157" s="41"/>
      <c r="C157" s="248" t="s">
        <v>218</v>
      </c>
      <c r="D157" s="248" t="s">
        <v>264</v>
      </c>
      <c r="E157" s="249" t="s">
        <v>1676</v>
      </c>
      <c r="F157" s="250" t="s">
        <v>1677</v>
      </c>
      <c r="G157" s="251" t="s">
        <v>434</v>
      </c>
      <c r="H157" s="252">
        <v>8</v>
      </c>
      <c r="I157" s="253"/>
      <c r="J157" s="254">
        <f>ROUND(I157*H157,2)</f>
        <v>0</v>
      </c>
      <c r="K157" s="250" t="s">
        <v>160</v>
      </c>
      <c r="L157" s="255"/>
      <c r="M157" s="256" t="s">
        <v>19</v>
      </c>
      <c r="N157" s="257" t="s">
        <v>44</v>
      </c>
      <c r="O157" s="86"/>
      <c r="P157" s="215">
        <f>O157*H157</f>
        <v>0</v>
      </c>
      <c r="Q157" s="215">
        <v>0.01521</v>
      </c>
      <c r="R157" s="215">
        <f>Q157*H157</f>
        <v>0.12168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212</v>
      </c>
      <c r="AT157" s="217" t="s">
        <v>264</v>
      </c>
      <c r="AU157" s="217" t="s">
        <v>83</v>
      </c>
      <c r="AY157" s="19" t="s">
        <v>154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161</v>
      </c>
      <c r="BM157" s="217" t="s">
        <v>2807</v>
      </c>
    </row>
    <row r="158" s="2" customFormat="1">
      <c r="A158" s="40"/>
      <c r="B158" s="41"/>
      <c r="C158" s="42"/>
      <c r="D158" s="219" t="s">
        <v>163</v>
      </c>
      <c r="E158" s="42"/>
      <c r="F158" s="220" t="s">
        <v>1677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163</v>
      </c>
      <c r="AU158" s="19" t="s">
        <v>83</v>
      </c>
    </row>
    <row r="159" s="12" customFormat="1" ht="22.8" customHeight="1">
      <c r="A159" s="12"/>
      <c r="B159" s="190"/>
      <c r="C159" s="191"/>
      <c r="D159" s="192" t="s">
        <v>72</v>
      </c>
      <c r="E159" s="204" t="s">
        <v>218</v>
      </c>
      <c r="F159" s="204" t="s">
        <v>252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SUM(P160:P192)</f>
        <v>0</v>
      </c>
      <c r="Q159" s="198"/>
      <c r="R159" s="199">
        <f>SUM(R160:R192)</f>
        <v>0.030586660000000002</v>
      </c>
      <c r="S159" s="198"/>
      <c r="T159" s="200">
        <f>SUM(T160:T192)</f>
        <v>1.7549839999999999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81</v>
      </c>
      <c r="AT159" s="202" t="s">
        <v>72</v>
      </c>
      <c r="AU159" s="202" t="s">
        <v>81</v>
      </c>
      <c r="AY159" s="201" t="s">
        <v>154</v>
      </c>
      <c r="BK159" s="203">
        <f>SUM(BK160:BK192)</f>
        <v>0</v>
      </c>
    </row>
    <row r="160" s="2" customFormat="1" ht="30" customHeight="1">
      <c r="A160" s="40"/>
      <c r="B160" s="41"/>
      <c r="C160" s="206" t="s">
        <v>227</v>
      </c>
      <c r="D160" s="206" t="s">
        <v>156</v>
      </c>
      <c r="E160" s="207" t="s">
        <v>904</v>
      </c>
      <c r="F160" s="208" t="s">
        <v>905</v>
      </c>
      <c r="G160" s="209" t="s">
        <v>207</v>
      </c>
      <c r="H160" s="210">
        <v>161.09800000000001</v>
      </c>
      <c r="I160" s="211"/>
      <c r="J160" s="212">
        <f>ROUND(I160*H160,2)</f>
        <v>0</v>
      </c>
      <c r="K160" s="208" t="s">
        <v>160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0.00012999999999999999</v>
      </c>
      <c r="R160" s="215">
        <f>Q160*H160</f>
        <v>0.020942740000000001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161</v>
      </c>
      <c r="AT160" s="217" t="s">
        <v>156</v>
      </c>
      <c r="AU160" s="217" t="s">
        <v>83</v>
      </c>
      <c r="AY160" s="19" t="s">
        <v>154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161</v>
      </c>
      <c r="BM160" s="217" t="s">
        <v>2808</v>
      </c>
    </row>
    <row r="161" s="2" customFormat="1">
      <c r="A161" s="40"/>
      <c r="B161" s="41"/>
      <c r="C161" s="42"/>
      <c r="D161" s="219" t="s">
        <v>163</v>
      </c>
      <c r="E161" s="42"/>
      <c r="F161" s="220" t="s">
        <v>907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163</v>
      </c>
      <c r="AU161" s="19" t="s">
        <v>83</v>
      </c>
    </row>
    <row r="162" s="2" customFormat="1">
      <c r="A162" s="40"/>
      <c r="B162" s="41"/>
      <c r="C162" s="42"/>
      <c r="D162" s="224" t="s">
        <v>165</v>
      </c>
      <c r="E162" s="42"/>
      <c r="F162" s="225" t="s">
        <v>908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165</v>
      </c>
      <c r="AU162" s="19" t="s">
        <v>83</v>
      </c>
    </row>
    <row r="163" s="14" customFormat="1">
      <c r="A163" s="14"/>
      <c r="B163" s="236"/>
      <c r="C163" s="237"/>
      <c r="D163" s="219" t="s">
        <v>167</v>
      </c>
      <c r="E163" s="238" t="s">
        <v>19</v>
      </c>
      <c r="F163" s="239" t="s">
        <v>2780</v>
      </c>
      <c r="G163" s="237"/>
      <c r="H163" s="240">
        <v>34.591000000000001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167</v>
      </c>
      <c r="AU163" s="246" t="s">
        <v>83</v>
      </c>
      <c r="AV163" s="14" t="s">
        <v>83</v>
      </c>
      <c r="AW163" s="14" t="s">
        <v>34</v>
      </c>
      <c r="AX163" s="14" t="s">
        <v>73</v>
      </c>
      <c r="AY163" s="246" t="s">
        <v>154</v>
      </c>
    </row>
    <row r="164" s="14" customFormat="1">
      <c r="A164" s="14"/>
      <c r="B164" s="236"/>
      <c r="C164" s="237"/>
      <c r="D164" s="219" t="s">
        <v>167</v>
      </c>
      <c r="E164" s="238" t="s">
        <v>19</v>
      </c>
      <c r="F164" s="239" t="s">
        <v>2809</v>
      </c>
      <c r="G164" s="237"/>
      <c r="H164" s="240">
        <v>18.018999999999998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167</v>
      </c>
      <c r="AU164" s="246" t="s">
        <v>83</v>
      </c>
      <c r="AV164" s="14" t="s">
        <v>83</v>
      </c>
      <c r="AW164" s="14" t="s">
        <v>34</v>
      </c>
      <c r="AX164" s="14" t="s">
        <v>73</v>
      </c>
      <c r="AY164" s="246" t="s">
        <v>154</v>
      </c>
    </row>
    <row r="165" s="14" customFormat="1">
      <c r="A165" s="14"/>
      <c r="B165" s="236"/>
      <c r="C165" s="237"/>
      <c r="D165" s="219" t="s">
        <v>167</v>
      </c>
      <c r="E165" s="238" t="s">
        <v>19</v>
      </c>
      <c r="F165" s="239" t="s">
        <v>2810</v>
      </c>
      <c r="G165" s="237"/>
      <c r="H165" s="240">
        <v>54.289000000000001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167</v>
      </c>
      <c r="AU165" s="246" t="s">
        <v>83</v>
      </c>
      <c r="AV165" s="14" t="s">
        <v>83</v>
      </c>
      <c r="AW165" s="14" t="s">
        <v>34</v>
      </c>
      <c r="AX165" s="14" t="s">
        <v>73</v>
      </c>
      <c r="AY165" s="246" t="s">
        <v>154</v>
      </c>
    </row>
    <row r="166" s="14" customFormat="1">
      <c r="A166" s="14"/>
      <c r="B166" s="236"/>
      <c r="C166" s="237"/>
      <c r="D166" s="219" t="s">
        <v>167</v>
      </c>
      <c r="E166" s="238" t="s">
        <v>19</v>
      </c>
      <c r="F166" s="239" t="s">
        <v>2811</v>
      </c>
      <c r="G166" s="237"/>
      <c r="H166" s="240">
        <v>54.198999999999998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167</v>
      </c>
      <c r="AU166" s="246" t="s">
        <v>83</v>
      </c>
      <c r="AV166" s="14" t="s">
        <v>83</v>
      </c>
      <c r="AW166" s="14" t="s">
        <v>34</v>
      </c>
      <c r="AX166" s="14" t="s">
        <v>73</v>
      </c>
      <c r="AY166" s="246" t="s">
        <v>154</v>
      </c>
    </row>
    <row r="167" s="2" customFormat="1" ht="22.2" customHeight="1">
      <c r="A167" s="40"/>
      <c r="B167" s="41"/>
      <c r="C167" s="206" t="s">
        <v>237</v>
      </c>
      <c r="D167" s="206" t="s">
        <v>156</v>
      </c>
      <c r="E167" s="207" t="s">
        <v>286</v>
      </c>
      <c r="F167" s="208" t="s">
        <v>287</v>
      </c>
      <c r="G167" s="209" t="s">
        <v>207</v>
      </c>
      <c r="H167" s="210">
        <v>161.09800000000001</v>
      </c>
      <c r="I167" s="211"/>
      <c r="J167" s="212">
        <f>ROUND(I167*H167,2)</f>
        <v>0</v>
      </c>
      <c r="K167" s="208" t="s">
        <v>160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4.0000000000000003E-05</v>
      </c>
      <c r="R167" s="215">
        <f>Q167*H167</f>
        <v>0.0064439200000000014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161</v>
      </c>
      <c r="AT167" s="217" t="s">
        <v>156</v>
      </c>
      <c r="AU167" s="217" t="s">
        <v>83</v>
      </c>
      <c r="AY167" s="19" t="s">
        <v>154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161</v>
      </c>
      <c r="BM167" s="217" t="s">
        <v>2812</v>
      </c>
    </row>
    <row r="168" s="2" customFormat="1">
      <c r="A168" s="40"/>
      <c r="B168" s="41"/>
      <c r="C168" s="42"/>
      <c r="D168" s="219" t="s">
        <v>163</v>
      </c>
      <c r="E168" s="42"/>
      <c r="F168" s="220" t="s">
        <v>289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83</v>
      </c>
    </row>
    <row r="169" s="2" customFormat="1">
      <c r="A169" s="40"/>
      <c r="B169" s="41"/>
      <c r="C169" s="42"/>
      <c r="D169" s="224" t="s">
        <v>165</v>
      </c>
      <c r="E169" s="42"/>
      <c r="F169" s="225" t="s">
        <v>290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165</v>
      </c>
      <c r="AU169" s="19" t="s">
        <v>83</v>
      </c>
    </row>
    <row r="170" s="14" customFormat="1">
      <c r="A170" s="14"/>
      <c r="B170" s="236"/>
      <c r="C170" s="237"/>
      <c r="D170" s="219" t="s">
        <v>167</v>
      </c>
      <c r="E170" s="238" t="s">
        <v>19</v>
      </c>
      <c r="F170" s="239" t="s">
        <v>2780</v>
      </c>
      <c r="G170" s="237"/>
      <c r="H170" s="240">
        <v>34.591000000000001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167</v>
      </c>
      <c r="AU170" s="246" t="s">
        <v>83</v>
      </c>
      <c r="AV170" s="14" t="s">
        <v>83</v>
      </c>
      <c r="AW170" s="14" t="s">
        <v>34</v>
      </c>
      <c r="AX170" s="14" t="s">
        <v>73</v>
      </c>
      <c r="AY170" s="246" t="s">
        <v>154</v>
      </c>
    </row>
    <row r="171" s="14" customFormat="1">
      <c r="A171" s="14"/>
      <c r="B171" s="236"/>
      <c r="C171" s="237"/>
      <c r="D171" s="219" t="s">
        <v>167</v>
      </c>
      <c r="E171" s="238" t="s">
        <v>19</v>
      </c>
      <c r="F171" s="239" t="s">
        <v>2809</v>
      </c>
      <c r="G171" s="237"/>
      <c r="H171" s="240">
        <v>18.018999999999998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167</v>
      </c>
      <c r="AU171" s="246" t="s">
        <v>83</v>
      </c>
      <c r="AV171" s="14" t="s">
        <v>83</v>
      </c>
      <c r="AW171" s="14" t="s">
        <v>34</v>
      </c>
      <c r="AX171" s="14" t="s">
        <v>73</v>
      </c>
      <c r="AY171" s="246" t="s">
        <v>154</v>
      </c>
    </row>
    <row r="172" s="14" customFormat="1">
      <c r="A172" s="14"/>
      <c r="B172" s="236"/>
      <c r="C172" s="237"/>
      <c r="D172" s="219" t="s">
        <v>167</v>
      </c>
      <c r="E172" s="238" t="s">
        <v>19</v>
      </c>
      <c r="F172" s="239" t="s">
        <v>2810</v>
      </c>
      <c r="G172" s="237"/>
      <c r="H172" s="240">
        <v>54.289000000000001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167</v>
      </c>
      <c r="AU172" s="246" t="s">
        <v>83</v>
      </c>
      <c r="AV172" s="14" t="s">
        <v>83</v>
      </c>
      <c r="AW172" s="14" t="s">
        <v>34</v>
      </c>
      <c r="AX172" s="14" t="s">
        <v>73</v>
      </c>
      <c r="AY172" s="246" t="s">
        <v>154</v>
      </c>
    </row>
    <row r="173" s="14" customFormat="1">
      <c r="A173" s="14"/>
      <c r="B173" s="236"/>
      <c r="C173" s="237"/>
      <c r="D173" s="219" t="s">
        <v>167</v>
      </c>
      <c r="E173" s="238" t="s">
        <v>19</v>
      </c>
      <c r="F173" s="239" t="s">
        <v>2811</v>
      </c>
      <c r="G173" s="237"/>
      <c r="H173" s="240">
        <v>54.198999999999998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167</v>
      </c>
      <c r="AU173" s="246" t="s">
        <v>83</v>
      </c>
      <c r="AV173" s="14" t="s">
        <v>83</v>
      </c>
      <c r="AW173" s="14" t="s">
        <v>34</v>
      </c>
      <c r="AX173" s="14" t="s">
        <v>73</v>
      </c>
      <c r="AY173" s="246" t="s">
        <v>154</v>
      </c>
    </row>
    <row r="174" s="2" customFormat="1" ht="14.4" customHeight="1">
      <c r="A174" s="40"/>
      <c r="B174" s="41"/>
      <c r="C174" s="206" t="s">
        <v>8</v>
      </c>
      <c r="D174" s="206" t="s">
        <v>156</v>
      </c>
      <c r="E174" s="207" t="s">
        <v>1704</v>
      </c>
      <c r="F174" s="208" t="s">
        <v>1705</v>
      </c>
      <c r="G174" s="209" t="s">
        <v>207</v>
      </c>
      <c r="H174" s="210">
        <v>14.183999999999999</v>
      </c>
      <c r="I174" s="211"/>
      <c r="J174" s="212">
        <f>ROUND(I174*H174,2)</f>
        <v>0</v>
      </c>
      <c r="K174" s="208" t="s">
        <v>160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0.075999999999999998</v>
      </c>
      <c r="T174" s="216">
        <f>S174*H174</f>
        <v>1.0779839999999998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161</v>
      </c>
      <c r="AT174" s="217" t="s">
        <v>156</v>
      </c>
      <c r="AU174" s="217" t="s">
        <v>83</v>
      </c>
      <c r="AY174" s="19" t="s">
        <v>154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161</v>
      </c>
      <c r="BM174" s="217" t="s">
        <v>2813</v>
      </c>
    </row>
    <row r="175" s="2" customFormat="1">
      <c r="A175" s="40"/>
      <c r="B175" s="41"/>
      <c r="C175" s="42"/>
      <c r="D175" s="219" t="s">
        <v>163</v>
      </c>
      <c r="E175" s="42"/>
      <c r="F175" s="220" t="s">
        <v>1707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163</v>
      </c>
      <c r="AU175" s="19" t="s">
        <v>83</v>
      </c>
    </row>
    <row r="176" s="2" customFormat="1">
      <c r="A176" s="40"/>
      <c r="B176" s="41"/>
      <c r="C176" s="42"/>
      <c r="D176" s="224" t="s">
        <v>165</v>
      </c>
      <c r="E176" s="42"/>
      <c r="F176" s="225" t="s">
        <v>1708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165</v>
      </c>
      <c r="AU176" s="19" t="s">
        <v>83</v>
      </c>
    </row>
    <row r="177" s="13" customFormat="1">
      <c r="A177" s="13"/>
      <c r="B177" s="226"/>
      <c r="C177" s="227"/>
      <c r="D177" s="219" t="s">
        <v>167</v>
      </c>
      <c r="E177" s="228" t="s">
        <v>19</v>
      </c>
      <c r="F177" s="229" t="s">
        <v>1709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167</v>
      </c>
      <c r="AU177" s="235" t="s">
        <v>83</v>
      </c>
      <c r="AV177" s="13" t="s">
        <v>81</v>
      </c>
      <c r="AW177" s="13" t="s">
        <v>34</v>
      </c>
      <c r="AX177" s="13" t="s">
        <v>73</v>
      </c>
      <c r="AY177" s="235" t="s">
        <v>154</v>
      </c>
    </row>
    <row r="178" s="14" customFormat="1">
      <c r="A178" s="14"/>
      <c r="B178" s="236"/>
      <c r="C178" s="237"/>
      <c r="D178" s="219" t="s">
        <v>167</v>
      </c>
      <c r="E178" s="238" t="s">
        <v>19</v>
      </c>
      <c r="F178" s="239" t="s">
        <v>2814</v>
      </c>
      <c r="G178" s="237"/>
      <c r="H178" s="240">
        <v>3.1520000000000001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167</v>
      </c>
      <c r="AU178" s="246" t="s">
        <v>83</v>
      </c>
      <c r="AV178" s="14" t="s">
        <v>83</v>
      </c>
      <c r="AW178" s="14" t="s">
        <v>34</v>
      </c>
      <c r="AX178" s="14" t="s">
        <v>73</v>
      </c>
      <c r="AY178" s="246" t="s">
        <v>154</v>
      </c>
    </row>
    <row r="179" s="14" customFormat="1">
      <c r="A179" s="14"/>
      <c r="B179" s="236"/>
      <c r="C179" s="237"/>
      <c r="D179" s="219" t="s">
        <v>167</v>
      </c>
      <c r="E179" s="238" t="s">
        <v>19</v>
      </c>
      <c r="F179" s="239" t="s">
        <v>2815</v>
      </c>
      <c r="G179" s="237"/>
      <c r="H179" s="240">
        <v>1.5760000000000001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167</v>
      </c>
      <c r="AU179" s="246" t="s">
        <v>83</v>
      </c>
      <c r="AV179" s="14" t="s">
        <v>83</v>
      </c>
      <c r="AW179" s="14" t="s">
        <v>34</v>
      </c>
      <c r="AX179" s="14" t="s">
        <v>73</v>
      </c>
      <c r="AY179" s="246" t="s">
        <v>154</v>
      </c>
    </row>
    <row r="180" s="14" customFormat="1">
      <c r="A180" s="14"/>
      <c r="B180" s="236"/>
      <c r="C180" s="237"/>
      <c r="D180" s="219" t="s">
        <v>167</v>
      </c>
      <c r="E180" s="238" t="s">
        <v>19</v>
      </c>
      <c r="F180" s="239" t="s">
        <v>2816</v>
      </c>
      <c r="G180" s="237"/>
      <c r="H180" s="240">
        <v>4.7279999999999998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167</v>
      </c>
      <c r="AU180" s="246" t="s">
        <v>83</v>
      </c>
      <c r="AV180" s="14" t="s">
        <v>83</v>
      </c>
      <c r="AW180" s="14" t="s">
        <v>34</v>
      </c>
      <c r="AX180" s="14" t="s">
        <v>73</v>
      </c>
      <c r="AY180" s="246" t="s">
        <v>154</v>
      </c>
    </row>
    <row r="181" s="14" customFormat="1">
      <c r="A181" s="14"/>
      <c r="B181" s="236"/>
      <c r="C181" s="237"/>
      <c r="D181" s="219" t="s">
        <v>167</v>
      </c>
      <c r="E181" s="238" t="s">
        <v>19</v>
      </c>
      <c r="F181" s="239" t="s">
        <v>2817</v>
      </c>
      <c r="G181" s="237"/>
      <c r="H181" s="240">
        <v>4.7279999999999998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167</v>
      </c>
      <c r="AU181" s="246" t="s">
        <v>83</v>
      </c>
      <c r="AV181" s="14" t="s">
        <v>83</v>
      </c>
      <c r="AW181" s="14" t="s">
        <v>34</v>
      </c>
      <c r="AX181" s="14" t="s">
        <v>73</v>
      </c>
      <c r="AY181" s="246" t="s">
        <v>154</v>
      </c>
    </row>
    <row r="182" s="2" customFormat="1" ht="22.2" customHeight="1">
      <c r="A182" s="40"/>
      <c r="B182" s="41"/>
      <c r="C182" s="206" t="s">
        <v>255</v>
      </c>
      <c r="D182" s="206" t="s">
        <v>156</v>
      </c>
      <c r="E182" s="207" t="s">
        <v>2818</v>
      </c>
      <c r="F182" s="208" t="s">
        <v>2819</v>
      </c>
      <c r="G182" s="209" t="s">
        <v>230</v>
      </c>
      <c r="H182" s="210">
        <v>160</v>
      </c>
      <c r="I182" s="211"/>
      <c r="J182" s="212">
        <f>ROUND(I182*H182,2)</f>
        <v>0</v>
      </c>
      <c r="K182" s="208" t="s">
        <v>160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2.0000000000000002E-05</v>
      </c>
      <c r="R182" s="215">
        <f>Q182*H182</f>
        <v>0.0032000000000000002</v>
      </c>
      <c r="S182" s="215">
        <v>0.002</v>
      </c>
      <c r="T182" s="216">
        <f>S182*H182</f>
        <v>0.32000000000000001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161</v>
      </c>
      <c r="AT182" s="217" t="s">
        <v>156</v>
      </c>
      <c r="AU182" s="217" t="s">
        <v>83</v>
      </c>
      <c r="AY182" s="19" t="s">
        <v>154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161</v>
      </c>
      <c r="BM182" s="217" t="s">
        <v>2820</v>
      </c>
    </row>
    <row r="183" s="2" customFormat="1">
      <c r="A183" s="40"/>
      <c r="B183" s="41"/>
      <c r="C183" s="42"/>
      <c r="D183" s="219" t="s">
        <v>163</v>
      </c>
      <c r="E183" s="42"/>
      <c r="F183" s="220" t="s">
        <v>2821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83</v>
      </c>
    </row>
    <row r="184" s="2" customFormat="1">
      <c r="A184" s="40"/>
      <c r="B184" s="41"/>
      <c r="C184" s="42"/>
      <c r="D184" s="224" t="s">
        <v>165</v>
      </c>
      <c r="E184" s="42"/>
      <c r="F184" s="225" t="s">
        <v>2822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165</v>
      </c>
      <c r="AU184" s="19" t="s">
        <v>83</v>
      </c>
    </row>
    <row r="185" s="13" customFormat="1">
      <c r="A185" s="13"/>
      <c r="B185" s="226"/>
      <c r="C185" s="227"/>
      <c r="D185" s="219" t="s">
        <v>167</v>
      </c>
      <c r="E185" s="228" t="s">
        <v>19</v>
      </c>
      <c r="F185" s="229" t="s">
        <v>1731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167</v>
      </c>
      <c r="AU185" s="235" t="s">
        <v>83</v>
      </c>
      <c r="AV185" s="13" t="s">
        <v>81</v>
      </c>
      <c r="AW185" s="13" t="s">
        <v>34</v>
      </c>
      <c r="AX185" s="13" t="s">
        <v>73</v>
      </c>
      <c r="AY185" s="235" t="s">
        <v>154</v>
      </c>
    </row>
    <row r="186" s="14" customFormat="1">
      <c r="A186" s="14"/>
      <c r="B186" s="236"/>
      <c r="C186" s="237"/>
      <c r="D186" s="219" t="s">
        <v>167</v>
      </c>
      <c r="E186" s="238" t="s">
        <v>19</v>
      </c>
      <c r="F186" s="239" t="s">
        <v>2823</v>
      </c>
      <c r="G186" s="237"/>
      <c r="H186" s="240">
        <v>160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167</v>
      </c>
      <c r="AU186" s="246" t="s">
        <v>83</v>
      </c>
      <c r="AV186" s="14" t="s">
        <v>83</v>
      </c>
      <c r="AW186" s="14" t="s">
        <v>34</v>
      </c>
      <c r="AX186" s="14" t="s">
        <v>73</v>
      </c>
      <c r="AY186" s="246" t="s">
        <v>154</v>
      </c>
    </row>
    <row r="187" s="2" customFormat="1" ht="22.2" customHeight="1">
      <c r="A187" s="40"/>
      <c r="B187" s="41"/>
      <c r="C187" s="206" t="s">
        <v>263</v>
      </c>
      <c r="D187" s="206" t="s">
        <v>156</v>
      </c>
      <c r="E187" s="207" t="s">
        <v>1735</v>
      </c>
      <c r="F187" s="208" t="s">
        <v>1736</v>
      </c>
      <c r="G187" s="209" t="s">
        <v>207</v>
      </c>
      <c r="H187" s="210">
        <v>5.25</v>
      </c>
      <c r="I187" s="211"/>
      <c r="J187" s="212">
        <f>ROUND(I187*H187,2)</f>
        <v>0</v>
      </c>
      <c r="K187" s="208" t="s">
        <v>160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0.068000000000000005</v>
      </c>
      <c r="T187" s="216">
        <f>S187*H187</f>
        <v>0.35700000000000004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161</v>
      </c>
      <c r="AT187" s="217" t="s">
        <v>156</v>
      </c>
      <c r="AU187" s="217" t="s">
        <v>83</v>
      </c>
      <c r="AY187" s="19" t="s">
        <v>154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161</v>
      </c>
      <c r="BM187" s="217" t="s">
        <v>2824</v>
      </c>
    </row>
    <row r="188" s="2" customFormat="1">
      <c r="A188" s="40"/>
      <c r="B188" s="41"/>
      <c r="C188" s="42"/>
      <c r="D188" s="219" t="s">
        <v>163</v>
      </c>
      <c r="E188" s="42"/>
      <c r="F188" s="220" t="s">
        <v>1738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163</v>
      </c>
      <c r="AU188" s="19" t="s">
        <v>83</v>
      </c>
    </row>
    <row r="189" s="2" customFormat="1">
      <c r="A189" s="40"/>
      <c r="B189" s="41"/>
      <c r="C189" s="42"/>
      <c r="D189" s="224" t="s">
        <v>165</v>
      </c>
      <c r="E189" s="42"/>
      <c r="F189" s="225" t="s">
        <v>1739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165</v>
      </c>
      <c r="AU189" s="19" t="s">
        <v>83</v>
      </c>
    </row>
    <row r="190" s="14" customFormat="1">
      <c r="A190" s="14"/>
      <c r="B190" s="236"/>
      <c r="C190" s="237"/>
      <c r="D190" s="219" t="s">
        <v>167</v>
      </c>
      <c r="E190" s="238" t="s">
        <v>19</v>
      </c>
      <c r="F190" s="239" t="s">
        <v>2769</v>
      </c>
      <c r="G190" s="237"/>
      <c r="H190" s="240">
        <v>1.8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167</v>
      </c>
      <c r="AU190" s="246" t="s">
        <v>83</v>
      </c>
      <c r="AV190" s="14" t="s">
        <v>83</v>
      </c>
      <c r="AW190" s="14" t="s">
        <v>34</v>
      </c>
      <c r="AX190" s="14" t="s">
        <v>73</v>
      </c>
      <c r="AY190" s="246" t="s">
        <v>154</v>
      </c>
    </row>
    <row r="191" s="14" customFormat="1">
      <c r="A191" s="14"/>
      <c r="B191" s="236"/>
      <c r="C191" s="237"/>
      <c r="D191" s="219" t="s">
        <v>167</v>
      </c>
      <c r="E191" s="238" t="s">
        <v>19</v>
      </c>
      <c r="F191" s="239" t="s">
        <v>2770</v>
      </c>
      <c r="G191" s="237"/>
      <c r="H191" s="240">
        <v>1.575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167</v>
      </c>
      <c r="AU191" s="246" t="s">
        <v>83</v>
      </c>
      <c r="AV191" s="14" t="s">
        <v>83</v>
      </c>
      <c r="AW191" s="14" t="s">
        <v>34</v>
      </c>
      <c r="AX191" s="14" t="s">
        <v>73</v>
      </c>
      <c r="AY191" s="246" t="s">
        <v>154</v>
      </c>
    </row>
    <row r="192" s="14" customFormat="1">
      <c r="A192" s="14"/>
      <c r="B192" s="236"/>
      <c r="C192" s="237"/>
      <c r="D192" s="219" t="s">
        <v>167</v>
      </c>
      <c r="E192" s="238" t="s">
        <v>19</v>
      </c>
      <c r="F192" s="239" t="s">
        <v>2771</v>
      </c>
      <c r="G192" s="237"/>
      <c r="H192" s="240">
        <v>1.875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167</v>
      </c>
      <c r="AU192" s="246" t="s">
        <v>83</v>
      </c>
      <c r="AV192" s="14" t="s">
        <v>83</v>
      </c>
      <c r="AW192" s="14" t="s">
        <v>34</v>
      </c>
      <c r="AX192" s="14" t="s">
        <v>73</v>
      </c>
      <c r="AY192" s="246" t="s">
        <v>154</v>
      </c>
    </row>
    <row r="193" s="12" customFormat="1" ht="22.8" customHeight="1">
      <c r="A193" s="12"/>
      <c r="B193" s="190"/>
      <c r="C193" s="191"/>
      <c r="D193" s="192" t="s">
        <v>72</v>
      </c>
      <c r="E193" s="204" t="s">
        <v>372</v>
      </c>
      <c r="F193" s="204" t="s">
        <v>373</v>
      </c>
      <c r="G193" s="191"/>
      <c r="H193" s="191"/>
      <c r="I193" s="194"/>
      <c r="J193" s="205">
        <f>BK193</f>
        <v>0</v>
      </c>
      <c r="K193" s="191"/>
      <c r="L193" s="196"/>
      <c r="M193" s="197"/>
      <c r="N193" s="198"/>
      <c r="O193" s="198"/>
      <c r="P193" s="199">
        <f>SUM(P194:P206)</f>
        <v>0</v>
      </c>
      <c r="Q193" s="198"/>
      <c r="R193" s="199">
        <f>SUM(R194:R206)</f>
        <v>0</v>
      </c>
      <c r="S193" s="198"/>
      <c r="T193" s="200">
        <f>SUM(T194:T206)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81</v>
      </c>
      <c r="AT193" s="202" t="s">
        <v>72</v>
      </c>
      <c r="AU193" s="202" t="s">
        <v>81</v>
      </c>
      <c r="AY193" s="201" t="s">
        <v>154</v>
      </c>
      <c r="BK193" s="203">
        <f>SUM(BK194:BK206)</f>
        <v>0</v>
      </c>
    </row>
    <row r="194" s="2" customFormat="1" ht="22.2" customHeight="1">
      <c r="A194" s="40"/>
      <c r="B194" s="41"/>
      <c r="C194" s="206" t="s">
        <v>270</v>
      </c>
      <c r="D194" s="206" t="s">
        <v>156</v>
      </c>
      <c r="E194" s="207" t="s">
        <v>2825</v>
      </c>
      <c r="F194" s="208" t="s">
        <v>2826</v>
      </c>
      <c r="G194" s="209" t="s">
        <v>178</v>
      </c>
      <c r="H194" s="210">
        <v>2.5990000000000002</v>
      </c>
      <c r="I194" s="211"/>
      <c r="J194" s="212">
        <f>ROUND(I194*H194,2)</f>
        <v>0</v>
      </c>
      <c r="K194" s="208" t="s">
        <v>160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161</v>
      </c>
      <c r="AT194" s="217" t="s">
        <v>156</v>
      </c>
      <c r="AU194" s="217" t="s">
        <v>83</v>
      </c>
      <c r="AY194" s="19" t="s">
        <v>154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161</v>
      </c>
      <c r="BM194" s="217" t="s">
        <v>2827</v>
      </c>
    </row>
    <row r="195" s="2" customFormat="1">
      <c r="A195" s="40"/>
      <c r="B195" s="41"/>
      <c r="C195" s="42"/>
      <c r="D195" s="219" t="s">
        <v>163</v>
      </c>
      <c r="E195" s="42"/>
      <c r="F195" s="220" t="s">
        <v>2828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163</v>
      </c>
      <c r="AU195" s="19" t="s">
        <v>83</v>
      </c>
    </row>
    <row r="196" s="2" customFormat="1">
      <c r="A196" s="40"/>
      <c r="B196" s="41"/>
      <c r="C196" s="42"/>
      <c r="D196" s="224" t="s">
        <v>165</v>
      </c>
      <c r="E196" s="42"/>
      <c r="F196" s="225" t="s">
        <v>2829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165</v>
      </c>
      <c r="AU196" s="19" t="s">
        <v>83</v>
      </c>
    </row>
    <row r="197" s="2" customFormat="1" ht="22.2" customHeight="1">
      <c r="A197" s="40"/>
      <c r="B197" s="41"/>
      <c r="C197" s="206" t="s">
        <v>277</v>
      </c>
      <c r="D197" s="206" t="s">
        <v>156</v>
      </c>
      <c r="E197" s="207" t="s">
        <v>381</v>
      </c>
      <c r="F197" s="208" t="s">
        <v>382</v>
      </c>
      <c r="G197" s="209" t="s">
        <v>178</v>
      </c>
      <c r="H197" s="210">
        <v>2.5990000000000002</v>
      </c>
      <c r="I197" s="211"/>
      <c r="J197" s="212">
        <f>ROUND(I197*H197,2)</f>
        <v>0</v>
      </c>
      <c r="K197" s="208" t="s">
        <v>160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161</v>
      </c>
      <c r="AT197" s="217" t="s">
        <v>156</v>
      </c>
      <c r="AU197" s="217" t="s">
        <v>83</v>
      </c>
      <c r="AY197" s="19" t="s">
        <v>154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161</v>
      </c>
      <c r="BM197" s="217" t="s">
        <v>2830</v>
      </c>
    </row>
    <row r="198" s="2" customFormat="1">
      <c r="A198" s="40"/>
      <c r="B198" s="41"/>
      <c r="C198" s="42"/>
      <c r="D198" s="219" t="s">
        <v>163</v>
      </c>
      <c r="E198" s="42"/>
      <c r="F198" s="220" t="s">
        <v>384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163</v>
      </c>
      <c r="AU198" s="19" t="s">
        <v>83</v>
      </c>
    </row>
    <row r="199" s="2" customFormat="1">
      <c r="A199" s="40"/>
      <c r="B199" s="41"/>
      <c r="C199" s="42"/>
      <c r="D199" s="224" t="s">
        <v>165</v>
      </c>
      <c r="E199" s="42"/>
      <c r="F199" s="225" t="s">
        <v>385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165</v>
      </c>
      <c r="AU199" s="19" t="s">
        <v>83</v>
      </c>
    </row>
    <row r="200" s="2" customFormat="1" ht="22.2" customHeight="1">
      <c r="A200" s="40"/>
      <c r="B200" s="41"/>
      <c r="C200" s="206" t="s">
        <v>285</v>
      </c>
      <c r="D200" s="206" t="s">
        <v>156</v>
      </c>
      <c r="E200" s="207" t="s">
        <v>391</v>
      </c>
      <c r="F200" s="208" t="s">
        <v>392</v>
      </c>
      <c r="G200" s="209" t="s">
        <v>178</v>
      </c>
      <c r="H200" s="210">
        <v>15.593999999999999</v>
      </c>
      <c r="I200" s="211"/>
      <c r="J200" s="212">
        <f>ROUND(I200*H200,2)</f>
        <v>0</v>
      </c>
      <c r="K200" s="208" t="s">
        <v>160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161</v>
      </c>
      <c r="AT200" s="217" t="s">
        <v>156</v>
      </c>
      <c r="AU200" s="217" t="s">
        <v>83</v>
      </c>
      <c r="AY200" s="19" t="s">
        <v>154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161</v>
      </c>
      <c r="BM200" s="217" t="s">
        <v>2831</v>
      </c>
    </row>
    <row r="201" s="2" customFormat="1">
      <c r="A201" s="40"/>
      <c r="B201" s="41"/>
      <c r="C201" s="42"/>
      <c r="D201" s="219" t="s">
        <v>163</v>
      </c>
      <c r="E201" s="42"/>
      <c r="F201" s="220" t="s">
        <v>394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163</v>
      </c>
      <c r="AU201" s="19" t="s">
        <v>83</v>
      </c>
    </row>
    <row r="202" s="2" customFormat="1">
      <c r="A202" s="40"/>
      <c r="B202" s="41"/>
      <c r="C202" s="42"/>
      <c r="D202" s="224" t="s">
        <v>165</v>
      </c>
      <c r="E202" s="42"/>
      <c r="F202" s="225" t="s">
        <v>395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165</v>
      </c>
      <c r="AU202" s="19" t="s">
        <v>83</v>
      </c>
    </row>
    <row r="203" s="14" customFormat="1">
      <c r="A203" s="14"/>
      <c r="B203" s="236"/>
      <c r="C203" s="237"/>
      <c r="D203" s="219" t="s">
        <v>167</v>
      </c>
      <c r="E203" s="237"/>
      <c r="F203" s="239" t="s">
        <v>2832</v>
      </c>
      <c r="G203" s="237"/>
      <c r="H203" s="240">
        <v>15.593999999999999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167</v>
      </c>
      <c r="AU203" s="246" t="s">
        <v>83</v>
      </c>
      <c r="AV203" s="14" t="s">
        <v>83</v>
      </c>
      <c r="AW203" s="14" t="s">
        <v>4</v>
      </c>
      <c r="AX203" s="14" t="s">
        <v>81</v>
      </c>
      <c r="AY203" s="246" t="s">
        <v>154</v>
      </c>
    </row>
    <row r="204" s="2" customFormat="1" ht="34.8" customHeight="1">
      <c r="A204" s="40"/>
      <c r="B204" s="41"/>
      <c r="C204" s="206" t="s">
        <v>296</v>
      </c>
      <c r="D204" s="206" t="s">
        <v>156</v>
      </c>
      <c r="E204" s="207" t="s">
        <v>1036</v>
      </c>
      <c r="F204" s="208" t="s">
        <v>1037</v>
      </c>
      <c r="G204" s="209" t="s">
        <v>178</v>
      </c>
      <c r="H204" s="210">
        <v>2.5990000000000002</v>
      </c>
      <c r="I204" s="211"/>
      <c r="J204" s="212">
        <f>ROUND(I204*H204,2)</f>
        <v>0</v>
      </c>
      <c r="K204" s="208" t="s">
        <v>160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161</v>
      </c>
      <c r="AT204" s="217" t="s">
        <v>156</v>
      </c>
      <c r="AU204" s="217" t="s">
        <v>83</v>
      </c>
      <c r="AY204" s="19" t="s">
        <v>154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161</v>
      </c>
      <c r="BM204" s="217" t="s">
        <v>2833</v>
      </c>
    </row>
    <row r="205" s="2" customFormat="1">
      <c r="A205" s="40"/>
      <c r="B205" s="41"/>
      <c r="C205" s="42"/>
      <c r="D205" s="219" t="s">
        <v>163</v>
      </c>
      <c r="E205" s="42"/>
      <c r="F205" s="220" t="s">
        <v>1039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163</v>
      </c>
      <c r="AU205" s="19" t="s">
        <v>83</v>
      </c>
    </row>
    <row r="206" s="2" customFormat="1">
      <c r="A206" s="40"/>
      <c r="B206" s="41"/>
      <c r="C206" s="42"/>
      <c r="D206" s="224" t="s">
        <v>165</v>
      </c>
      <c r="E206" s="42"/>
      <c r="F206" s="225" t="s">
        <v>1040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165</v>
      </c>
      <c r="AU206" s="19" t="s">
        <v>83</v>
      </c>
    </row>
    <row r="207" s="12" customFormat="1" ht="22.8" customHeight="1">
      <c r="A207" s="12"/>
      <c r="B207" s="190"/>
      <c r="C207" s="191"/>
      <c r="D207" s="192" t="s">
        <v>72</v>
      </c>
      <c r="E207" s="204" t="s">
        <v>419</v>
      </c>
      <c r="F207" s="204" t="s">
        <v>420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SUM(P208:P210)</f>
        <v>0</v>
      </c>
      <c r="Q207" s="198"/>
      <c r="R207" s="199">
        <f>SUM(R208:R210)</f>
        <v>0</v>
      </c>
      <c r="S207" s="198"/>
      <c r="T207" s="200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81</v>
      </c>
      <c r="AT207" s="202" t="s">
        <v>72</v>
      </c>
      <c r="AU207" s="202" t="s">
        <v>81</v>
      </c>
      <c r="AY207" s="201" t="s">
        <v>154</v>
      </c>
      <c r="BK207" s="203">
        <f>SUM(BK208:BK210)</f>
        <v>0</v>
      </c>
    </row>
    <row r="208" s="2" customFormat="1" ht="22.2" customHeight="1">
      <c r="A208" s="40"/>
      <c r="B208" s="41"/>
      <c r="C208" s="206" t="s">
        <v>303</v>
      </c>
      <c r="D208" s="206" t="s">
        <v>156</v>
      </c>
      <c r="E208" s="207" t="s">
        <v>2834</v>
      </c>
      <c r="F208" s="208" t="s">
        <v>2835</v>
      </c>
      <c r="G208" s="209" t="s">
        <v>178</v>
      </c>
      <c r="H208" s="210">
        <v>6.1680000000000001</v>
      </c>
      <c r="I208" s="211"/>
      <c r="J208" s="212">
        <f>ROUND(I208*H208,2)</f>
        <v>0</v>
      </c>
      <c r="K208" s="208" t="s">
        <v>160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161</v>
      </c>
      <c r="AT208" s="217" t="s">
        <v>156</v>
      </c>
      <c r="AU208" s="217" t="s">
        <v>83</v>
      </c>
      <c r="AY208" s="19" t="s">
        <v>154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161</v>
      </c>
      <c r="BM208" s="217" t="s">
        <v>2836</v>
      </c>
    </row>
    <row r="209" s="2" customFormat="1">
      <c r="A209" s="40"/>
      <c r="B209" s="41"/>
      <c r="C209" s="42"/>
      <c r="D209" s="219" t="s">
        <v>163</v>
      </c>
      <c r="E209" s="42"/>
      <c r="F209" s="220" t="s">
        <v>2837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163</v>
      </c>
      <c r="AU209" s="19" t="s">
        <v>83</v>
      </c>
    </row>
    <row r="210" s="2" customFormat="1">
      <c r="A210" s="40"/>
      <c r="B210" s="41"/>
      <c r="C210" s="42"/>
      <c r="D210" s="224" t="s">
        <v>165</v>
      </c>
      <c r="E210" s="42"/>
      <c r="F210" s="225" t="s">
        <v>2838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165</v>
      </c>
      <c r="AU210" s="19" t="s">
        <v>83</v>
      </c>
    </row>
    <row r="211" s="12" customFormat="1" ht="25.92" customHeight="1">
      <c r="A211" s="12"/>
      <c r="B211" s="190"/>
      <c r="C211" s="191"/>
      <c r="D211" s="192" t="s">
        <v>72</v>
      </c>
      <c r="E211" s="193" t="s">
        <v>427</v>
      </c>
      <c r="F211" s="193" t="s">
        <v>428</v>
      </c>
      <c r="G211" s="191"/>
      <c r="H211" s="191"/>
      <c r="I211" s="194"/>
      <c r="J211" s="195">
        <f>BK211</f>
        <v>0</v>
      </c>
      <c r="K211" s="191"/>
      <c r="L211" s="196"/>
      <c r="M211" s="197"/>
      <c r="N211" s="198"/>
      <c r="O211" s="198"/>
      <c r="P211" s="199">
        <f>P212+P228+P274+P324+P350+P410+P462+P492+P541</f>
        <v>0</v>
      </c>
      <c r="Q211" s="198"/>
      <c r="R211" s="199">
        <f>R212+R228+R274+R324+R350+R410+R462+R492+R541</f>
        <v>2.9411115200000002</v>
      </c>
      <c r="S211" s="198"/>
      <c r="T211" s="200">
        <f>T212+T228+T274+T324+T350+T410+T462+T492+T541</f>
        <v>0.84004328000000006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83</v>
      </c>
      <c r="AT211" s="202" t="s">
        <v>72</v>
      </c>
      <c r="AU211" s="202" t="s">
        <v>73</v>
      </c>
      <c r="AY211" s="201" t="s">
        <v>154</v>
      </c>
      <c r="BK211" s="203">
        <f>BK212+BK228+BK274+BK324+BK350+BK410+BK462+BK492+BK541</f>
        <v>0</v>
      </c>
    </row>
    <row r="212" s="12" customFormat="1" ht="22.8" customHeight="1">
      <c r="A212" s="12"/>
      <c r="B212" s="190"/>
      <c r="C212" s="191"/>
      <c r="D212" s="192" t="s">
        <v>72</v>
      </c>
      <c r="E212" s="204" t="s">
        <v>1769</v>
      </c>
      <c r="F212" s="204" t="s">
        <v>1770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SUM(P213:P227)</f>
        <v>0</v>
      </c>
      <c r="Q212" s="198"/>
      <c r="R212" s="199">
        <f>SUM(R213:R227)</f>
        <v>0.0028200000000000005</v>
      </c>
      <c r="S212" s="198"/>
      <c r="T212" s="200">
        <f>SUM(T213:T227)</f>
        <v>0.0014400000000000001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83</v>
      </c>
      <c r="AT212" s="202" t="s">
        <v>72</v>
      </c>
      <c r="AU212" s="202" t="s">
        <v>81</v>
      </c>
      <c r="AY212" s="201" t="s">
        <v>154</v>
      </c>
      <c r="BK212" s="203">
        <f>SUM(BK213:BK227)</f>
        <v>0</v>
      </c>
    </row>
    <row r="213" s="2" customFormat="1" ht="19.8" customHeight="1">
      <c r="A213" s="40"/>
      <c r="B213" s="41"/>
      <c r="C213" s="206" t="s">
        <v>311</v>
      </c>
      <c r="D213" s="206" t="s">
        <v>156</v>
      </c>
      <c r="E213" s="207" t="s">
        <v>1771</v>
      </c>
      <c r="F213" s="208" t="s">
        <v>1772</v>
      </c>
      <c r="G213" s="209" t="s">
        <v>434</v>
      </c>
      <c r="H213" s="210">
        <v>6</v>
      </c>
      <c r="I213" s="211"/>
      <c r="J213" s="212">
        <f>ROUND(I213*H213,2)</f>
        <v>0</v>
      </c>
      <c r="K213" s="208" t="s">
        <v>160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0.00025000000000000001</v>
      </c>
      <c r="R213" s="215">
        <f>Q213*H213</f>
        <v>0.0015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277</v>
      </c>
      <c r="AT213" s="217" t="s">
        <v>156</v>
      </c>
      <c r="AU213" s="217" t="s">
        <v>83</v>
      </c>
      <c r="AY213" s="19" t="s">
        <v>154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277</v>
      </c>
      <c r="BM213" s="217" t="s">
        <v>2839</v>
      </c>
    </row>
    <row r="214" s="2" customFormat="1">
      <c r="A214" s="40"/>
      <c r="B214" s="41"/>
      <c r="C214" s="42"/>
      <c r="D214" s="219" t="s">
        <v>163</v>
      </c>
      <c r="E214" s="42"/>
      <c r="F214" s="220" t="s">
        <v>1774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163</v>
      </c>
      <c r="AU214" s="19" t="s">
        <v>83</v>
      </c>
    </row>
    <row r="215" s="2" customFormat="1">
      <c r="A215" s="40"/>
      <c r="B215" s="41"/>
      <c r="C215" s="42"/>
      <c r="D215" s="224" t="s">
        <v>165</v>
      </c>
      <c r="E215" s="42"/>
      <c r="F215" s="225" t="s">
        <v>1775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165</v>
      </c>
      <c r="AU215" s="19" t="s">
        <v>83</v>
      </c>
    </row>
    <row r="216" s="2" customFormat="1" ht="14.4" customHeight="1">
      <c r="A216" s="40"/>
      <c r="B216" s="41"/>
      <c r="C216" s="206" t="s">
        <v>7</v>
      </c>
      <c r="D216" s="206" t="s">
        <v>156</v>
      </c>
      <c r="E216" s="207" t="s">
        <v>1776</v>
      </c>
      <c r="F216" s="208" t="s">
        <v>1777</v>
      </c>
      <c r="G216" s="209" t="s">
        <v>434</v>
      </c>
      <c r="H216" s="210">
        <v>6</v>
      </c>
      <c r="I216" s="211"/>
      <c r="J216" s="212">
        <f>ROUND(I216*H216,2)</f>
        <v>0</v>
      </c>
      <c r="K216" s="208" t="s">
        <v>160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277</v>
      </c>
      <c r="AT216" s="217" t="s">
        <v>156</v>
      </c>
      <c r="AU216" s="217" t="s">
        <v>83</v>
      </c>
      <c r="AY216" s="19" t="s">
        <v>154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277</v>
      </c>
      <c r="BM216" s="217" t="s">
        <v>2840</v>
      </c>
    </row>
    <row r="217" s="2" customFormat="1">
      <c r="A217" s="40"/>
      <c r="B217" s="41"/>
      <c r="C217" s="42"/>
      <c r="D217" s="219" t="s">
        <v>163</v>
      </c>
      <c r="E217" s="42"/>
      <c r="F217" s="220" t="s">
        <v>1779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83</v>
      </c>
    </row>
    <row r="218" s="2" customFormat="1">
      <c r="A218" s="40"/>
      <c r="B218" s="41"/>
      <c r="C218" s="42"/>
      <c r="D218" s="224" t="s">
        <v>165</v>
      </c>
      <c r="E218" s="42"/>
      <c r="F218" s="225" t="s">
        <v>1780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165</v>
      </c>
      <c r="AU218" s="19" t="s">
        <v>83</v>
      </c>
    </row>
    <row r="219" s="2" customFormat="1" ht="19.8" customHeight="1">
      <c r="A219" s="40"/>
      <c r="B219" s="41"/>
      <c r="C219" s="206" t="s">
        <v>326</v>
      </c>
      <c r="D219" s="206" t="s">
        <v>156</v>
      </c>
      <c r="E219" s="207" t="s">
        <v>1781</v>
      </c>
      <c r="F219" s="208" t="s">
        <v>1782</v>
      </c>
      <c r="G219" s="209" t="s">
        <v>434</v>
      </c>
      <c r="H219" s="210">
        <v>6</v>
      </c>
      <c r="I219" s="211"/>
      <c r="J219" s="212">
        <f>ROUND(I219*H219,2)</f>
        <v>0</v>
      </c>
      <c r="K219" s="208" t="s">
        <v>160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2.0000000000000002E-05</v>
      </c>
      <c r="R219" s="215">
        <f>Q219*H219</f>
        <v>0.00012000000000000002</v>
      </c>
      <c r="S219" s="215">
        <v>0.00024000000000000001</v>
      </c>
      <c r="T219" s="216">
        <f>S219*H219</f>
        <v>0.0014400000000000001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277</v>
      </c>
      <c r="AT219" s="217" t="s">
        <v>156</v>
      </c>
      <c r="AU219" s="217" t="s">
        <v>83</v>
      </c>
      <c r="AY219" s="19" t="s">
        <v>154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277</v>
      </c>
      <c r="BM219" s="217" t="s">
        <v>2841</v>
      </c>
    </row>
    <row r="220" s="2" customFormat="1">
      <c r="A220" s="40"/>
      <c r="B220" s="41"/>
      <c r="C220" s="42"/>
      <c r="D220" s="219" t="s">
        <v>163</v>
      </c>
      <c r="E220" s="42"/>
      <c r="F220" s="220" t="s">
        <v>1784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163</v>
      </c>
      <c r="AU220" s="19" t="s">
        <v>83</v>
      </c>
    </row>
    <row r="221" s="2" customFormat="1">
      <c r="A221" s="40"/>
      <c r="B221" s="41"/>
      <c r="C221" s="42"/>
      <c r="D221" s="224" t="s">
        <v>165</v>
      </c>
      <c r="E221" s="42"/>
      <c r="F221" s="225" t="s">
        <v>1785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165</v>
      </c>
      <c r="AU221" s="19" t="s">
        <v>83</v>
      </c>
    </row>
    <row r="222" s="2" customFormat="1" ht="19.8" customHeight="1">
      <c r="A222" s="40"/>
      <c r="B222" s="41"/>
      <c r="C222" s="248" t="s">
        <v>335</v>
      </c>
      <c r="D222" s="248" t="s">
        <v>264</v>
      </c>
      <c r="E222" s="249" t="s">
        <v>1786</v>
      </c>
      <c r="F222" s="250" t="s">
        <v>1787</v>
      </c>
      <c r="G222" s="251" t="s">
        <v>230</v>
      </c>
      <c r="H222" s="252">
        <v>6</v>
      </c>
      <c r="I222" s="253"/>
      <c r="J222" s="254">
        <f>ROUND(I222*H222,2)</f>
        <v>0</v>
      </c>
      <c r="K222" s="250" t="s">
        <v>160</v>
      </c>
      <c r="L222" s="255"/>
      <c r="M222" s="256" t="s">
        <v>19</v>
      </c>
      <c r="N222" s="257" t="s">
        <v>44</v>
      </c>
      <c r="O222" s="86"/>
      <c r="P222" s="215">
        <f>O222*H222</f>
        <v>0</v>
      </c>
      <c r="Q222" s="215">
        <v>0.00020000000000000001</v>
      </c>
      <c r="R222" s="215">
        <f>Q222*H222</f>
        <v>0.0012000000000000001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414</v>
      </c>
      <c r="AT222" s="217" t="s">
        <v>264</v>
      </c>
      <c r="AU222" s="217" t="s">
        <v>83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277</v>
      </c>
      <c r="BM222" s="217" t="s">
        <v>2842</v>
      </c>
    </row>
    <row r="223" s="2" customFormat="1">
      <c r="A223" s="40"/>
      <c r="B223" s="41"/>
      <c r="C223" s="42"/>
      <c r="D223" s="219" t="s">
        <v>163</v>
      </c>
      <c r="E223" s="42"/>
      <c r="F223" s="220" t="s">
        <v>1787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163</v>
      </c>
      <c r="AU223" s="19" t="s">
        <v>83</v>
      </c>
    </row>
    <row r="224" s="14" customFormat="1">
      <c r="A224" s="14"/>
      <c r="B224" s="236"/>
      <c r="C224" s="237"/>
      <c r="D224" s="219" t="s">
        <v>167</v>
      </c>
      <c r="E224" s="237"/>
      <c r="F224" s="239" t="s">
        <v>2843</v>
      </c>
      <c r="G224" s="237"/>
      <c r="H224" s="240">
        <v>6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167</v>
      </c>
      <c r="AU224" s="246" t="s">
        <v>83</v>
      </c>
      <c r="AV224" s="14" t="s">
        <v>83</v>
      </c>
      <c r="AW224" s="14" t="s">
        <v>4</v>
      </c>
      <c r="AX224" s="14" t="s">
        <v>81</v>
      </c>
      <c r="AY224" s="246" t="s">
        <v>154</v>
      </c>
    </row>
    <row r="225" s="2" customFormat="1" ht="22.2" customHeight="1">
      <c r="A225" s="40"/>
      <c r="B225" s="41"/>
      <c r="C225" s="206" t="s">
        <v>346</v>
      </c>
      <c r="D225" s="206" t="s">
        <v>156</v>
      </c>
      <c r="E225" s="207" t="s">
        <v>1790</v>
      </c>
      <c r="F225" s="208" t="s">
        <v>1791</v>
      </c>
      <c r="G225" s="209" t="s">
        <v>178</v>
      </c>
      <c r="H225" s="210">
        <v>0.0030000000000000001</v>
      </c>
      <c r="I225" s="211"/>
      <c r="J225" s="212">
        <f>ROUND(I225*H225,2)</f>
        <v>0</v>
      </c>
      <c r="K225" s="208" t="s">
        <v>160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277</v>
      </c>
      <c r="AT225" s="217" t="s">
        <v>156</v>
      </c>
      <c r="AU225" s="217" t="s">
        <v>83</v>
      </c>
      <c r="AY225" s="19" t="s">
        <v>154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277</v>
      </c>
      <c r="BM225" s="217" t="s">
        <v>2844</v>
      </c>
    </row>
    <row r="226" s="2" customFormat="1">
      <c r="A226" s="40"/>
      <c r="B226" s="41"/>
      <c r="C226" s="42"/>
      <c r="D226" s="219" t="s">
        <v>163</v>
      </c>
      <c r="E226" s="42"/>
      <c r="F226" s="220" t="s">
        <v>1793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163</v>
      </c>
      <c r="AU226" s="19" t="s">
        <v>83</v>
      </c>
    </row>
    <row r="227" s="2" customFormat="1">
      <c r="A227" s="40"/>
      <c r="B227" s="41"/>
      <c r="C227" s="42"/>
      <c r="D227" s="224" t="s">
        <v>165</v>
      </c>
      <c r="E227" s="42"/>
      <c r="F227" s="225" t="s">
        <v>1794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165</v>
      </c>
      <c r="AU227" s="19" t="s">
        <v>83</v>
      </c>
    </row>
    <row r="228" s="12" customFormat="1" ht="22.8" customHeight="1">
      <c r="A228" s="12"/>
      <c r="B228" s="190"/>
      <c r="C228" s="191"/>
      <c r="D228" s="192" t="s">
        <v>72</v>
      </c>
      <c r="E228" s="204" t="s">
        <v>1795</v>
      </c>
      <c r="F228" s="204" t="s">
        <v>1796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SUM(P229:P273)</f>
        <v>0</v>
      </c>
      <c r="Q228" s="198"/>
      <c r="R228" s="199">
        <f>SUM(R229:R273)</f>
        <v>0.053489999999999996</v>
      </c>
      <c r="S228" s="198"/>
      <c r="T228" s="200">
        <f>SUM(T229:T273)</f>
        <v>0.063420000000000004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83</v>
      </c>
      <c r="AT228" s="202" t="s">
        <v>72</v>
      </c>
      <c r="AU228" s="202" t="s">
        <v>81</v>
      </c>
      <c r="AY228" s="201" t="s">
        <v>154</v>
      </c>
      <c r="BK228" s="203">
        <f>SUM(BK229:BK273)</f>
        <v>0</v>
      </c>
    </row>
    <row r="229" s="2" customFormat="1" ht="14.4" customHeight="1">
      <c r="A229" s="40"/>
      <c r="B229" s="41"/>
      <c r="C229" s="206" t="s">
        <v>357</v>
      </c>
      <c r="D229" s="206" t="s">
        <v>156</v>
      </c>
      <c r="E229" s="207" t="s">
        <v>1797</v>
      </c>
      <c r="F229" s="208" t="s">
        <v>1798</v>
      </c>
      <c r="G229" s="209" t="s">
        <v>599</v>
      </c>
      <c r="H229" s="210">
        <v>3</v>
      </c>
      <c r="I229" s="211"/>
      <c r="J229" s="212">
        <f>ROUND(I229*H229,2)</f>
        <v>0</v>
      </c>
      <c r="K229" s="208" t="s">
        <v>160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0.019460000000000002</v>
      </c>
      <c r="T229" s="216">
        <f>S229*H229</f>
        <v>0.058380000000000001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277</v>
      </c>
      <c r="AT229" s="217" t="s">
        <v>156</v>
      </c>
      <c r="AU229" s="217" t="s">
        <v>83</v>
      </c>
      <c r="AY229" s="19" t="s">
        <v>154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277</v>
      </c>
      <c r="BM229" s="217" t="s">
        <v>2845</v>
      </c>
    </row>
    <row r="230" s="2" customFormat="1">
      <c r="A230" s="40"/>
      <c r="B230" s="41"/>
      <c r="C230" s="42"/>
      <c r="D230" s="219" t="s">
        <v>163</v>
      </c>
      <c r="E230" s="42"/>
      <c r="F230" s="220" t="s">
        <v>1800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163</v>
      </c>
      <c r="AU230" s="19" t="s">
        <v>83</v>
      </c>
    </row>
    <row r="231" s="2" customFormat="1">
      <c r="A231" s="40"/>
      <c r="B231" s="41"/>
      <c r="C231" s="42"/>
      <c r="D231" s="224" t="s">
        <v>165</v>
      </c>
      <c r="E231" s="42"/>
      <c r="F231" s="225" t="s">
        <v>1801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165</v>
      </c>
      <c r="AU231" s="19" t="s">
        <v>83</v>
      </c>
    </row>
    <row r="232" s="14" customFormat="1">
      <c r="A232" s="14"/>
      <c r="B232" s="236"/>
      <c r="C232" s="237"/>
      <c r="D232" s="219" t="s">
        <v>167</v>
      </c>
      <c r="E232" s="238" t="s">
        <v>19</v>
      </c>
      <c r="F232" s="239" t="s">
        <v>2846</v>
      </c>
      <c r="G232" s="237"/>
      <c r="H232" s="240">
        <v>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167</v>
      </c>
      <c r="AU232" s="246" t="s">
        <v>83</v>
      </c>
      <c r="AV232" s="14" t="s">
        <v>83</v>
      </c>
      <c r="AW232" s="14" t="s">
        <v>34</v>
      </c>
      <c r="AX232" s="14" t="s">
        <v>73</v>
      </c>
      <c r="AY232" s="246" t="s">
        <v>154</v>
      </c>
    </row>
    <row r="233" s="14" customFormat="1">
      <c r="A233" s="14"/>
      <c r="B233" s="236"/>
      <c r="C233" s="237"/>
      <c r="D233" s="219" t="s">
        <v>167</v>
      </c>
      <c r="E233" s="238" t="s">
        <v>19</v>
      </c>
      <c r="F233" s="239" t="s">
        <v>2847</v>
      </c>
      <c r="G233" s="237"/>
      <c r="H233" s="240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167</v>
      </c>
      <c r="AU233" s="246" t="s">
        <v>83</v>
      </c>
      <c r="AV233" s="14" t="s">
        <v>83</v>
      </c>
      <c r="AW233" s="14" t="s">
        <v>34</v>
      </c>
      <c r="AX233" s="14" t="s">
        <v>73</v>
      </c>
      <c r="AY233" s="246" t="s">
        <v>154</v>
      </c>
    </row>
    <row r="234" s="14" customFormat="1">
      <c r="A234" s="14"/>
      <c r="B234" s="236"/>
      <c r="C234" s="237"/>
      <c r="D234" s="219" t="s">
        <v>167</v>
      </c>
      <c r="E234" s="238" t="s">
        <v>19</v>
      </c>
      <c r="F234" s="239" t="s">
        <v>2848</v>
      </c>
      <c r="G234" s="237"/>
      <c r="H234" s="240">
        <v>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167</v>
      </c>
      <c r="AU234" s="246" t="s">
        <v>83</v>
      </c>
      <c r="AV234" s="14" t="s">
        <v>83</v>
      </c>
      <c r="AW234" s="14" t="s">
        <v>34</v>
      </c>
      <c r="AX234" s="14" t="s">
        <v>73</v>
      </c>
      <c r="AY234" s="246" t="s">
        <v>154</v>
      </c>
    </row>
    <row r="235" s="2" customFormat="1" ht="14.4" customHeight="1">
      <c r="A235" s="40"/>
      <c r="B235" s="41"/>
      <c r="C235" s="206" t="s">
        <v>366</v>
      </c>
      <c r="D235" s="206" t="s">
        <v>156</v>
      </c>
      <c r="E235" s="207" t="s">
        <v>1815</v>
      </c>
      <c r="F235" s="208" t="s">
        <v>1816</v>
      </c>
      <c r="G235" s="209" t="s">
        <v>599</v>
      </c>
      <c r="H235" s="210">
        <v>3</v>
      </c>
      <c r="I235" s="211"/>
      <c r="J235" s="212">
        <f>ROUND(I235*H235,2)</f>
        <v>0</v>
      </c>
      <c r="K235" s="208" t="s">
        <v>160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0.00156</v>
      </c>
      <c r="T235" s="216">
        <f>S235*H235</f>
        <v>0.0046800000000000001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277</v>
      </c>
      <c r="AT235" s="217" t="s">
        <v>156</v>
      </c>
      <c r="AU235" s="217" t="s">
        <v>83</v>
      </c>
      <c r="AY235" s="19" t="s">
        <v>154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ROUND(I235*H235,2)</f>
        <v>0</v>
      </c>
      <c r="BL235" s="19" t="s">
        <v>277</v>
      </c>
      <c r="BM235" s="217" t="s">
        <v>2849</v>
      </c>
    </row>
    <row r="236" s="2" customFormat="1">
      <c r="A236" s="40"/>
      <c r="B236" s="41"/>
      <c r="C236" s="42"/>
      <c r="D236" s="219" t="s">
        <v>163</v>
      </c>
      <c r="E236" s="42"/>
      <c r="F236" s="220" t="s">
        <v>1818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163</v>
      </c>
      <c r="AU236" s="19" t="s">
        <v>83</v>
      </c>
    </row>
    <row r="237" s="2" customFormat="1">
      <c r="A237" s="40"/>
      <c r="B237" s="41"/>
      <c r="C237" s="42"/>
      <c r="D237" s="224" t="s">
        <v>165</v>
      </c>
      <c r="E237" s="42"/>
      <c r="F237" s="225" t="s">
        <v>1819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165</v>
      </c>
      <c r="AU237" s="19" t="s">
        <v>83</v>
      </c>
    </row>
    <row r="238" s="14" customFormat="1">
      <c r="A238" s="14"/>
      <c r="B238" s="236"/>
      <c r="C238" s="237"/>
      <c r="D238" s="219" t="s">
        <v>167</v>
      </c>
      <c r="E238" s="238" t="s">
        <v>19</v>
      </c>
      <c r="F238" s="239" t="s">
        <v>2846</v>
      </c>
      <c r="G238" s="237"/>
      <c r="H238" s="240">
        <v>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167</v>
      </c>
      <c r="AU238" s="246" t="s">
        <v>83</v>
      </c>
      <c r="AV238" s="14" t="s">
        <v>83</v>
      </c>
      <c r="AW238" s="14" t="s">
        <v>34</v>
      </c>
      <c r="AX238" s="14" t="s">
        <v>73</v>
      </c>
      <c r="AY238" s="246" t="s">
        <v>154</v>
      </c>
    </row>
    <row r="239" s="14" customFormat="1">
      <c r="A239" s="14"/>
      <c r="B239" s="236"/>
      <c r="C239" s="237"/>
      <c r="D239" s="219" t="s">
        <v>167</v>
      </c>
      <c r="E239" s="238" t="s">
        <v>19</v>
      </c>
      <c r="F239" s="239" t="s">
        <v>2847</v>
      </c>
      <c r="G239" s="237"/>
      <c r="H239" s="240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167</v>
      </c>
      <c r="AU239" s="246" t="s">
        <v>83</v>
      </c>
      <c r="AV239" s="14" t="s">
        <v>83</v>
      </c>
      <c r="AW239" s="14" t="s">
        <v>34</v>
      </c>
      <c r="AX239" s="14" t="s">
        <v>73</v>
      </c>
      <c r="AY239" s="246" t="s">
        <v>154</v>
      </c>
    </row>
    <row r="240" s="14" customFormat="1">
      <c r="A240" s="14"/>
      <c r="B240" s="236"/>
      <c r="C240" s="237"/>
      <c r="D240" s="219" t="s">
        <v>167</v>
      </c>
      <c r="E240" s="238" t="s">
        <v>19</v>
      </c>
      <c r="F240" s="239" t="s">
        <v>2848</v>
      </c>
      <c r="G240" s="237"/>
      <c r="H240" s="240">
        <v>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167</v>
      </c>
      <c r="AU240" s="246" t="s">
        <v>83</v>
      </c>
      <c r="AV240" s="14" t="s">
        <v>83</v>
      </c>
      <c r="AW240" s="14" t="s">
        <v>34</v>
      </c>
      <c r="AX240" s="14" t="s">
        <v>73</v>
      </c>
      <c r="AY240" s="246" t="s">
        <v>154</v>
      </c>
    </row>
    <row r="241" s="2" customFormat="1" ht="14.4" customHeight="1">
      <c r="A241" s="40"/>
      <c r="B241" s="41"/>
      <c r="C241" s="206" t="s">
        <v>374</v>
      </c>
      <c r="D241" s="206" t="s">
        <v>156</v>
      </c>
      <c r="E241" s="207" t="s">
        <v>1820</v>
      </c>
      <c r="F241" s="208" t="s">
        <v>1821</v>
      </c>
      <c r="G241" s="209" t="s">
        <v>434</v>
      </c>
      <c r="H241" s="210">
        <v>3</v>
      </c>
      <c r="I241" s="211"/>
      <c r="J241" s="212">
        <f>ROUND(I241*H241,2)</f>
        <v>0</v>
      </c>
      <c r="K241" s="208" t="s">
        <v>160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0.00023000000000000001</v>
      </c>
      <c r="R241" s="215">
        <f>Q241*H241</f>
        <v>0.00069000000000000008</v>
      </c>
      <c r="S241" s="215">
        <v>0.00012</v>
      </c>
      <c r="T241" s="216">
        <f>S241*H241</f>
        <v>0.00036000000000000002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277</v>
      </c>
      <c r="AT241" s="217" t="s">
        <v>156</v>
      </c>
      <c r="AU241" s="217" t="s">
        <v>83</v>
      </c>
      <c r="AY241" s="19" t="s">
        <v>154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277</v>
      </c>
      <c r="BM241" s="217" t="s">
        <v>2850</v>
      </c>
    </row>
    <row r="242" s="2" customFormat="1">
      <c r="A242" s="40"/>
      <c r="B242" s="41"/>
      <c r="C242" s="42"/>
      <c r="D242" s="219" t="s">
        <v>163</v>
      </c>
      <c r="E242" s="42"/>
      <c r="F242" s="220" t="s">
        <v>1823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163</v>
      </c>
      <c r="AU242" s="19" t="s">
        <v>83</v>
      </c>
    </row>
    <row r="243" s="2" customFormat="1">
      <c r="A243" s="40"/>
      <c r="B243" s="41"/>
      <c r="C243" s="42"/>
      <c r="D243" s="224" t="s">
        <v>165</v>
      </c>
      <c r="E243" s="42"/>
      <c r="F243" s="225" t="s">
        <v>1824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165</v>
      </c>
      <c r="AU243" s="19" t="s">
        <v>83</v>
      </c>
    </row>
    <row r="244" s="2" customFormat="1" ht="14.4" customHeight="1">
      <c r="A244" s="40"/>
      <c r="B244" s="41"/>
      <c r="C244" s="206" t="s">
        <v>380</v>
      </c>
      <c r="D244" s="206" t="s">
        <v>156</v>
      </c>
      <c r="E244" s="207" t="s">
        <v>1825</v>
      </c>
      <c r="F244" s="208" t="s">
        <v>1826</v>
      </c>
      <c r="G244" s="209" t="s">
        <v>434</v>
      </c>
      <c r="H244" s="210">
        <v>3</v>
      </c>
      <c r="I244" s="211"/>
      <c r="J244" s="212">
        <f>ROUND(I244*H244,2)</f>
        <v>0</v>
      </c>
      <c r="K244" s="208" t="s">
        <v>160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277</v>
      </c>
      <c r="AT244" s="217" t="s">
        <v>156</v>
      </c>
      <c r="AU244" s="217" t="s">
        <v>83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277</v>
      </c>
      <c r="BM244" s="217" t="s">
        <v>2851</v>
      </c>
    </row>
    <row r="245" s="2" customFormat="1">
      <c r="A245" s="40"/>
      <c r="B245" s="41"/>
      <c r="C245" s="42"/>
      <c r="D245" s="219" t="s">
        <v>163</v>
      </c>
      <c r="E245" s="42"/>
      <c r="F245" s="220" t="s">
        <v>1828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163</v>
      </c>
      <c r="AU245" s="19" t="s">
        <v>83</v>
      </c>
    </row>
    <row r="246" s="2" customFormat="1">
      <c r="A246" s="40"/>
      <c r="B246" s="41"/>
      <c r="C246" s="42"/>
      <c r="D246" s="224" t="s">
        <v>165</v>
      </c>
      <c r="E246" s="42"/>
      <c r="F246" s="225" t="s">
        <v>1829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165</v>
      </c>
      <c r="AU246" s="19" t="s">
        <v>83</v>
      </c>
    </row>
    <row r="247" s="2" customFormat="1" ht="19.8" customHeight="1">
      <c r="A247" s="40"/>
      <c r="B247" s="41"/>
      <c r="C247" s="206" t="s">
        <v>390</v>
      </c>
      <c r="D247" s="206" t="s">
        <v>156</v>
      </c>
      <c r="E247" s="207" t="s">
        <v>1830</v>
      </c>
      <c r="F247" s="208" t="s">
        <v>1831</v>
      </c>
      <c r="G247" s="209" t="s">
        <v>434</v>
      </c>
      <c r="H247" s="210">
        <v>3</v>
      </c>
      <c r="I247" s="211"/>
      <c r="J247" s="212">
        <f>ROUND(I247*H247,2)</f>
        <v>0</v>
      </c>
      <c r="K247" s="208" t="s">
        <v>160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1.0000000000000001E-05</v>
      </c>
      <c r="R247" s="215">
        <f>Q247*H247</f>
        <v>3.0000000000000004E-05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277</v>
      </c>
      <c r="AT247" s="217" t="s">
        <v>156</v>
      </c>
      <c r="AU247" s="217" t="s">
        <v>83</v>
      </c>
      <c r="AY247" s="19" t="s">
        <v>154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81</v>
      </c>
      <c r="BK247" s="218">
        <f>ROUND(I247*H247,2)</f>
        <v>0</v>
      </c>
      <c r="BL247" s="19" t="s">
        <v>277</v>
      </c>
      <c r="BM247" s="217" t="s">
        <v>2852</v>
      </c>
    </row>
    <row r="248" s="2" customFormat="1">
      <c r="A248" s="40"/>
      <c r="B248" s="41"/>
      <c r="C248" s="42"/>
      <c r="D248" s="219" t="s">
        <v>163</v>
      </c>
      <c r="E248" s="42"/>
      <c r="F248" s="220" t="s">
        <v>1833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163</v>
      </c>
      <c r="AU248" s="19" t="s">
        <v>83</v>
      </c>
    </row>
    <row r="249" s="2" customFormat="1">
      <c r="A249" s="40"/>
      <c r="B249" s="41"/>
      <c r="C249" s="42"/>
      <c r="D249" s="224" t="s">
        <v>165</v>
      </c>
      <c r="E249" s="42"/>
      <c r="F249" s="225" t="s">
        <v>1834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165</v>
      </c>
      <c r="AU249" s="19" t="s">
        <v>83</v>
      </c>
    </row>
    <row r="250" s="2" customFormat="1" ht="19.8" customHeight="1">
      <c r="A250" s="40"/>
      <c r="B250" s="41"/>
      <c r="C250" s="206" t="s">
        <v>397</v>
      </c>
      <c r="D250" s="206" t="s">
        <v>156</v>
      </c>
      <c r="E250" s="207" t="s">
        <v>1835</v>
      </c>
      <c r="F250" s="208" t="s">
        <v>1836</v>
      </c>
      <c r="G250" s="209" t="s">
        <v>434</v>
      </c>
      <c r="H250" s="210">
        <v>6</v>
      </c>
      <c r="I250" s="211"/>
      <c r="J250" s="212">
        <f>ROUND(I250*H250,2)</f>
        <v>0</v>
      </c>
      <c r="K250" s="208" t="s">
        <v>160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277</v>
      </c>
      <c r="AT250" s="217" t="s">
        <v>156</v>
      </c>
      <c r="AU250" s="217" t="s">
        <v>83</v>
      </c>
      <c r="AY250" s="19" t="s">
        <v>154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277</v>
      </c>
      <c r="BM250" s="217" t="s">
        <v>2853</v>
      </c>
    </row>
    <row r="251" s="2" customFormat="1">
      <c r="A251" s="40"/>
      <c r="B251" s="41"/>
      <c r="C251" s="42"/>
      <c r="D251" s="219" t="s">
        <v>163</v>
      </c>
      <c r="E251" s="42"/>
      <c r="F251" s="220" t="s">
        <v>1838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163</v>
      </c>
      <c r="AU251" s="19" t="s">
        <v>83</v>
      </c>
    </row>
    <row r="252" s="2" customFormat="1">
      <c r="A252" s="40"/>
      <c r="B252" s="41"/>
      <c r="C252" s="42"/>
      <c r="D252" s="224" t="s">
        <v>165</v>
      </c>
      <c r="E252" s="42"/>
      <c r="F252" s="225" t="s">
        <v>1839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165</v>
      </c>
      <c r="AU252" s="19" t="s">
        <v>83</v>
      </c>
    </row>
    <row r="253" s="2" customFormat="1" ht="22.2" customHeight="1">
      <c r="A253" s="40"/>
      <c r="B253" s="41"/>
      <c r="C253" s="206" t="s">
        <v>407</v>
      </c>
      <c r="D253" s="206" t="s">
        <v>156</v>
      </c>
      <c r="E253" s="207" t="s">
        <v>1840</v>
      </c>
      <c r="F253" s="208" t="s">
        <v>1841</v>
      </c>
      <c r="G253" s="209" t="s">
        <v>434</v>
      </c>
      <c r="H253" s="210">
        <v>6</v>
      </c>
      <c r="I253" s="211"/>
      <c r="J253" s="212">
        <f>ROUND(I253*H253,2)</f>
        <v>0</v>
      </c>
      <c r="K253" s="208" t="s">
        <v>160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1.0000000000000001E-05</v>
      </c>
      <c r="R253" s="215">
        <f>Q253*H253</f>
        <v>6.0000000000000008E-05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277</v>
      </c>
      <c r="AT253" s="217" t="s">
        <v>156</v>
      </c>
      <c r="AU253" s="217" t="s">
        <v>83</v>
      </c>
      <c r="AY253" s="19" t="s">
        <v>154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277</v>
      </c>
      <c r="BM253" s="217" t="s">
        <v>2854</v>
      </c>
    </row>
    <row r="254" s="2" customFormat="1">
      <c r="A254" s="40"/>
      <c r="B254" s="41"/>
      <c r="C254" s="42"/>
      <c r="D254" s="219" t="s">
        <v>163</v>
      </c>
      <c r="E254" s="42"/>
      <c r="F254" s="220" t="s">
        <v>1843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163</v>
      </c>
      <c r="AU254" s="19" t="s">
        <v>83</v>
      </c>
    </row>
    <row r="255" s="2" customFormat="1">
      <c r="A255" s="40"/>
      <c r="B255" s="41"/>
      <c r="C255" s="42"/>
      <c r="D255" s="224" t="s">
        <v>165</v>
      </c>
      <c r="E255" s="42"/>
      <c r="F255" s="225" t="s">
        <v>1844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165</v>
      </c>
      <c r="AU255" s="19" t="s">
        <v>83</v>
      </c>
    </row>
    <row r="256" s="2" customFormat="1" ht="19.8" customHeight="1">
      <c r="A256" s="40"/>
      <c r="B256" s="41"/>
      <c r="C256" s="206" t="s">
        <v>414</v>
      </c>
      <c r="D256" s="206" t="s">
        <v>156</v>
      </c>
      <c r="E256" s="207" t="s">
        <v>1845</v>
      </c>
      <c r="F256" s="208" t="s">
        <v>1846</v>
      </c>
      <c r="G256" s="209" t="s">
        <v>599</v>
      </c>
      <c r="H256" s="210">
        <v>3</v>
      </c>
      <c r="I256" s="211"/>
      <c r="J256" s="212">
        <f>ROUND(I256*H256,2)</f>
        <v>0</v>
      </c>
      <c r="K256" s="208" t="s">
        <v>160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0.0022300000000000002</v>
      </c>
      <c r="R256" s="215">
        <f>Q256*H256</f>
        <v>0.0066900000000000006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277</v>
      </c>
      <c r="AT256" s="217" t="s">
        <v>156</v>
      </c>
      <c r="AU256" s="217" t="s">
        <v>83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277</v>
      </c>
      <c r="BM256" s="217" t="s">
        <v>2855</v>
      </c>
    </row>
    <row r="257" s="2" customFormat="1">
      <c r="A257" s="40"/>
      <c r="B257" s="41"/>
      <c r="C257" s="42"/>
      <c r="D257" s="219" t="s">
        <v>163</v>
      </c>
      <c r="E257" s="42"/>
      <c r="F257" s="220" t="s">
        <v>1848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163</v>
      </c>
      <c r="AU257" s="19" t="s">
        <v>83</v>
      </c>
    </row>
    <row r="258" s="2" customFormat="1">
      <c r="A258" s="40"/>
      <c r="B258" s="41"/>
      <c r="C258" s="42"/>
      <c r="D258" s="224" t="s">
        <v>165</v>
      </c>
      <c r="E258" s="42"/>
      <c r="F258" s="225" t="s">
        <v>1849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165</v>
      </c>
      <c r="AU258" s="19" t="s">
        <v>83</v>
      </c>
    </row>
    <row r="259" s="14" customFormat="1">
      <c r="A259" s="14"/>
      <c r="B259" s="236"/>
      <c r="C259" s="237"/>
      <c r="D259" s="219" t="s">
        <v>167</v>
      </c>
      <c r="E259" s="238" t="s">
        <v>19</v>
      </c>
      <c r="F259" s="239" t="s">
        <v>2846</v>
      </c>
      <c r="G259" s="237"/>
      <c r="H259" s="240">
        <v>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167</v>
      </c>
      <c r="AU259" s="246" t="s">
        <v>83</v>
      </c>
      <c r="AV259" s="14" t="s">
        <v>83</v>
      </c>
      <c r="AW259" s="14" t="s">
        <v>34</v>
      </c>
      <c r="AX259" s="14" t="s">
        <v>73</v>
      </c>
      <c r="AY259" s="246" t="s">
        <v>154</v>
      </c>
    </row>
    <row r="260" s="14" customFormat="1">
      <c r="A260" s="14"/>
      <c r="B260" s="236"/>
      <c r="C260" s="237"/>
      <c r="D260" s="219" t="s">
        <v>167</v>
      </c>
      <c r="E260" s="238" t="s">
        <v>19</v>
      </c>
      <c r="F260" s="239" t="s">
        <v>2847</v>
      </c>
      <c r="G260" s="237"/>
      <c r="H260" s="240">
        <v>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167</v>
      </c>
      <c r="AU260" s="246" t="s">
        <v>83</v>
      </c>
      <c r="AV260" s="14" t="s">
        <v>83</v>
      </c>
      <c r="AW260" s="14" t="s">
        <v>34</v>
      </c>
      <c r="AX260" s="14" t="s">
        <v>73</v>
      </c>
      <c r="AY260" s="246" t="s">
        <v>154</v>
      </c>
    </row>
    <row r="261" s="14" customFormat="1">
      <c r="A261" s="14"/>
      <c r="B261" s="236"/>
      <c r="C261" s="237"/>
      <c r="D261" s="219" t="s">
        <v>167</v>
      </c>
      <c r="E261" s="238" t="s">
        <v>19</v>
      </c>
      <c r="F261" s="239" t="s">
        <v>2848</v>
      </c>
      <c r="G261" s="237"/>
      <c r="H261" s="240">
        <v>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167</v>
      </c>
      <c r="AU261" s="246" t="s">
        <v>83</v>
      </c>
      <c r="AV261" s="14" t="s">
        <v>83</v>
      </c>
      <c r="AW261" s="14" t="s">
        <v>34</v>
      </c>
      <c r="AX261" s="14" t="s">
        <v>73</v>
      </c>
      <c r="AY261" s="246" t="s">
        <v>154</v>
      </c>
    </row>
    <row r="262" s="2" customFormat="1" ht="14.4" customHeight="1">
      <c r="A262" s="40"/>
      <c r="B262" s="41"/>
      <c r="C262" s="248" t="s">
        <v>421</v>
      </c>
      <c r="D262" s="248" t="s">
        <v>264</v>
      </c>
      <c r="E262" s="249" t="s">
        <v>1851</v>
      </c>
      <c r="F262" s="250" t="s">
        <v>1852</v>
      </c>
      <c r="G262" s="251" t="s">
        <v>434</v>
      </c>
      <c r="H262" s="252">
        <v>3</v>
      </c>
      <c r="I262" s="253"/>
      <c r="J262" s="254">
        <f>ROUND(I262*H262,2)</f>
        <v>0</v>
      </c>
      <c r="K262" s="250" t="s">
        <v>160</v>
      </c>
      <c r="L262" s="255"/>
      <c r="M262" s="256" t="s">
        <v>19</v>
      </c>
      <c r="N262" s="257" t="s">
        <v>44</v>
      </c>
      <c r="O262" s="86"/>
      <c r="P262" s="215">
        <f>O262*H262</f>
        <v>0</v>
      </c>
      <c r="Q262" s="215">
        <v>0.0135</v>
      </c>
      <c r="R262" s="215">
        <f>Q262*H262</f>
        <v>0.040500000000000001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414</v>
      </c>
      <c r="AT262" s="217" t="s">
        <v>264</v>
      </c>
      <c r="AU262" s="217" t="s">
        <v>83</v>
      </c>
      <c r="AY262" s="19" t="s">
        <v>154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277</v>
      </c>
      <c r="BM262" s="217" t="s">
        <v>2856</v>
      </c>
    </row>
    <row r="263" s="2" customFormat="1">
      <c r="A263" s="40"/>
      <c r="B263" s="41"/>
      <c r="C263" s="42"/>
      <c r="D263" s="219" t="s">
        <v>163</v>
      </c>
      <c r="E263" s="42"/>
      <c r="F263" s="220" t="s">
        <v>1852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163</v>
      </c>
      <c r="AU263" s="19" t="s">
        <v>83</v>
      </c>
    </row>
    <row r="264" s="2" customFormat="1">
      <c r="A264" s="40"/>
      <c r="B264" s="41"/>
      <c r="C264" s="42"/>
      <c r="D264" s="219" t="s">
        <v>249</v>
      </c>
      <c r="E264" s="42"/>
      <c r="F264" s="247" t="s">
        <v>1854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83</v>
      </c>
    </row>
    <row r="265" s="2" customFormat="1" ht="19.8" customHeight="1">
      <c r="A265" s="40"/>
      <c r="B265" s="41"/>
      <c r="C265" s="206" t="s">
        <v>431</v>
      </c>
      <c r="D265" s="206" t="s">
        <v>156</v>
      </c>
      <c r="E265" s="207" t="s">
        <v>1855</v>
      </c>
      <c r="F265" s="208" t="s">
        <v>1856</v>
      </c>
      <c r="G265" s="209" t="s">
        <v>434</v>
      </c>
      <c r="H265" s="210">
        <v>3</v>
      </c>
      <c r="I265" s="211"/>
      <c r="J265" s="212">
        <f>ROUND(I265*H265,2)</f>
        <v>0</v>
      </c>
      <c r="K265" s="208" t="s">
        <v>160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4.0000000000000003E-05</v>
      </c>
      <c r="R265" s="215">
        <f>Q265*H265</f>
        <v>0.00012000000000000002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277</v>
      </c>
      <c r="AT265" s="217" t="s">
        <v>156</v>
      </c>
      <c r="AU265" s="217" t="s">
        <v>83</v>
      </c>
      <c r="AY265" s="19" t="s">
        <v>154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277</v>
      </c>
      <c r="BM265" s="217" t="s">
        <v>2857</v>
      </c>
    </row>
    <row r="266" s="2" customFormat="1">
      <c r="A266" s="40"/>
      <c r="B266" s="41"/>
      <c r="C266" s="42"/>
      <c r="D266" s="219" t="s">
        <v>163</v>
      </c>
      <c r="E266" s="42"/>
      <c r="F266" s="220" t="s">
        <v>1858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163</v>
      </c>
      <c r="AU266" s="19" t="s">
        <v>83</v>
      </c>
    </row>
    <row r="267" s="2" customFormat="1">
      <c r="A267" s="40"/>
      <c r="B267" s="41"/>
      <c r="C267" s="42"/>
      <c r="D267" s="224" t="s">
        <v>165</v>
      </c>
      <c r="E267" s="42"/>
      <c r="F267" s="225" t="s">
        <v>1859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165</v>
      </c>
      <c r="AU267" s="19" t="s">
        <v>83</v>
      </c>
    </row>
    <row r="268" s="2" customFormat="1" ht="22.2" customHeight="1">
      <c r="A268" s="40"/>
      <c r="B268" s="41"/>
      <c r="C268" s="248" t="s">
        <v>440</v>
      </c>
      <c r="D268" s="248" t="s">
        <v>264</v>
      </c>
      <c r="E268" s="249" t="s">
        <v>1860</v>
      </c>
      <c r="F268" s="250" t="s">
        <v>1861</v>
      </c>
      <c r="G268" s="251" t="s">
        <v>434</v>
      </c>
      <c r="H268" s="252">
        <v>3</v>
      </c>
      <c r="I268" s="253"/>
      <c r="J268" s="254">
        <f>ROUND(I268*H268,2)</f>
        <v>0</v>
      </c>
      <c r="K268" s="250" t="s">
        <v>160</v>
      </c>
      <c r="L268" s="255"/>
      <c r="M268" s="256" t="s">
        <v>19</v>
      </c>
      <c r="N268" s="257" t="s">
        <v>44</v>
      </c>
      <c r="O268" s="86"/>
      <c r="P268" s="215">
        <f>O268*H268</f>
        <v>0</v>
      </c>
      <c r="Q268" s="215">
        <v>0.0018</v>
      </c>
      <c r="R268" s="215">
        <f>Q268*H268</f>
        <v>0.0054000000000000003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414</v>
      </c>
      <c r="AT268" s="217" t="s">
        <v>264</v>
      </c>
      <c r="AU268" s="217" t="s">
        <v>83</v>
      </c>
      <c r="AY268" s="19" t="s">
        <v>154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ROUND(I268*H268,2)</f>
        <v>0</v>
      </c>
      <c r="BL268" s="19" t="s">
        <v>277</v>
      </c>
      <c r="BM268" s="217" t="s">
        <v>2858</v>
      </c>
    </row>
    <row r="269" s="2" customFormat="1">
      <c r="A269" s="40"/>
      <c r="B269" s="41"/>
      <c r="C269" s="42"/>
      <c r="D269" s="219" t="s">
        <v>163</v>
      </c>
      <c r="E269" s="42"/>
      <c r="F269" s="220" t="s">
        <v>1861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163</v>
      </c>
      <c r="AU269" s="19" t="s">
        <v>83</v>
      </c>
    </row>
    <row r="270" s="2" customFormat="1">
      <c r="A270" s="40"/>
      <c r="B270" s="41"/>
      <c r="C270" s="42"/>
      <c r="D270" s="219" t="s">
        <v>249</v>
      </c>
      <c r="E270" s="42"/>
      <c r="F270" s="247" t="s">
        <v>1854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249</v>
      </c>
      <c r="AU270" s="19" t="s">
        <v>83</v>
      </c>
    </row>
    <row r="271" s="2" customFormat="1" ht="22.2" customHeight="1">
      <c r="A271" s="40"/>
      <c r="B271" s="41"/>
      <c r="C271" s="206" t="s">
        <v>447</v>
      </c>
      <c r="D271" s="206" t="s">
        <v>156</v>
      </c>
      <c r="E271" s="207" t="s">
        <v>2859</v>
      </c>
      <c r="F271" s="208" t="s">
        <v>2860</v>
      </c>
      <c r="G271" s="209" t="s">
        <v>178</v>
      </c>
      <c r="H271" s="210">
        <v>0.052999999999999998</v>
      </c>
      <c r="I271" s="211"/>
      <c r="J271" s="212">
        <f>ROUND(I271*H271,2)</f>
        <v>0</v>
      </c>
      <c r="K271" s="208" t="s">
        <v>160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277</v>
      </c>
      <c r="AT271" s="217" t="s">
        <v>156</v>
      </c>
      <c r="AU271" s="217" t="s">
        <v>83</v>
      </c>
      <c r="AY271" s="19" t="s">
        <v>154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277</v>
      </c>
      <c r="BM271" s="217" t="s">
        <v>2861</v>
      </c>
    </row>
    <row r="272" s="2" customFormat="1">
      <c r="A272" s="40"/>
      <c r="B272" s="41"/>
      <c r="C272" s="42"/>
      <c r="D272" s="219" t="s">
        <v>163</v>
      </c>
      <c r="E272" s="42"/>
      <c r="F272" s="220" t="s">
        <v>2862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163</v>
      </c>
      <c r="AU272" s="19" t="s">
        <v>83</v>
      </c>
    </row>
    <row r="273" s="2" customFormat="1">
      <c r="A273" s="40"/>
      <c r="B273" s="41"/>
      <c r="C273" s="42"/>
      <c r="D273" s="224" t="s">
        <v>165</v>
      </c>
      <c r="E273" s="42"/>
      <c r="F273" s="225" t="s">
        <v>2863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165</v>
      </c>
      <c r="AU273" s="19" t="s">
        <v>83</v>
      </c>
    </row>
    <row r="274" s="12" customFormat="1" ht="22.8" customHeight="1">
      <c r="A274" s="12"/>
      <c r="B274" s="190"/>
      <c r="C274" s="191"/>
      <c r="D274" s="192" t="s">
        <v>72</v>
      </c>
      <c r="E274" s="204" t="s">
        <v>429</v>
      </c>
      <c r="F274" s="204" t="s">
        <v>430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SUM(P275:P323)</f>
        <v>0</v>
      </c>
      <c r="Q274" s="198"/>
      <c r="R274" s="199">
        <f>SUM(R275:R323)</f>
        <v>0.22064</v>
      </c>
      <c r="S274" s="198"/>
      <c r="T274" s="200">
        <f>SUM(T275:T323)</f>
        <v>0.0080000000000000002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83</v>
      </c>
      <c r="AT274" s="202" t="s">
        <v>72</v>
      </c>
      <c r="AU274" s="202" t="s">
        <v>81</v>
      </c>
      <c r="AY274" s="201" t="s">
        <v>154</v>
      </c>
      <c r="BK274" s="203">
        <f>SUM(BK275:BK323)</f>
        <v>0</v>
      </c>
    </row>
    <row r="275" s="2" customFormat="1" ht="22.2" customHeight="1">
      <c r="A275" s="40"/>
      <c r="B275" s="41"/>
      <c r="C275" s="206" t="s">
        <v>454</v>
      </c>
      <c r="D275" s="206" t="s">
        <v>156</v>
      </c>
      <c r="E275" s="207" t="s">
        <v>1868</v>
      </c>
      <c r="F275" s="208" t="s">
        <v>1869</v>
      </c>
      <c r="G275" s="209" t="s">
        <v>434</v>
      </c>
      <c r="H275" s="210">
        <v>8</v>
      </c>
      <c r="I275" s="211"/>
      <c r="J275" s="212">
        <f>ROUND(I275*H275,2)</f>
        <v>0</v>
      </c>
      <c r="K275" s="208" t="s">
        <v>160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277</v>
      </c>
      <c r="AT275" s="217" t="s">
        <v>156</v>
      </c>
      <c r="AU275" s="217" t="s">
        <v>83</v>
      </c>
      <c r="AY275" s="19" t="s">
        <v>154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277</v>
      </c>
      <c r="BM275" s="217" t="s">
        <v>2864</v>
      </c>
    </row>
    <row r="276" s="2" customFormat="1">
      <c r="A276" s="40"/>
      <c r="B276" s="41"/>
      <c r="C276" s="42"/>
      <c r="D276" s="219" t="s">
        <v>163</v>
      </c>
      <c r="E276" s="42"/>
      <c r="F276" s="220" t="s">
        <v>1871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163</v>
      </c>
      <c r="AU276" s="19" t="s">
        <v>83</v>
      </c>
    </row>
    <row r="277" s="2" customFormat="1">
      <c r="A277" s="40"/>
      <c r="B277" s="41"/>
      <c r="C277" s="42"/>
      <c r="D277" s="224" t="s">
        <v>165</v>
      </c>
      <c r="E277" s="42"/>
      <c r="F277" s="225" t="s">
        <v>1872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165</v>
      </c>
      <c r="AU277" s="19" t="s">
        <v>83</v>
      </c>
    </row>
    <row r="278" s="14" customFormat="1">
      <c r="A278" s="14"/>
      <c r="B278" s="236"/>
      <c r="C278" s="237"/>
      <c r="D278" s="219" t="s">
        <v>167</v>
      </c>
      <c r="E278" s="238" t="s">
        <v>19</v>
      </c>
      <c r="F278" s="239" t="s">
        <v>2803</v>
      </c>
      <c r="G278" s="237"/>
      <c r="H278" s="240">
        <v>2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167</v>
      </c>
      <c r="AU278" s="246" t="s">
        <v>83</v>
      </c>
      <c r="AV278" s="14" t="s">
        <v>83</v>
      </c>
      <c r="AW278" s="14" t="s">
        <v>34</v>
      </c>
      <c r="AX278" s="14" t="s">
        <v>73</v>
      </c>
      <c r="AY278" s="246" t="s">
        <v>154</v>
      </c>
    </row>
    <row r="279" s="14" customFormat="1">
      <c r="A279" s="14"/>
      <c r="B279" s="236"/>
      <c r="C279" s="237"/>
      <c r="D279" s="219" t="s">
        <v>167</v>
      </c>
      <c r="E279" s="238" t="s">
        <v>19</v>
      </c>
      <c r="F279" s="239" t="s">
        <v>2804</v>
      </c>
      <c r="G279" s="237"/>
      <c r="H279" s="240">
        <v>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167</v>
      </c>
      <c r="AU279" s="246" t="s">
        <v>83</v>
      </c>
      <c r="AV279" s="14" t="s">
        <v>83</v>
      </c>
      <c r="AW279" s="14" t="s">
        <v>34</v>
      </c>
      <c r="AX279" s="14" t="s">
        <v>73</v>
      </c>
      <c r="AY279" s="246" t="s">
        <v>154</v>
      </c>
    </row>
    <row r="280" s="14" customFormat="1">
      <c r="A280" s="14"/>
      <c r="B280" s="236"/>
      <c r="C280" s="237"/>
      <c r="D280" s="219" t="s">
        <v>167</v>
      </c>
      <c r="E280" s="238" t="s">
        <v>19</v>
      </c>
      <c r="F280" s="239" t="s">
        <v>2805</v>
      </c>
      <c r="G280" s="237"/>
      <c r="H280" s="240">
        <v>3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167</v>
      </c>
      <c r="AU280" s="246" t="s">
        <v>83</v>
      </c>
      <c r="AV280" s="14" t="s">
        <v>83</v>
      </c>
      <c r="AW280" s="14" t="s">
        <v>34</v>
      </c>
      <c r="AX280" s="14" t="s">
        <v>73</v>
      </c>
      <c r="AY280" s="246" t="s">
        <v>154</v>
      </c>
    </row>
    <row r="281" s="14" customFormat="1">
      <c r="A281" s="14"/>
      <c r="B281" s="236"/>
      <c r="C281" s="237"/>
      <c r="D281" s="219" t="s">
        <v>167</v>
      </c>
      <c r="E281" s="238" t="s">
        <v>19</v>
      </c>
      <c r="F281" s="239" t="s">
        <v>2806</v>
      </c>
      <c r="G281" s="237"/>
      <c r="H281" s="240">
        <v>2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167</v>
      </c>
      <c r="AU281" s="246" t="s">
        <v>83</v>
      </c>
      <c r="AV281" s="14" t="s">
        <v>83</v>
      </c>
      <c r="AW281" s="14" t="s">
        <v>34</v>
      </c>
      <c r="AX281" s="14" t="s">
        <v>73</v>
      </c>
      <c r="AY281" s="246" t="s">
        <v>154</v>
      </c>
    </row>
    <row r="282" s="2" customFormat="1" ht="22.2" customHeight="1">
      <c r="A282" s="40"/>
      <c r="B282" s="41"/>
      <c r="C282" s="248" t="s">
        <v>461</v>
      </c>
      <c r="D282" s="248" t="s">
        <v>264</v>
      </c>
      <c r="E282" s="249" t="s">
        <v>1874</v>
      </c>
      <c r="F282" s="250" t="s">
        <v>1875</v>
      </c>
      <c r="G282" s="251" t="s">
        <v>434</v>
      </c>
      <c r="H282" s="252">
        <v>8</v>
      </c>
      <c r="I282" s="253"/>
      <c r="J282" s="254">
        <f>ROUND(I282*H282,2)</f>
        <v>0</v>
      </c>
      <c r="K282" s="250" t="s">
        <v>160</v>
      </c>
      <c r="L282" s="255"/>
      <c r="M282" s="256" t="s">
        <v>19</v>
      </c>
      <c r="N282" s="257" t="s">
        <v>44</v>
      </c>
      <c r="O282" s="86"/>
      <c r="P282" s="215">
        <f>O282*H282</f>
        <v>0</v>
      </c>
      <c r="Q282" s="215">
        <v>0.021600000000000001</v>
      </c>
      <c r="R282" s="215">
        <f>Q282*H282</f>
        <v>0.17280000000000001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414</v>
      </c>
      <c r="AT282" s="217" t="s">
        <v>264</v>
      </c>
      <c r="AU282" s="217" t="s">
        <v>83</v>
      </c>
      <c r="AY282" s="19" t="s">
        <v>154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81</v>
      </c>
      <c r="BK282" s="218">
        <f>ROUND(I282*H282,2)</f>
        <v>0</v>
      </c>
      <c r="BL282" s="19" t="s">
        <v>277</v>
      </c>
      <c r="BM282" s="217" t="s">
        <v>2865</v>
      </c>
    </row>
    <row r="283" s="2" customFormat="1">
      <c r="A283" s="40"/>
      <c r="B283" s="41"/>
      <c r="C283" s="42"/>
      <c r="D283" s="219" t="s">
        <v>163</v>
      </c>
      <c r="E283" s="42"/>
      <c r="F283" s="220" t="s">
        <v>1875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163</v>
      </c>
      <c r="AU283" s="19" t="s">
        <v>83</v>
      </c>
    </row>
    <row r="284" s="2" customFormat="1">
      <c r="A284" s="40"/>
      <c r="B284" s="41"/>
      <c r="C284" s="42"/>
      <c r="D284" s="219" t="s">
        <v>249</v>
      </c>
      <c r="E284" s="42"/>
      <c r="F284" s="247" t="s">
        <v>1877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249</v>
      </c>
      <c r="AU284" s="19" t="s">
        <v>83</v>
      </c>
    </row>
    <row r="285" s="2" customFormat="1" ht="19.8" customHeight="1">
      <c r="A285" s="40"/>
      <c r="B285" s="41"/>
      <c r="C285" s="206" t="s">
        <v>466</v>
      </c>
      <c r="D285" s="206" t="s">
        <v>156</v>
      </c>
      <c r="E285" s="207" t="s">
        <v>1886</v>
      </c>
      <c r="F285" s="208" t="s">
        <v>1887</v>
      </c>
      <c r="G285" s="209" t="s">
        <v>434</v>
      </c>
      <c r="H285" s="210">
        <v>8</v>
      </c>
      <c r="I285" s="211"/>
      <c r="J285" s="212">
        <f>ROUND(I285*H285,2)</f>
        <v>0</v>
      </c>
      <c r="K285" s="208" t="s">
        <v>160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277</v>
      </c>
      <c r="AT285" s="217" t="s">
        <v>156</v>
      </c>
      <c r="AU285" s="217" t="s">
        <v>83</v>
      </c>
      <c r="AY285" s="19" t="s">
        <v>154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277</v>
      </c>
      <c r="BM285" s="217" t="s">
        <v>2866</v>
      </c>
    </row>
    <row r="286" s="2" customFormat="1">
      <c r="A286" s="40"/>
      <c r="B286" s="41"/>
      <c r="C286" s="42"/>
      <c r="D286" s="219" t="s">
        <v>163</v>
      </c>
      <c r="E286" s="42"/>
      <c r="F286" s="220" t="s">
        <v>1889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163</v>
      </c>
      <c r="AU286" s="19" t="s">
        <v>83</v>
      </c>
    </row>
    <row r="287" s="2" customFormat="1">
      <c r="A287" s="40"/>
      <c r="B287" s="41"/>
      <c r="C287" s="42"/>
      <c r="D287" s="224" t="s">
        <v>165</v>
      </c>
      <c r="E287" s="42"/>
      <c r="F287" s="225" t="s">
        <v>1890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165</v>
      </c>
      <c r="AU287" s="19" t="s">
        <v>83</v>
      </c>
    </row>
    <row r="288" s="2" customFormat="1" ht="14.4" customHeight="1">
      <c r="A288" s="40"/>
      <c r="B288" s="41"/>
      <c r="C288" s="248" t="s">
        <v>470</v>
      </c>
      <c r="D288" s="248" t="s">
        <v>264</v>
      </c>
      <c r="E288" s="249" t="s">
        <v>1278</v>
      </c>
      <c r="F288" s="250" t="s">
        <v>1279</v>
      </c>
      <c r="G288" s="251" t="s">
        <v>434</v>
      </c>
      <c r="H288" s="252">
        <v>8</v>
      </c>
      <c r="I288" s="253"/>
      <c r="J288" s="254">
        <f>ROUND(I288*H288,2)</f>
        <v>0</v>
      </c>
      <c r="K288" s="250" t="s">
        <v>160</v>
      </c>
      <c r="L288" s="255"/>
      <c r="M288" s="256" t="s">
        <v>19</v>
      </c>
      <c r="N288" s="257" t="s">
        <v>44</v>
      </c>
      <c r="O288" s="86"/>
      <c r="P288" s="215">
        <f>O288*H288</f>
        <v>0</v>
      </c>
      <c r="Q288" s="215">
        <v>0.0023999999999999998</v>
      </c>
      <c r="R288" s="215">
        <f>Q288*H288</f>
        <v>0.019199999999999998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414</v>
      </c>
      <c r="AT288" s="217" t="s">
        <v>264</v>
      </c>
      <c r="AU288" s="217" t="s">
        <v>83</v>
      </c>
      <c r="AY288" s="19" t="s">
        <v>154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277</v>
      </c>
      <c r="BM288" s="217" t="s">
        <v>2867</v>
      </c>
    </row>
    <row r="289" s="2" customFormat="1">
      <c r="A289" s="40"/>
      <c r="B289" s="41"/>
      <c r="C289" s="42"/>
      <c r="D289" s="219" t="s">
        <v>163</v>
      </c>
      <c r="E289" s="42"/>
      <c r="F289" s="220" t="s">
        <v>1279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163</v>
      </c>
      <c r="AU289" s="19" t="s">
        <v>83</v>
      </c>
    </row>
    <row r="290" s="2" customFormat="1" ht="14.4" customHeight="1">
      <c r="A290" s="40"/>
      <c r="B290" s="41"/>
      <c r="C290" s="206" t="s">
        <v>477</v>
      </c>
      <c r="D290" s="206" t="s">
        <v>156</v>
      </c>
      <c r="E290" s="207" t="s">
        <v>1892</v>
      </c>
      <c r="F290" s="208" t="s">
        <v>1893</v>
      </c>
      <c r="G290" s="209" t="s">
        <v>434</v>
      </c>
      <c r="H290" s="210">
        <v>8</v>
      </c>
      <c r="I290" s="211"/>
      <c r="J290" s="212">
        <f>ROUND(I290*H290,2)</f>
        <v>0</v>
      </c>
      <c r="K290" s="208" t="s">
        <v>160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277</v>
      </c>
      <c r="AT290" s="217" t="s">
        <v>156</v>
      </c>
      <c r="AU290" s="217" t="s">
        <v>83</v>
      </c>
      <c r="AY290" s="19" t="s">
        <v>154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277</v>
      </c>
      <c r="BM290" s="217" t="s">
        <v>2868</v>
      </c>
    </row>
    <row r="291" s="2" customFormat="1">
      <c r="A291" s="40"/>
      <c r="B291" s="41"/>
      <c r="C291" s="42"/>
      <c r="D291" s="219" t="s">
        <v>163</v>
      </c>
      <c r="E291" s="42"/>
      <c r="F291" s="220" t="s">
        <v>1895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163</v>
      </c>
      <c r="AU291" s="19" t="s">
        <v>83</v>
      </c>
    </row>
    <row r="292" s="2" customFormat="1">
      <c r="A292" s="40"/>
      <c r="B292" s="41"/>
      <c r="C292" s="42"/>
      <c r="D292" s="224" t="s">
        <v>165</v>
      </c>
      <c r="E292" s="42"/>
      <c r="F292" s="225" t="s">
        <v>1896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165</v>
      </c>
      <c r="AU292" s="19" t="s">
        <v>83</v>
      </c>
    </row>
    <row r="293" s="2" customFormat="1" ht="14.4" customHeight="1">
      <c r="A293" s="40"/>
      <c r="B293" s="41"/>
      <c r="C293" s="248" t="s">
        <v>482</v>
      </c>
      <c r="D293" s="248" t="s">
        <v>264</v>
      </c>
      <c r="E293" s="249" t="s">
        <v>1898</v>
      </c>
      <c r="F293" s="250" t="s">
        <v>1899</v>
      </c>
      <c r="G293" s="251" t="s">
        <v>434</v>
      </c>
      <c r="H293" s="252">
        <v>2</v>
      </c>
      <c r="I293" s="253"/>
      <c r="J293" s="254">
        <f>ROUND(I293*H293,2)</f>
        <v>0</v>
      </c>
      <c r="K293" s="250" t="s">
        <v>160</v>
      </c>
      <c r="L293" s="255"/>
      <c r="M293" s="256" t="s">
        <v>19</v>
      </c>
      <c r="N293" s="257" t="s">
        <v>44</v>
      </c>
      <c r="O293" s="86"/>
      <c r="P293" s="215">
        <f>O293*H293</f>
        <v>0</v>
      </c>
      <c r="Q293" s="215">
        <v>0.00014999999999999999</v>
      </c>
      <c r="R293" s="215">
        <f>Q293*H293</f>
        <v>0.00029999999999999997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414</v>
      </c>
      <c r="AT293" s="217" t="s">
        <v>264</v>
      </c>
      <c r="AU293" s="217" t="s">
        <v>83</v>
      </c>
      <c r="AY293" s="19" t="s">
        <v>154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277</v>
      </c>
      <c r="BM293" s="217" t="s">
        <v>2869</v>
      </c>
    </row>
    <row r="294" s="2" customFormat="1">
      <c r="A294" s="40"/>
      <c r="B294" s="41"/>
      <c r="C294" s="42"/>
      <c r="D294" s="219" t="s">
        <v>163</v>
      </c>
      <c r="E294" s="42"/>
      <c r="F294" s="220" t="s">
        <v>1899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163</v>
      </c>
      <c r="AU294" s="19" t="s">
        <v>83</v>
      </c>
    </row>
    <row r="295" s="2" customFormat="1">
      <c r="A295" s="40"/>
      <c r="B295" s="41"/>
      <c r="C295" s="42"/>
      <c r="D295" s="219" t="s">
        <v>249</v>
      </c>
      <c r="E295" s="42"/>
      <c r="F295" s="247" t="s">
        <v>268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249</v>
      </c>
      <c r="AU295" s="19" t="s">
        <v>83</v>
      </c>
    </row>
    <row r="296" s="14" customFormat="1">
      <c r="A296" s="14"/>
      <c r="B296" s="236"/>
      <c r="C296" s="237"/>
      <c r="D296" s="219" t="s">
        <v>167</v>
      </c>
      <c r="E296" s="238" t="s">
        <v>19</v>
      </c>
      <c r="F296" s="239" t="s">
        <v>2804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167</v>
      </c>
      <c r="AU296" s="246" t="s">
        <v>83</v>
      </c>
      <c r="AV296" s="14" t="s">
        <v>83</v>
      </c>
      <c r="AW296" s="14" t="s">
        <v>34</v>
      </c>
      <c r="AX296" s="14" t="s">
        <v>73</v>
      </c>
      <c r="AY296" s="246" t="s">
        <v>154</v>
      </c>
    </row>
    <row r="297" s="14" customFormat="1">
      <c r="A297" s="14"/>
      <c r="B297" s="236"/>
      <c r="C297" s="237"/>
      <c r="D297" s="219" t="s">
        <v>167</v>
      </c>
      <c r="E297" s="238" t="s">
        <v>19</v>
      </c>
      <c r="F297" s="239" t="s">
        <v>2847</v>
      </c>
      <c r="G297" s="237"/>
      <c r="H297" s="240">
        <v>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167</v>
      </c>
      <c r="AU297" s="246" t="s">
        <v>83</v>
      </c>
      <c r="AV297" s="14" t="s">
        <v>83</v>
      </c>
      <c r="AW297" s="14" t="s">
        <v>34</v>
      </c>
      <c r="AX297" s="14" t="s">
        <v>73</v>
      </c>
      <c r="AY297" s="246" t="s">
        <v>154</v>
      </c>
    </row>
    <row r="298" s="2" customFormat="1" ht="14.4" customHeight="1">
      <c r="A298" s="40"/>
      <c r="B298" s="41"/>
      <c r="C298" s="248" t="s">
        <v>490</v>
      </c>
      <c r="D298" s="248" t="s">
        <v>264</v>
      </c>
      <c r="E298" s="249" t="s">
        <v>1902</v>
      </c>
      <c r="F298" s="250" t="s">
        <v>1903</v>
      </c>
      <c r="G298" s="251" t="s">
        <v>434</v>
      </c>
      <c r="H298" s="252">
        <v>6</v>
      </c>
      <c r="I298" s="253"/>
      <c r="J298" s="254">
        <f>ROUND(I298*H298,2)</f>
        <v>0</v>
      </c>
      <c r="K298" s="250" t="s">
        <v>160</v>
      </c>
      <c r="L298" s="255"/>
      <c r="M298" s="256" t="s">
        <v>19</v>
      </c>
      <c r="N298" s="257" t="s">
        <v>44</v>
      </c>
      <c r="O298" s="86"/>
      <c r="P298" s="215">
        <f>O298*H298</f>
        <v>0</v>
      </c>
      <c r="Q298" s="215">
        <v>0.00014999999999999999</v>
      </c>
      <c r="R298" s="215">
        <f>Q298*H298</f>
        <v>0.00089999999999999998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414</v>
      </c>
      <c r="AT298" s="217" t="s">
        <v>264</v>
      </c>
      <c r="AU298" s="217" t="s">
        <v>83</v>
      </c>
      <c r="AY298" s="19" t="s">
        <v>154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277</v>
      </c>
      <c r="BM298" s="217" t="s">
        <v>2870</v>
      </c>
    </row>
    <row r="299" s="2" customFormat="1">
      <c r="A299" s="40"/>
      <c r="B299" s="41"/>
      <c r="C299" s="42"/>
      <c r="D299" s="219" t="s">
        <v>163</v>
      </c>
      <c r="E299" s="42"/>
      <c r="F299" s="220" t="s">
        <v>1903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163</v>
      </c>
      <c r="AU299" s="19" t="s">
        <v>83</v>
      </c>
    </row>
    <row r="300" s="2" customFormat="1">
      <c r="A300" s="40"/>
      <c r="B300" s="41"/>
      <c r="C300" s="42"/>
      <c r="D300" s="219" t="s">
        <v>249</v>
      </c>
      <c r="E300" s="42"/>
      <c r="F300" s="247" t="s">
        <v>1905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249</v>
      </c>
      <c r="AU300" s="19" t="s">
        <v>83</v>
      </c>
    </row>
    <row r="301" s="14" customFormat="1">
      <c r="A301" s="14"/>
      <c r="B301" s="236"/>
      <c r="C301" s="237"/>
      <c r="D301" s="219" t="s">
        <v>167</v>
      </c>
      <c r="E301" s="238" t="s">
        <v>19</v>
      </c>
      <c r="F301" s="239" t="s">
        <v>2803</v>
      </c>
      <c r="G301" s="237"/>
      <c r="H301" s="240">
        <v>2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167</v>
      </c>
      <c r="AU301" s="246" t="s">
        <v>83</v>
      </c>
      <c r="AV301" s="14" t="s">
        <v>83</v>
      </c>
      <c r="AW301" s="14" t="s">
        <v>34</v>
      </c>
      <c r="AX301" s="14" t="s">
        <v>73</v>
      </c>
      <c r="AY301" s="246" t="s">
        <v>154</v>
      </c>
    </row>
    <row r="302" s="14" customFormat="1">
      <c r="A302" s="14"/>
      <c r="B302" s="236"/>
      <c r="C302" s="237"/>
      <c r="D302" s="219" t="s">
        <v>167</v>
      </c>
      <c r="E302" s="238" t="s">
        <v>19</v>
      </c>
      <c r="F302" s="239" t="s">
        <v>2871</v>
      </c>
      <c r="G302" s="237"/>
      <c r="H302" s="240">
        <v>2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167</v>
      </c>
      <c r="AU302" s="246" t="s">
        <v>83</v>
      </c>
      <c r="AV302" s="14" t="s">
        <v>83</v>
      </c>
      <c r="AW302" s="14" t="s">
        <v>34</v>
      </c>
      <c r="AX302" s="14" t="s">
        <v>73</v>
      </c>
      <c r="AY302" s="246" t="s">
        <v>154</v>
      </c>
    </row>
    <row r="303" s="14" customFormat="1">
      <c r="A303" s="14"/>
      <c r="B303" s="236"/>
      <c r="C303" s="237"/>
      <c r="D303" s="219" t="s">
        <v>167</v>
      </c>
      <c r="E303" s="238" t="s">
        <v>19</v>
      </c>
      <c r="F303" s="239" t="s">
        <v>2806</v>
      </c>
      <c r="G303" s="237"/>
      <c r="H303" s="240">
        <v>2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167</v>
      </c>
      <c r="AU303" s="246" t="s">
        <v>83</v>
      </c>
      <c r="AV303" s="14" t="s">
        <v>83</v>
      </c>
      <c r="AW303" s="14" t="s">
        <v>34</v>
      </c>
      <c r="AX303" s="14" t="s">
        <v>73</v>
      </c>
      <c r="AY303" s="246" t="s">
        <v>154</v>
      </c>
    </row>
    <row r="304" s="2" customFormat="1" ht="19.8" customHeight="1">
      <c r="A304" s="40"/>
      <c r="B304" s="41"/>
      <c r="C304" s="206" t="s">
        <v>494</v>
      </c>
      <c r="D304" s="206" t="s">
        <v>156</v>
      </c>
      <c r="E304" s="207" t="s">
        <v>1906</v>
      </c>
      <c r="F304" s="208" t="s">
        <v>2872</v>
      </c>
      <c r="G304" s="209" t="s">
        <v>1217</v>
      </c>
      <c r="H304" s="210">
        <v>20</v>
      </c>
      <c r="I304" s="211"/>
      <c r="J304" s="212">
        <f>ROUND(I304*H304,2)</f>
        <v>0</v>
      </c>
      <c r="K304" s="208" t="s">
        <v>19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277</v>
      </c>
      <c r="AT304" s="217" t="s">
        <v>156</v>
      </c>
      <c r="AU304" s="217" t="s">
        <v>83</v>
      </c>
      <c r="AY304" s="19" t="s">
        <v>154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277</v>
      </c>
      <c r="BM304" s="217" t="s">
        <v>2873</v>
      </c>
    </row>
    <row r="305" s="2" customFormat="1">
      <c r="A305" s="40"/>
      <c r="B305" s="41"/>
      <c r="C305" s="42"/>
      <c r="D305" s="219" t="s">
        <v>163</v>
      </c>
      <c r="E305" s="42"/>
      <c r="F305" s="220" t="s">
        <v>2872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163</v>
      </c>
      <c r="AU305" s="19" t="s">
        <v>83</v>
      </c>
    </row>
    <row r="306" s="14" customFormat="1">
      <c r="A306" s="14"/>
      <c r="B306" s="236"/>
      <c r="C306" s="237"/>
      <c r="D306" s="219" t="s">
        <v>167</v>
      </c>
      <c r="E306" s="238" t="s">
        <v>19</v>
      </c>
      <c r="F306" s="239" t="s">
        <v>2874</v>
      </c>
      <c r="G306" s="237"/>
      <c r="H306" s="240">
        <v>12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167</v>
      </c>
      <c r="AU306" s="246" t="s">
        <v>83</v>
      </c>
      <c r="AV306" s="14" t="s">
        <v>83</v>
      </c>
      <c r="AW306" s="14" t="s">
        <v>34</v>
      </c>
      <c r="AX306" s="14" t="s">
        <v>73</v>
      </c>
      <c r="AY306" s="246" t="s">
        <v>154</v>
      </c>
    </row>
    <row r="307" s="14" customFormat="1">
      <c r="A307" s="14"/>
      <c r="B307" s="236"/>
      <c r="C307" s="237"/>
      <c r="D307" s="219" t="s">
        <v>167</v>
      </c>
      <c r="E307" s="238" t="s">
        <v>19</v>
      </c>
      <c r="F307" s="239" t="s">
        <v>2875</v>
      </c>
      <c r="G307" s="237"/>
      <c r="H307" s="240">
        <v>8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167</v>
      </c>
      <c r="AU307" s="246" t="s">
        <v>83</v>
      </c>
      <c r="AV307" s="14" t="s">
        <v>83</v>
      </c>
      <c r="AW307" s="14" t="s">
        <v>34</v>
      </c>
      <c r="AX307" s="14" t="s">
        <v>73</v>
      </c>
      <c r="AY307" s="246" t="s">
        <v>154</v>
      </c>
    </row>
    <row r="308" s="2" customFormat="1" ht="19.8" customHeight="1">
      <c r="A308" s="40"/>
      <c r="B308" s="41"/>
      <c r="C308" s="206" t="s">
        <v>502</v>
      </c>
      <c r="D308" s="206" t="s">
        <v>156</v>
      </c>
      <c r="E308" s="207" t="s">
        <v>1911</v>
      </c>
      <c r="F308" s="208" t="s">
        <v>1912</v>
      </c>
      <c r="G308" s="209" t="s">
        <v>434</v>
      </c>
      <c r="H308" s="210">
        <v>8</v>
      </c>
      <c r="I308" s="211"/>
      <c r="J308" s="212">
        <f>ROUND(I308*H308,2)</f>
        <v>0</v>
      </c>
      <c r="K308" s="208" t="s">
        <v>160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277</v>
      </c>
      <c r="AT308" s="217" t="s">
        <v>156</v>
      </c>
      <c r="AU308" s="217" t="s">
        <v>83</v>
      </c>
      <c r="AY308" s="19" t="s">
        <v>154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81</v>
      </c>
      <c r="BK308" s="218">
        <f>ROUND(I308*H308,2)</f>
        <v>0</v>
      </c>
      <c r="BL308" s="19" t="s">
        <v>277</v>
      </c>
      <c r="BM308" s="217" t="s">
        <v>2876</v>
      </c>
    </row>
    <row r="309" s="2" customFormat="1">
      <c r="A309" s="40"/>
      <c r="B309" s="41"/>
      <c r="C309" s="42"/>
      <c r="D309" s="219" t="s">
        <v>163</v>
      </c>
      <c r="E309" s="42"/>
      <c r="F309" s="220" t="s">
        <v>1914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163</v>
      </c>
      <c r="AU309" s="19" t="s">
        <v>83</v>
      </c>
    </row>
    <row r="310" s="2" customFormat="1">
      <c r="A310" s="40"/>
      <c r="B310" s="41"/>
      <c r="C310" s="42"/>
      <c r="D310" s="224" t="s">
        <v>165</v>
      </c>
      <c r="E310" s="42"/>
      <c r="F310" s="225" t="s">
        <v>1915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165</v>
      </c>
      <c r="AU310" s="19" t="s">
        <v>83</v>
      </c>
    </row>
    <row r="311" s="2" customFormat="1" ht="14.4" customHeight="1">
      <c r="A311" s="40"/>
      <c r="B311" s="41"/>
      <c r="C311" s="248" t="s">
        <v>509</v>
      </c>
      <c r="D311" s="248" t="s">
        <v>264</v>
      </c>
      <c r="E311" s="249" t="s">
        <v>1916</v>
      </c>
      <c r="F311" s="250" t="s">
        <v>1917</v>
      </c>
      <c r="G311" s="251" t="s">
        <v>434</v>
      </c>
      <c r="H311" s="252">
        <v>8</v>
      </c>
      <c r="I311" s="253"/>
      <c r="J311" s="254">
        <f>ROUND(I311*H311,2)</f>
        <v>0</v>
      </c>
      <c r="K311" s="250" t="s">
        <v>160</v>
      </c>
      <c r="L311" s="255"/>
      <c r="M311" s="256" t="s">
        <v>19</v>
      </c>
      <c r="N311" s="257" t="s">
        <v>44</v>
      </c>
      <c r="O311" s="86"/>
      <c r="P311" s="215">
        <f>O311*H311</f>
        <v>0</v>
      </c>
      <c r="Q311" s="215">
        <v>0.0022000000000000001</v>
      </c>
      <c r="R311" s="215">
        <f>Q311*H311</f>
        <v>0.017600000000000001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414</v>
      </c>
      <c r="AT311" s="217" t="s">
        <v>264</v>
      </c>
      <c r="AU311" s="217" t="s">
        <v>83</v>
      </c>
      <c r="AY311" s="19" t="s">
        <v>154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277</v>
      </c>
      <c r="BM311" s="217" t="s">
        <v>2877</v>
      </c>
    </row>
    <row r="312" s="2" customFormat="1">
      <c r="A312" s="40"/>
      <c r="B312" s="41"/>
      <c r="C312" s="42"/>
      <c r="D312" s="219" t="s">
        <v>163</v>
      </c>
      <c r="E312" s="42"/>
      <c r="F312" s="220" t="s">
        <v>1917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163</v>
      </c>
      <c r="AU312" s="19" t="s">
        <v>83</v>
      </c>
    </row>
    <row r="313" s="2" customFormat="1" ht="14.4" customHeight="1">
      <c r="A313" s="40"/>
      <c r="B313" s="41"/>
      <c r="C313" s="206" t="s">
        <v>517</v>
      </c>
      <c r="D313" s="206" t="s">
        <v>156</v>
      </c>
      <c r="E313" s="207" t="s">
        <v>1919</v>
      </c>
      <c r="F313" s="208" t="s">
        <v>1920</v>
      </c>
      <c r="G313" s="209" t="s">
        <v>434</v>
      </c>
      <c r="H313" s="210">
        <v>8</v>
      </c>
      <c r="I313" s="211"/>
      <c r="J313" s="212">
        <f>ROUND(I313*H313,2)</f>
        <v>0</v>
      </c>
      <c r="K313" s="208" t="s">
        <v>160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0.001</v>
      </c>
      <c r="T313" s="216">
        <f>S313*H313</f>
        <v>0.0080000000000000002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277</v>
      </c>
      <c r="AT313" s="217" t="s">
        <v>156</v>
      </c>
      <c r="AU313" s="217" t="s">
        <v>83</v>
      </c>
      <c r="AY313" s="19" t="s">
        <v>154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277</v>
      </c>
      <c r="BM313" s="217" t="s">
        <v>2878</v>
      </c>
    </row>
    <row r="314" s="2" customFormat="1">
      <c r="A314" s="40"/>
      <c r="B314" s="41"/>
      <c r="C314" s="42"/>
      <c r="D314" s="219" t="s">
        <v>163</v>
      </c>
      <c r="E314" s="42"/>
      <c r="F314" s="220" t="s">
        <v>1922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163</v>
      </c>
      <c r="AU314" s="19" t="s">
        <v>83</v>
      </c>
    </row>
    <row r="315" s="2" customFormat="1">
      <c r="A315" s="40"/>
      <c r="B315" s="41"/>
      <c r="C315" s="42"/>
      <c r="D315" s="224" t="s">
        <v>165</v>
      </c>
      <c r="E315" s="42"/>
      <c r="F315" s="225" t="s">
        <v>1923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165</v>
      </c>
      <c r="AU315" s="19" t="s">
        <v>83</v>
      </c>
    </row>
    <row r="316" s="2" customFormat="1" ht="22.2" customHeight="1">
      <c r="A316" s="40"/>
      <c r="B316" s="41"/>
      <c r="C316" s="206" t="s">
        <v>522</v>
      </c>
      <c r="D316" s="206" t="s">
        <v>156</v>
      </c>
      <c r="E316" s="207" t="s">
        <v>1924</v>
      </c>
      <c r="F316" s="208" t="s">
        <v>1925</v>
      </c>
      <c r="G316" s="209" t="s">
        <v>434</v>
      </c>
      <c r="H316" s="210">
        <v>8</v>
      </c>
      <c r="I316" s="211"/>
      <c r="J316" s="212">
        <f>ROUND(I316*H316,2)</f>
        <v>0</v>
      </c>
      <c r="K316" s="208" t="s">
        <v>160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277</v>
      </c>
      <c r="AT316" s="217" t="s">
        <v>156</v>
      </c>
      <c r="AU316" s="217" t="s">
        <v>83</v>
      </c>
      <c r="AY316" s="19" t="s">
        <v>154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81</v>
      </c>
      <c r="BK316" s="218">
        <f>ROUND(I316*H316,2)</f>
        <v>0</v>
      </c>
      <c r="BL316" s="19" t="s">
        <v>277</v>
      </c>
      <c r="BM316" s="217" t="s">
        <v>2879</v>
      </c>
    </row>
    <row r="317" s="2" customFormat="1">
      <c r="A317" s="40"/>
      <c r="B317" s="41"/>
      <c r="C317" s="42"/>
      <c r="D317" s="219" t="s">
        <v>163</v>
      </c>
      <c r="E317" s="42"/>
      <c r="F317" s="220" t="s">
        <v>1927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163</v>
      </c>
      <c r="AU317" s="19" t="s">
        <v>83</v>
      </c>
    </row>
    <row r="318" s="2" customFormat="1">
      <c r="A318" s="40"/>
      <c r="B318" s="41"/>
      <c r="C318" s="42"/>
      <c r="D318" s="224" t="s">
        <v>165</v>
      </c>
      <c r="E318" s="42"/>
      <c r="F318" s="225" t="s">
        <v>1928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165</v>
      </c>
      <c r="AU318" s="19" t="s">
        <v>83</v>
      </c>
    </row>
    <row r="319" s="2" customFormat="1" ht="19.8" customHeight="1">
      <c r="A319" s="40"/>
      <c r="B319" s="41"/>
      <c r="C319" s="248" t="s">
        <v>530</v>
      </c>
      <c r="D319" s="248" t="s">
        <v>264</v>
      </c>
      <c r="E319" s="249" t="s">
        <v>1930</v>
      </c>
      <c r="F319" s="250" t="s">
        <v>1931</v>
      </c>
      <c r="G319" s="251" t="s">
        <v>434</v>
      </c>
      <c r="H319" s="252">
        <v>8</v>
      </c>
      <c r="I319" s="253"/>
      <c r="J319" s="254">
        <f>ROUND(I319*H319,2)</f>
        <v>0</v>
      </c>
      <c r="K319" s="250" t="s">
        <v>160</v>
      </c>
      <c r="L319" s="255"/>
      <c r="M319" s="256" t="s">
        <v>19</v>
      </c>
      <c r="N319" s="257" t="s">
        <v>44</v>
      </c>
      <c r="O319" s="86"/>
      <c r="P319" s="215">
        <f>O319*H319</f>
        <v>0</v>
      </c>
      <c r="Q319" s="215">
        <v>0.00123</v>
      </c>
      <c r="R319" s="215">
        <f>Q319*H319</f>
        <v>0.0098399999999999998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414</v>
      </c>
      <c r="AT319" s="217" t="s">
        <v>264</v>
      </c>
      <c r="AU319" s="217" t="s">
        <v>83</v>
      </c>
      <c r="AY319" s="19" t="s">
        <v>154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81</v>
      </c>
      <c r="BK319" s="218">
        <f>ROUND(I319*H319,2)</f>
        <v>0</v>
      </c>
      <c r="BL319" s="19" t="s">
        <v>277</v>
      </c>
      <c r="BM319" s="217" t="s">
        <v>2880</v>
      </c>
    </row>
    <row r="320" s="2" customFormat="1">
      <c r="A320" s="40"/>
      <c r="B320" s="41"/>
      <c r="C320" s="42"/>
      <c r="D320" s="219" t="s">
        <v>163</v>
      </c>
      <c r="E320" s="42"/>
      <c r="F320" s="220" t="s">
        <v>1931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163</v>
      </c>
      <c r="AU320" s="19" t="s">
        <v>83</v>
      </c>
    </row>
    <row r="321" s="2" customFormat="1" ht="22.2" customHeight="1">
      <c r="A321" s="40"/>
      <c r="B321" s="41"/>
      <c r="C321" s="206" t="s">
        <v>536</v>
      </c>
      <c r="D321" s="206" t="s">
        <v>156</v>
      </c>
      <c r="E321" s="207" t="s">
        <v>2881</v>
      </c>
      <c r="F321" s="208" t="s">
        <v>2882</v>
      </c>
      <c r="G321" s="209" t="s">
        <v>178</v>
      </c>
      <c r="H321" s="210">
        <v>0.221</v>
      </c>
      <c r="I321" s="211"/>
      <c r="J321" s="212">
        <f>ROUND(I321*H321,2)</f>
        <v>0</v>
      </c>
      <c r="K321" s="208" t="s">
        <v>160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277</v>
      </c>
      <c r="AT321" s="217" t="s">
        <v>156</v>
      </c>
      <c r="AU321" s="217" t="s">
        <v>83</v>
      </c>
      <c r="AY321" s="19" t="s">
        <v>154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ROUND(I321*H321,2)</f>
        <v>0</v>
      </c>
      <c r="BL321" s="19" t="s">
        <v>277</v>
      </c>
      <c r="BM321" s="217" t="s">
        <v>2883</v>
      </c>
    </row>
    <row r="322" s="2" customFormat="1">
      <c r="A322" s="40"/>
      <c r="B322" s="41"/>
      <c r="C322" s="42"/>
      <c r="D322" s="219" t="s">
        <v>163</v>
      </c>
      <c r="E322" s="42"/>
      <c r="F322" s="220" t="s">
        <v>2884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163</v>
      </c>
      <c r="AU322" s="19" t="s">
        <v>83</v>
      </c>
    </row>
    <row r="323" s="2" customFormat="1">
      <c r="A323" s="40"/>
      <c r="B323" s="41"/>
      <c r="C323" s="42"/>
      <c r="D323" s="224" t="s">
        <v>165</v>
      </c>
      <c r="E323" s="42"/>
      <c r="F323" s="225" t="s">
        <v>2885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165</v>
      </c>
      <c r="AU323" s="19" t="s">
        <v>83</v>
      </c>
    </row>
    <row r="324" s="12" customFormat="1" ht="22.8" customHeight="1">
      <c r="A324" s="12"/>
      <c r="B324" s="190"/>
      <c r="C324" s="191"/>
      <c r="D324" s="192" t="s">
        <v>72</v>
      </c>
      <c r="E324" s="204" t="s">
        <v>1945</v>
      </c>
      <c r="F324" s="204" t="s">
        <v>1946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SUM(P325:P349)</f>
        <v>0</v>
      </c>
      <c r="Q324" s="198"/>
      <c r="R324" s="199">
        <f>SUM(R325:R349)</f>
        <v>0.073200000000000001</v>
      </c>
      <c r="S324" s="198"/>
      <c r="T324" s="200">
        <f>SUM(T325:T349)</f>
        <v>0.19960799999999998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83</v>
      </c>
      <c r="AT324" s="202" t="s">
        <v>72</v>
      </c>
      <c r="AU324" s="202" t="s">
        <v>81</v>
      </c>
      <c r="AY324" s="201" t="s">
        <v>154</v>
      </c>
      <c r="BK324" s="203">
        <f>SUM(BK325:BK349)</f>
        <v>0</v>
      </c>
    </row>
    <row r="325" s="2" customFormat="1" ht="22.2" customHeight="1">
      <c r="A325" s="40"/>
      <c r="B325" s="41"/>
      <c r="C325" s="206" t="s">
        <v>542</v>
      </c>
      <c r="D325" s="206" t="s">
        <v>156</v>
      </c>
      <c r="E325" s="207" t="s">
        <v>1947</v>
      </c>
      <c r="F325" s="208" t="s">
        <v>1948</v>
      </c>
      <c r="G325" s="209" t="s">
        <v>207</v>
      </c>
      <c r="H325" s="210">
        <v>2.3999999999999999</v>
      </c>
      <c r="I325" s="211"/>
      <c r="J325" s="212">
        <f>ROUND(I325*H325,2)</f>
        <v>0</v>
      </c>
      <c r="K325" s="208" t="s">
        <v>160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0.083169999999999994</v>
      </c>
      <c r="T325" s="216">
        <f>S325*H325</f>
        <v>0.19960799999999998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277</v>
      </c>
      <c r="AT325" s="217" t="s">
        <v>156</v>
      </c>
      <c r="AU325" s="217" t="s">
        <v>83</v>
      </c>
      <c r="AY325" s="19" t="s">
        <v>154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277</v>
      </c>
      <c r="BM325" s="217" t="s">
        <v>2886</v>
      </c>
    </row>
    <row r="326" s="2" customFormat="1">
      <c r="A326" s="40"/>
      <c r="B326" s="41"/>
      <c r="C326" s="42"/>
      <c r="D326" s="219" t="s">
        <v>163</v>
      </c>
      <c r="E326" s="42"/>
      <c r="F326" s="220" t="s">
        <v>1948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163</v>
      </c>
      <c r="AU326" s="19" t="s">
        <v>83</v>
      </c>
    </row>
    <row r="327" s="2" customFormat="1">
      <c r="A327" s="40"/>
      <c r="B327" s="41"/>
      <c r="C327" s="42"/>
      <c r="D327" s="224" t="s">
        <v>165</v>
      </c>
      <c r="E327" s="42"/>
      <c r="F327" s="225" t="s">
        <v>1950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165</v>
      </c>
      <c r="AU327" s="19" t="s">
        <v>83</v>
      </c>
    </row>
    <row r="328" s="14" customFormat="1">
      <c r="A328" s="14"/>
      <c r="B328" s="236"/>
      <c r="C328" s="237"/>
      <c r="D328" s="219" t="s">
        <v>167</v>
      </c>
      <c r="E328" s="238" t="s">
        <v>19</v>
      </c>
      <c r="F328" s="239" t="s">
        <v>2887</v>
      </c>
      <c r="G328" s="237"/>
      <c r="H328" s="240">
        <v>2.3999999999999999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167</v>
      </c>
      <c r="AU328" s="246" t="s">
        <v>83</v>
      </c>
      <c r="AV328" s="14" t="s">
        <v>83</v>
      </c>
      <c r="AW328" s="14" t="s">
        <v>34</v>
      </c>
      <c r="AX328" s="14" t="s">
        <v>73</v>
      </c>
      <c r="AY328" s="246" t="s">
        <v>154</v>
      </c>
    </row>
    <row r="329" s="2" customFormat="1" ht="14.4" customHeight="1">
      <c r="A329" s="40"/>
      <c r="B329" s="41"/>
      <c r="C329" s="206" t="s">
        <v>546</v>
      </c>
      <c r="D329" s="206" t="s">
        <v>156</v>
      </c>
      <c r="E329" s="207" t="s">
        <v>1952</v>
      </c>
      <c r="F329" s="208" t="s">
        <v>1953</v>
      </c>
      <c r="G329" s="209" t="s">
        <v>207</v>
      </c>
      <c r="H329" s="210">
        <v>2.3999999999999999</v>
      </c>
      <c r="I329" s="211"/>
      <c r="J329" s="212">
        <f>ROUND(I329*H329,2)</f>
        <v>0</v>
      </c>
      <c r="K329" s="208" t="s">
        <v>160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277</v>
      </c>
      <c r="AT329" s="217" t="s">
        <v>156</v>
      </c>
      <c r="AU329" s="217" t="s">
        <v>83</v>
      </c>
      <c r="AY329" s="19" t="s">
        <v>154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277</v>
      </c>
      <c r="BM329" s="217" t="s">
        <v>2888</v>
      </c>
    </row>
    <row r="330" s="2" customFormat="1">
      <c r="A330" s="40"/>
      <c r="B330" s="41"/>
      <c r="C330" s="42"/>
      <c r="D330" s="219" t="s">
        <v>163</v>
      </c>
      <c r="E330" s="42"/>
      <c r="F330" s="220" t="s">
        <v>1955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163</v>
      </c>
      <c r="AU330" s="19" t="s">
        <v>83</v>
      </c>
    </row>
    <row r="331" s="2" customFormat="1">
      <c r="A331" s="40"/>
      <c r="B331" s="41"/>
      <c r="C331" s="42"/>
      <c r="D331" s="224" t="s">
        <v>165</v>
      </c>
      <c r="E331" s="42"/>
      <c r="F331" s="225" t="s">
        <v>1956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165</v>
      </c>
      <c r="AU331" s="19" t="s">
        <v>83</v>
      </c>
    </row>
    <row r="332" s="2" customFormat="1" ht="14.4" customHeight="1">
      <c r="A332" s="40"/>
      <c r="B332" s="41"/>
      <c r="C332" s="206" t="s">
        <v>554</v>
      </c>
      <c r="D332" s="206" t="s">
        <v>156</v>
      </c>
      <c r="E332" s="207" t="s">
        <v>1957</v>
      </c>
      <c r="F332" s="208" t="s">
        <v>1958</v>
      </c>
      <c r="G332" s="209" t="s">
        <v>207</v>
      </c>
      <c r="H332" s="210">
        <v>2.3999999999999999</v>
      </c>
      <c r="I332" s="211"/>
      <c r="J332" s="212">
        <f>ROUND(I332*H332,2)</f>
        <v>0</v>
      </c>
      <c r="K332" s="208" t="s">
        <v>160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0.00029999999999999997</v>
      </c>
      <c r="R332" s="215">
        <f>Q332*H332</f>
        <v>0.00071999999999999994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277</v>
      </c>
      <c r="AT332" s="217" t="s">
        <v>156</v>
      </c>
      <c r="AU332" s="217" t="s">
        <v>83</v>
      </c>
      <c r="AY332" s="19" t="s">
        <v>154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81</v>
      </c>
      <c r="BK332" s="218">
        <f>ROUND(I332*H332,2)</f>
        <v>0</v>
      </c>
      <c r="BL332" s="19" t="s">
        <v>277</v>
      </c>
      <c r="BM332" s="217" t="s">
        <v>2889</v>
      </c>
    </row>
    <row r="333" s="2" customFormat="1">
      <c r="A333" s="40"/>
      <c r="B333" s="41"/>
      <c r="C333" s="42"/>
      <c r="D333" s="219" t="s">
        <v>163</v>
      </c>
      <c r="E333" s="42"/>
      <c r="F333" s="220" t="s">
        <v>1960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163</v>
      </c>
      <c r="AU333" s="19" t="s">
        <v>83</v>
      </c>
    </row>
    <row r="334" s="2" customFormat="1">
      <c r="A334" s="40"/>
      <c r="B334" s="41"/>
      <c r="C334" s="42"/>
      <c r="D334" s="224" t="s">
        <v>165</v>
      </c>
      <c r="E334" s="42"/>
      <c r="F334" s="225" t="s">
        <v>1961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165</v>
      </c>
      <c r="AU334" s="19" t="s">
        <v>83</v>
      </c>
    </row>
    <row r="335" s="2" customFormat="1" ht="22.2" customHeight="1">
      <c r="A335" s="40"/>
      <c r="B335" s="41"/>
      <c r="C335" s="206" t="s">
        <v>563</v>
      </c>
      <c r="D335" s="206" t="s">
        <v>156</v>
      </c>
      <c r="E335" s="207" t="s">
        <v>1962</v>
      </c>
      <c r="F335" s="208" t="s">
        <v>1963</v>
      </c>
      <c r="G335" s="209" t="s">
        <v>207</v>
      </c>
      <c r="H335" s="210">
        <v>2.3999999999999999</v>
      </c>
      <c r="I335" s="211"/>
      <c r="J335" s="212">
        <f>ROUND(I335*H335,2)</f>
        <v>0</v>
      </c>
      <c r="K335" s="208" t="s">
        <v>160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277</v>
      </c>
      <c r="AT335" s="217" t="s">
        <v>156</v>
      </c>
      <c r="AU335" s="217" t="s">
        <v>83</v>
      </c>
      <c r="AY335" s="19" t="s">
        <v>154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81</v>
      </c>
      <c r="BK335" s="218">
        <f>ROUND(I335*H335,2)</f>
        <v>0</v>
      </c>
      <c r="BL335" s="19" t="s">
        <v>277</v>
      </c>
      <c r="BM335" s="217" t="s">
        <v>2890</v>
      </c>
    </row>
    <row r="336" s="2" customFormat="1">
      <c r="A336" s="40"/>
      <c r="B336" s="41"/>
      <c r="C336" s="42"/>
      <c r="D336" s="219" t="s">
        <v>163</v>
      </c>
      <c r="E336" s="42"/>
      <c r="F336" s="220" t="s">
        <v>1965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163</v>
      </c>
      <c r="AU336" s="19" t="s">
        <v>83</v>
      </c>
    </row>
    <row r="337" s="2" customFormat="1">
      <c r="A337" s="40"/>
      <c r="B337" s="41"/>
      <c r="C337" s="42"/>
      <c r="D337" s="224" t="s">
        <v>165</v>
      </c>
      <c r="E337" s="42"/>
      <c r="F337" s="225" t="s">
        <v>1966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165</v>
      </c>
      <c r="AU337" s="19" t="s">
        <v>83</v>
      </c>
    </row>
    <row r="338" s="2" customFormat="1" ht="30" customHeight="1">
      <c r="A338" s="40"/>
      <c r="B338" s="41"/>
      <c r="C338" s="206" t="s">
        <v>569</v>
      </c>
      <c r="D338" s="206" t="s">
        <v>156</v>
      </c>
      <c r="E338" s="207" t="s">
        <v>1967</v>
      </c>
      <c r="F338" s="208" t="s">
        <v>1968</v>
      </c>
      <c r="G338" s="209" t="s">
        <v>207</v>
      </c>
      <c r="H338" s="210">
        <v>2.3999999999999999</v>
      </c>
      <c r="I338" s="211"/>
      <c r="J338" s="212">
        <f>ROUND(I338*H338,2)</f>
        <v>0</v>
      </c>
      <c r="K338" s="208" t="s">
        <v>160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0.0060000000000000001</v>
      </c>
      <c r="R338" s="215">
        <f>Q338*H338</f>
        <v>0.0144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277</v>
      </c>
      <c r="AT338" s="217" t="s">
        <v>156</v>
      </c>
      <c r="AU338" s="217" t="s">
        <v>83</v>
      </c>
      <c r="AY338" s="19" t="s">
        <v>154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277</v>
      </c>
      <c r="BM338" s="217" t="s">
        <v>2891</v>
      </c>
    </row>
    <row r="339" s="2" customFormat="1">
      <c r="A339" s="40"/>
      <c r="B339" s="41"/>
      <c r="C339" s="42"/>
      <c r="D339" s="219" t="s">
        <v>163</v>
      </c>
      <c r="E339" s="42"/>
      <c r="F339" s="220" t="s">
        <v>1970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163</v>
      </c>
      <c r="AU339" s="19" t="s">
        <v>83</v>
      </c>
    </row>
    <row r="340" s="2" customFormat="1">
      <c r="A340" s="40"/>
      <c r="B340" s="41"/>
      <c r="C340" s="42"/>
      <c r="D340" s="224" t="s">
        <v>165</v>
      </c>
      <c r="E340" s="42"/>
      <c r="F340" s="225" t="s">
        <v>1971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165</v>
      </c>
      <c r="AU340" s="19" t="s">
        <v>83</v>
      </c>
    </row>
    <row r="341" s="2" customFormat="1" ht="22.2" customHeight="1">
      <c r="A341" s="40"/>
      <c r="B341" s="41"/>
      <c r="C341" s="248" t="s">
        <v>574</v>
      </c>
      <c r="D341" s="248" t="s">
        <v>264</v>
      </c>
      <c r="E341" s="249" t="s">
        <v>1972</v>
      </c>
      <c r="F341" s="250" t="s">
        <v>1973</v>
      </c>
      <c r="G341" s="251" t="s">
        <v>207</v>
      </c>
      <c r="H341" s="252">
        <v>2.6400000000000001</v>
      </c>
      <c r="I341" s="253"/>
      <c r="J341" s="254">
        <f>ROUND(I341*H341,2)</f>
        <v>0</v>
      </c>
      <c r="K341" s="250" t="s">
        <v>19</v>
      </c>
      <c r="L341" s="255"/>
      <c r="M341" s="256" t="s">
        <v>19</v>
      </c>
      <c r="N341" s="257" t="s">
        <v>44</v>
      </c>
      <c r="O341" s="86"/>
      <c r="P341" s="215">
        <f>O341*H341</f>
        <v>0</v>
      </c>
      <c r="Q341" s="215">
        <v>0.021999999999999999</v>
      </c>
      <c r="R341" s="215">
        <f>Q341*H341</f>
        <v>0.05808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414</v>
      </c>
      <c r="AT341" s="217" t="s">
        <v>264</v>
      </c>
      <c r="AU341" s="217" t="s">
        <v>83</v>
      </c>
      <c r="AY341" s="19" t="s">
        <v>154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81</v>
      </c>
      <c r="BK341" s="218">
        <f>ROUND(I341*H341,2)</f>
        <v>0</v>
      </c>
      <c r="BL341" s="19" t="s">
        <v>277</v>
      </c>
      <c r="BM341" s="217" t="s">
        <v>2892</v>
      </c>
    </row>
    <row r="342" s="2" customFormat="1">
      <c r="A342" s="40"/>
      <c r="B342" s="41"/>
      <c r="C342" s="42"/>
      <c r="D342" s="219" t="s">
        <v>163</v>
      </c>
      <c r="E342" s="42"/>
      <c r="F342" s="220" t="s">
        <v>1973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163</v>
      </c>
      <c r="AU342" s="19" t="s">
        <v>83</v>
      </c>
    </row>
    <row r="343" s="14" customFormat="1">
      <c r="A343" s="14"/>
      <c r="B343" s="236"/>
      <c r="C343" s="237"/>
      <c r="D343" s="219" t="s">
        <v>167</v>
      </c>
      <c r="E343" s="237"/>
      <c r="F343" s="239" t="s">
        <v>465</v>
      </c>
      <c r="G343" s="237"/>
      <c r="H343" s="240">
        <v>2.6400000000000001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167</v>
      </c>
      <c r="AU343" s="246" t="s">
        <v>83</v>
      </c>
      <c r="AV343" s="14" t="s">
        <v>83</v>
      </c>
      <c r="AW343" s="14" t="s">
        <v>4</v>
      </c>
      <c r="AX343" s="14" t="s">
        <v>81</v>
      </c>
      <c r="AY343" s="246" t="s">
        <v>154</v>
      </c>
    </row>
    <row r="344" s="2" customFormat="1" ht="30" customHeight="1">
      <c r="A344" s="40"/>
      <c r="B344" s="41"/>
      <c r="C344" s="206" t="s">
        <v>580</v>
      </c>
      <c r="D344" s="206" t="s">
        <v>156</v>
      </c>
      <c r="E344" s="207" t="s">
        <v>2893</v>
      </c>
      <c r="F344" s="208" t="s">
        <v>2894</v>
      </c>
      <c r="G344" s="209" t="s">
        <v>207</v>
      </c>
      <c r="H344" s="210">
        <v>2.3999999999999999</v>
      </c>
      <c r="I344" s="211"/>
      <c r="J344" s="212">
        <f>ROUND(I344*H344,2)</f>
        <v>0</v>
      </c>
      <c r="K344" s="208" t="s">
        <v>160</v>
      </c>
      <c r="L344" s="46"/>
      <c r="M344" s="213" t="s">
        <v>19</v>
      </c>
      <c r="N344" s="214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277</v>
      </c>
      <c r="AT344" s="217" t="s">
        <v>156</v>
      </c>
      <c r="AU344" s="217" t="s">
        <v>83</v>
      </c>
      <c r="AY344" s="19" t="s">
        <v>154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277</v>
      </c>
      <c r="BM344" s="217" t="s">
        <v>2895</v>
      </c>
    </row>
    <row r="345" s="2" customFormat="1">
      <c r="A345" s="40"/>
      <c r="B345" s="41"/>
      <c r="C345" s="42"/>
      <c r="D345" s="219" t="s">
        <v>163</v>
      </c>
      <c r="E345" s="42"/>
      <c r="F345" s="220" t="s">
        <v>2896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163</v>
      </c>
      <c r="AU345" s="19" t="s">
        <v>83</v>
      </c>
    </row>
    <row r="346" s="2" customFormat="1">
      <c r="A346" s="40"/>
      <c r="B346" s="41"/>
      <c r="C346" s="42"/>
      <c r="D346" s="224" t="s">
        <v>165</v>
      </c>
      <c r="E346" s="42"/>
      <c r="F346" s="225" t="s">
        <v>2897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165</v>
      </c>
      <c r="AU346" s="19" t="s">
        <v>83</v>
      </c>
    </row>
    <row r="347" s="2" customFormat="1" ht="22.2" customHeight="1">
      <c r="A347" s="40"/>
      <c r="B347" s="41"/>
      <c r="C347" s="206" t="s">
        <v>586</v>
      </c>
      <c r="D347" s="206" t="s">
        <v>156</v>
      </c>
      <c r="E347" s="207" t="s">
        <v>1976</v>
      </c>
      <c r="F347" s="208" t="s">
        <v>1977</v>
      </c>
      <c r="G347" s="209" t="s">
        <v>178</v>
      </c>
      <c r="H347" s="210">
        <v>0.072999999999999995</v>
      </c>
      <c r="I347" s="211"/>
      <c r="J347" s="212">
        <f>ROUND(I347*H347,2)</f>
        <v>0</v>
      </c>
      <c r="K347" s="208" t="s">
        <v>160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277</v>
      </c>
      <c r="AT347" s="217" t="s">
        <v>156</v>
      </c>
      <c r="AU347" s="217" t="s">
        <v>83</v>
      </c>
      <c r="AY347" s="19" t="s">
        <v>154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81</v>
      </c>
      <c r="BK347" s="218">
        <f>ROUND(I347*H347,2)</f>
        <v>0</v>
      </c>
      <c r="BL347" s="19" t="s">
        <v>277</v>
      </c>
      <c r="BM347" s="217" t="s">
        <v>2898</v>
      </c>
    </row>
    <row r="348" s="2" customFormat="1">
      <c r="A348" s="40"/>
      <c r="B348" s="41"/>
      <c r="C348" s="42"/>
      <c r="D348" s="219" t="s">
        <v>163</v>
      </c>
      <c r="E348" s="42"/>
      <c r="F348" s="220" t="s">
        <v>1979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163</v>
      </c>
      <c r="AU348" s="19" t="s">
        <v>83</v>
      </c>
    </row>
    <row r="349" s="2" customFormat="1">
      <c r="A349" s="40"/>
      <c r="B349" s="41"/>
      <c r="C349" s="42"/>
      <c r="D349" s="224" t="s">
        <v>165</v>
      </c>
      <c r="E349" s="42"/>
      <c r="F349" s="225" t="s">
        <v>1980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165</v>
      </c>
      <c r="AU349" s="19" t="s">
        <v>83</v>
      </c>
    </row>
    <row r="350" s="12" customFormat="1" ht="22.8" customHeight="1">
      <c r="A350" s="12"/>
      <c r="B350" s="190"/>
      <c r="C350" s="191"/>
      <c r="D350" s="192" t="s">
        <v>72</v>
      </c>
      <c r="E350" s="204" t="s">
        <v>1981</v>
      </c>
      <c r="F350" s="204" t="s">
        <v>1982</v>
      </c>
      <c r="G350" s="191"/>
      <c r="H350" s="191"/>
      <c r="I350" s="194"/>
      <c r="J350" s="205">
        <f>BK350</f>
        <v>0</v>
      </c>
      <c r="K350" s="191"/>
      <c r="L350" s="196"/>
      <c r="M350" s="197"/>
      <c r="N350" s="198"/>
      <c r="O350" s="198"/>
      <c r="P350" s="199">
        <f>SUM(P351:P409)</f>
        <v>0</v>
      </c>
      <c r="Q350" s="198"/>
      <c r="R350" s="199">
        <f>SUM(R351:R409)</f>
        <v>1.7221666400000002</v>
      </c>
      <c r="S350" s="198"/>
      <c r="T350" s="200">
        <f>SUM(T351:T409)</f>
        <v>0.43145800000000001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1" t="s">
        <v>83</v>
      </c>
      <c r="AT350" s="202" t="s">
        <v>72</v>
      </c>
      <c r="AU350" s="202" t="s">
        <v>81</v>
      </c>
      <c r="AY350" s="201" t="s">
        <v>154</v>
      </c>
      <c r="BK350" s="203">
        <f>SUM(BK351:BK409)</f>
        <v>0</v>
      </c>
    </row>
    <row r="351" s="2" customFormat="1" ht="22.2" customHeight="1">
      <c r="A351" s="40"/>
      <c r="B351" s="41"/>
      <c r="C351" s="206" t="s">
        <v>596</v>
      </c>
      <c r="D351" s="206" t="s">
        <v>156</v>
      </c>
      <c r="E351" s="207" t="s">
        <v>1983</v>
      </c>
      <c r="F351" s="208" t="s">
        <v>1984</v>
      </c>
      <c r="G351" s="209" t="s">
        <v>207</v>
      </c>
      <c r="H351" s="210">
        <v>161.09800000000001</v>
      </c>
      <c r="I351" s="211"/>
      <c r="J351" s="212">
        <f>ROUND(I351*H351,2)</f>
        <v>0</v>
      </c>
      <c r="K351" s="208" t="s">
        <v>160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0.0025000000000000001</v>
      </c>
      <c r="T351" s="216">
        <f>S351*H351</f>
        <v>0.40274500000000002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277</v>
      </c>
      <c r="AT351" s="217" t="s">
        <v>156</v>
      </c>
      <c r="AU351" s="217" t="s">
        <v>83</v>
      </c>
      <c r="AY351" s="19" t="s">
        <v>154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81</v>
      </c>
      <c r="BK351" s="218">
        <f>ROUND(I351*H351,2)</f>
        <v>0</v>
      </c>
      <c r="BL351" s="19" t="s">
        <v>277</v>
      </c>
      <c r="BM351" s="217" t="s">
        <v>2899</v>
      </c>
    </row>
    <row r="352" s="2" customFormat="1">
      <c r="A352" s="40"/>
      <c r="B352" s="41"/>
      <c r="C352" s="42"/>
      <c r="D352" s="219" t="s">
        <v>163</v>
      </c>
      <c r="E352" s="42"/>
      <c r="F352" s="220" t="s">
        <v>1986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163</v>
      </c>
      <c r="AU352" s="19" t="s">
        <v>83</v>
      </c>
    </row>
    <row r="353" s="2" customFormat="1">
      <c r="A353" s="40"/>
      <c r="B353" s="41"/>
      <c r="C353" s="42"/>
      <c r="D353" s="224" t="s">
        <v>165</v>
      </c>
      <c r="E353" s="42"/>
      <c r="F353" s="225" t="s">
        <v>1987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165</v>
      </c>
      <c r="AU353" s="19" t="s">
        <v>83</v>
      </c>
    </row>
    <row r="354" s="14" customFormat="1">
      <c r="A354" s="14"/>
      <c r="B354" s="236"/>
      <c r="C354" s="237"/>
      <c r="D354" s="219" t="s">
        <v>167</v>
      </c>
      <c r="E354" s="238" t="s">
        <v>19</v>
      </c>
      <c r="F354" s="239" t="s">
        <v>2780</v>
      </c>
      <c r="G354" s="237"/>
      <c r="H354" s="240">
        <v>34.591000000000001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167</v>
      </c>
      <c r="AU354" s="246" t="s">
        <v>83</v>
      </c>
      <c r="AV354" s="14" t="s">
        <v>83</v>
      </c>
      <c r="AW354" s="14" t="s">
        <v>34</v>
      </c>
      <c r="AX354" s="14" t="s">
        <v>73</v>
      </c>
      <c r="AY354" s="246" t="s">
        <v>154</v>
      </c>
    </row>
    <row r="355" s="14" customFormat="1">
      <c r="A355" s="14"/>
      <c r="B355" s="236"/>
      <c r="C355" s="237"/>
      <c r="D355" s="219" t="s">
        <v>167</v>
      </c>
      <c r="E355" s="238" t="s">
        <v>19</v>
      </c>
      <c r="F355" s="239" t="s">
        <v>2809</v>
      </c>
      <c r="G355" s="237"/>
      <c r="H355" s="240">
        <v>18.018999999999998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167</v>
      </c>
      <c r="AU355" s="246" t="s">
        <v>83</v>
      </c>
      <c r="AV355" s="14" t="s">
        <v>83</v>
      </c>
      <c r="AW355" s="14" t="s">
        <v>34</v>
      </c>
      <c r="AX355" s="14" t="s">
        <v>73</v>
      </c>
      <c r="AY355" s="246" t="s">
        <v>154</v>
      </c>
    </row>
    <row r="356" s="14" customFormat="1">
      <c r="A356" s="14"/>
      <c r="B356" s="236"/>
      <c r="C356" s="237"/>
      <c r="D356" s="219" t="s">
        <v>167</v>
      </c>
      <c r="E356" s="238" t="s">
        <v>19</v>
      </c>
      <c r="F356" s="239" t="s">
        <v>2810</v>
      </c>
      <c r="G356" s="237"/>
      <c r="H356" s="240">
        <v>54.289000000000001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167</v>
      </c>
      <c r="AU356" s="246" t="s">
        <v>83</v>
      </c>
      <c r="AV356" s="14" t="s">
        <v>83</v>
      </c>
      <c r="AW356" s="14" t="s">
        <v>34</v>
      </c>
      <c r="AX356" s="14" t="s">
        <v>73</v>
      </c>
      <c r="AY356" s="246" t="s">
        <v>154</v>
      </c>
    </row>
    <row r="357" s="14" customFormat="1">
      <c r="A357" s="14"/>
      <c r="B357" s="236"/>
      <c r="C357" s="237"/>
      <c r="D357" s="219" t="s">
        <v>167</v>
      </c>
      <c r="E357" s="238" t="s">
        <v>19</v>
      </c>
      <c r="F357" s="239" t="s">
        <v>2811</v>
      </c>
      <c r="G357" s="237"/>
      <c r="H357" s="240">
        <v>54.198999999999998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167</v>
      </c>
      <c r="AU357" s="246" t="s">
        <v>83</v>
      </c>
      <c r="AV357" s="14" t="s">
        <v>83</v>
      </c>
      <c r="AW357" s="14" t="s">
        <v>34</v>
      </c>
      <c r="AX357" s="14" t="s">
        <v>73</v>
      </c>
      <c r="AY357" s="246" t="s">
        <v>154</v>
      </c>
    </row>
    <row r="358" s="2" customFormat="1" ht="19.8" customHeight="1">
      <c r="A358" s="40"/>
      <c r="B358" s="41"/>
      <c r="C358" s="206" t="s">
        <v>605</v>
      </c>
      <c r="D358" s="206" t="s">
        <v>156</v>
      </c>
      <c r="E358" s="207" t="s">
        <v>1988</v>
      </c>
      <c r="F358" s="208" t="s">
        <v>1989</v>
      </c>
      <c r="G358" s="209" t="s">
        <v>230</v>
      </c>
      <c r="H358" s="210">
        <v>95.709999999999994</v>
      </c>
      <c r="I358" s="211"/>
      <c r="J358" s="212">
        <f>ROUND(I358*H358,2)</f>
        <v>0</v>
      </c>
      <c r="K358" s="208" t="s">
        <v>160</v>
      </c>
      <c r="L358" s="46"/>
      <c r="M358" s="213" t="s">
        <v>19</v>
      </c>
      <c r="N358" s="214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0.00029999999999999997</v>
      </c>
      <c r="T358" s="216">
        <f>S358*H358</f>
        <v>0.028712999999999995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277</v>
      </c>
      <c r="AT358" s="217" t="s">
        <v>156</v>
      </c>
      <c r="AU358" s="217" t="s">
        <v>83</v>
      </c>
      <c r="AY358" s="19" t="s">
        <v>154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81</v>
      </c>
      <c r="BK358" s="218">
        <f>ROUND(I358*H358,2)</f>
        <v>0</v>
      </c>
      <c r="BL358" s="19" t="s">
        <v>277</v>
      </c>
      <c r="BM358" s="217" t="s">
        <v>2900</v>
      </c>
    </row>
    <row r="359" s="2" customFormat="1">
      <c r="A359" s="40"/>
      <c r="B359" s="41"/>
      <c r="C359" s="42"/>
      <c r="D359" s="219" t="s">
        <v>163</v>
      </c>
      <c r="E359" s="42"/>
      <c r="F359" s="220" t="s">
        <v>1991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163</v>
      </c>
      <c r="AU359" s="19" t="s">
        <v>83</v>
      </c>
    </row>
    <row r="360" s="2" customFormat="1">
      <c r="A360" s="40"/>
      <c r="B360" s="41"/>
      <c r="C360" s="42"/>
      <c r="D360" s="224" t="s">
        <v>165</v>
      </c>
      <c r="E360" s="42"/>
      <c r="F360" s="225" t="s">
        <v>1992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165</v>
      </c>
      <c r="AU360" s="19" t="s">
        <v>83</v>
      </c>
    </row>
    <row r="361" s="14" customFormat="1">
      <c r="A361" s="14"/>
      <c r="B361" s="236"/>
      <c r="C361" s="237"/>
      <c r="D361" s="219" t="s">
        <v>167</v>
      </c>
      <c r="E361" s="238" t="s">
        <v>19</v>
      </c>
      <c r="F361" s="239" t="s">
        <v>2901</v>
      </c>
      <c r="G361" s="237"/>
      <c r="H361" s="240">
        <v>23.899999999999999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167</v>
      </c>
      <c r="AU361" s="246" t="s">
        <v>83</v>
      </c>
      <c r="AV361" s="14" t="s">
        <v>83</v>
      </c>
      <c r="AW361" s="14" t="s">
        <v>34</v>
      </c>
      <c r="AX361" s="14" t="s">
        <v>73</v>
      </c>
      <c r="AY361" s="246" t="s">
        <v>154</v>
      </c>
    </row>
    <row r="362" s="14" customFormat="1">
      <c r="A362" s="14"/>
      <c r="B362" s="236"/>
      <c r="C362" s="237"/>
      <c r="D362" s="219" t="s">
        <v>167</v>
      </c>
      <c r="E362" s="238" t="s">
        <v>19</v>
      </c>
      <c r="F362" s="239" t="s">
        <v>2902</v>
      </c>
      <c r="G362" s="237"/>
      <c r="H362" s="240">
        <v>16.48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167</v>
      </c>
      <c r="AU362" s="246" t="s">
        <v>83</v>
      </c>
      <c r="AV362" s="14" t="s">
        <v>83</v>
      </c>
      <c r="AW362" s="14" t="s">
        <v>34</v>
      </c>
      <c r="AX362" s="14" t="s">
        <v>73</v>
      </c>
      <c r="AY362" s="246" t="s">
        <v>154</v>
      </c>
    </row>
    <row r="363" s="14" customFormat="1">
      <c r="A363" s="14"/>
      <c r="B363" s="236"/>
      <c r="C363" s="237"/>
      <c r="D363" s="219" t="s">
        <v>167</v>
      </c>
      <c r="E363" s="238" t="s">
        <v>19</v>
      </c>
      <c r="F363" s="239" t="s">
        <v>2903</v>
      </c>
      <c r="G363" s="237"/>
      <c r="H363" s="240">
        <v>27.73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167</v>
      </c>
      <c r="AU363" s="246" t="s">
        <v>83</v>
      </c>
      <c r="AV363" s="14" t="s">
        <v>83</v>
      </c>
      <c r="AW363" s="14" t="s">
        <v>34</v>
      </c>
      <c r="AX363" s="14" t="s">
        <v>73</v>
      </c>
      <c r="AY363" s="246" t="s">
        <v>154</v>
      </c>
    </row>
    <row r="364" s="14" customFormat="1">
      <c r="A364" s="14"/>
      <c r="B364" s="236"/>
      <c r="C364" s="237"/>
      <c r="D364" s="219" t="s">
        <v>167</v>
      </c>
      <c r="E364" s="238" t="s">
        <v>19</v>
      </c>
      <c r="F364" s="239" t="s">
        <v>2904</v>
      </c>
      <c r="G364" s="237"/>
      <c r="H364" s="240">
        <v>27.600000000000001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167</v>
      </c>
      <c r="AU364" s="246" t="s">
        <v>83</v>
      </c>
      <c r="AV364" s="14" t="s">
        <v>83</v>
      </c>
      <c r="AW364" s="14" t="s">
        <v>34</v>
      </c>
      <c r="AX364" s="14" t="s">
        <v>73</v>
      </c>
      <c r="AY364" s="246" t="s">
        <v>154</v>
      </c>
    </row>
    <row r="365" s="2" customFormat="1" ht="19.8" customHeight="1">
      <c r="A365" s="40"/>
      <c r="B365" s="41"/>
      <c r="C365" s="206" t="s">
        <v>611</v>
      </c>
      <c r="D365" s="206" t="s">
        <v>156</v>
      </c>
      <c r="E365" s="207" t="s">
        <v>2011</v>
      </c>
      <c r="F365" s="208" t="s">
        <v>2012</v>
      </c>
      <c r="G365" s="209" t="s">
        <v>207</v>
      </c>
      <c r="H365" s="210">
        <v>161.09800000000001</v>
      </c>
      <c r="I365" s="211"/>
      <c r="J365" s="212">
        <f>ROUND(I365*H365,2)</f>
        <v>0</v>
      </c>
      <c r="K365" s="208" t="s">
        <v>160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277</v>
      </c>
      <c r="AT365" s="217" t="s">
        <v>156</v>
      </c>
      <c r="AU365" s="217" t="s">
        <v>83</v>
      </c>
      <c r="AY365" s="19" t="s">
        <v>154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81</v>
      </c>
      <c r="BK365" s="218">
        <f>ROUND(I365*H365,2)</f>
        <v>0</v>
      </c>
      <c r="BL365" s="19" t="s">
        <v>277</v>
      </c>
      <c r="BM365" s="217" t="s">
        <v>2905</v>
      </c>
    </row>
    <row r="366" s="2" customFormat="1">
      <c r="A366" s="40"/>
      <c r="B366" s="41"/>
      <c r="C366" s="42"/>
      <c r="D366" s="219" t="s">
        <v>163</v>
      </c>
      <c r="E366" s="42"/>
      <c r="F366" s="220" t="s">
        <v>2014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163</v>
      </c>
      <c r="AU366" s="19" t="s">
        <v>83</v>
      </c>
    </row>
    <row r="367" s="2" customFormat="1">
      <c r="A367" s="40"/>
      <c r="B367" s="41"/>
      <c r="C367" s="42"/>
      <c r="D367" s="224" t="s">
        <v>165</v>
      </c>
      <c r="E367" s="42"/>
      <c r="F367" s="225" t="s">
        <v>2015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165</v>
      </c>
      <c r="AU367" s="19" t="s">
        <v>83</v>
      </c>
    </row>
    <row r="368" s="14" customFormat="1">
      <c r="A368" s="14"/>
      <c r="B368" s="236"/>
      <c r="C368" s="237"/>
      <c r="D368" s="219" t="s">
        <v>167</v>
      </c>
      <c r="E368" s="238" t="s">
        <v>19</v>
      </c>
      <c r="F368" s="239" t="s">
        <v>2780</v>
      </c>
      <c r="G368" s="237"/>
      <c r="H368" s="240">
        <v>34.591000000000001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167</v>
      </c>
      <c r="AU368" s="246" t="s">
        <v>83</v>
      </c>
      <c r="AV368" s="14" t="s">
        <v>83</v>
      </c>
      <c r="AW368" s="14" t="s">
        <v>34</v>
      </c>
      <c r="AX368" s="14" t="s">
        <v>73</v>
      </c>
      <c r="AY368" s="246" t="s">
        <v>154</v>
      </c>
    </row>
    <row r="369" s="14" customFormat="1">
      <c r="A369" s="14"/>
      <c r="B369" s="236"/>
      <c r="C369" s="237"/>
      <c r="D369" s="219" t="s">
        <v>167</v>
      </c>
      <c r="E369" s="238" t="s">
        <v>19</v>
      </c>
      <c r="F369" s="239" t="s">
        <v>2809</v>
      </c>
      <c r="G369" s="237"/>
      <c r="H369" s="240">
        <v>18.018999999999998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167</v>
      </c>
      <c r="AU369" s="246" t="s">
        <v>83</v>
      </c>
      <c r="AV369" s="14" t="s">
        <v>83</v>
      </c>
      <c r="AW369" s="14" t="s">
        <v>34</v>
      </c>
      <c r="AX369" s="14" t="s">
        <v>73</v>
      </c>
      <c r="AY369" s="246" t="s">
        <v>154</v>
      </c>
    </row>
    <row r="370" s="14" customFormat="1">
      <c r="A370" s="14"/>
      <c r="B370" s="236"/>
      <c r="C370" s="237"/>
      <c r="D370" s="219" t="s">
        <v>167</v>
      </c>
      <c r="E370" s="238" t="s">
        <v>19</v>
      </c>
      <c r="F370" s="239" t="s">
        <v>2810</v>
      </c>
      <c r="G370" s="237"/>
      <c r="H370" s="240">
        <v>54.289000000000001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167</v>
      </c>
      <c r="AU370" s="246" t="s">
        <v>83</v>
      </c>
      <c r="AV370" s="14" t="s">
        <v>83</v>
      </c>
      <c r="AW370" s="14" t="s">
        <v>34</v>
      </c>
      <c r="AX370" s="14" t="s">
        <v>73</v>
      </c>
      <c r="AY370" s="246" t="s">
        <v>154</v>
      </c>
    </row>
    <row r="371" s="14" customFormat="1">
      <c r="A371" s="14"/>
      <c r="B371" s="236"/>
      <c r="C371" s="237"/>
      <c r="D371" s="219" t="s">
        <v>167</v>
      </c>
      <c r="E371" s="238" t="s">
        <v>19</v>
      </c>
      <c r="F371" s="239" t="s">
        <v>2811</v>
      </c>
      <c r="G371" s="237"/>
      <c r="H371" s="240">
        <v>54.198999999999998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167</v>
      </c>
      <c r="AU371" s="246" t="s">
        <v>83</v>
      </c>
      <c r="AV371" s="14" t="s">
        <v>83</v>
      </c>
      <c r="AW371" s="14" t="s">
        <v>34</v>
      </c>
      <c r="AX371" s="14" t="s">
        <v>73</v>
      </c>
      <c r="AY371" s="246" t="s">
        <v>154</v>
      </c>
    </row>
    <row r="372" s="2" customFormat="1" ht="14.4" customHeight="1">
      <c r="A372" s="40"/>
      <c r="B372" s="41"/>
      <c r="C372" s="206" t="s">
        <v>964</v>
      </c>
      <c r="D372" s="206" t="s">
        <v>156</v>
      </c>
      <c r="E372" s="207" t="s">
        <v>2016</v>
      </c>
      <c r="F372" s="208" t="s">
        <v>2017</v>
      </c>
      <c r="G372" s="209" t="s">
        <v>207</v>
      </c>
      <c r="H372" s="210">
        <v>161.09800000000001</v>
      </c>
      <c r="I372" s="211"/>
      <c r="J372" s="212">
        <f>ROUND(I372*H372,2)</f>
        <v>0</v>
      </c>
      <c r="K372" s="208" t="s">
        <v>160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277</v>
      </c>
      <c r="AT372" s="217" t="s">
        <v>156</v>
      </c>
      <c r="AU372" s="217" t="s">
        <v>83</v>
      </c>
      <c r="AY372" s="19" t="s">
        <v>154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81</v>
      </c>
      <c r="BK372" s="218">
        <f>ROUND(I372*H372,2)</f>
        <v>0</v>
      </c>
      <c r="BL372" s="19" t="s">
        <v>277</v>
      </c>
      <c r="BM372" s="217" t="s">
        <v>2906</v>
      </c>
    </row>
    <row r="373" s="2" customFormat="1">
      <c r="A373" s="40"/>
      <c r="B373" s="41"/>
      <c r="C373" s="42"/>
      <c r="D373" s="219" t="s">
        <v>163</v>
      </c>
      <c r="E373" s="42"/>
      <c r="F373" s="220" t="s">
        <v>2019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163</v>
      </c>
      <c r="AU373" s="19" t="s">
        <v>83</v>
      </c>
    </row>
    <row r="374" s="2" customFormat="1">
      <c r="A374" s="40"/>
      <c r="B374" s="41"/>
      <c r="C374" s="42"/>
      <c r="D374" s="224" t="s">
        <v>165</v>
      </c>
      <c r="E374" s="42"/>
      <c r="F374" s="225" t="s">
        <v>2020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165</v>
      </c>
      <c r="AU374" s="19" t="s">
        <v>83</v>
      </c>
    </row>
    <row r="375" s="14" customFormat="1">
      <c r="A375" s="14"/>
      <c r="B375" s="236"/>
      <c r="C375" s="237"/>
      <c r="D375" s="219" t="s">
        <v>167</v>
      </c>
      <c r="E375" s="238" t="s">
        <v>19</v>
      </c>
      <c r="F375" s="239" t="s">
        <v>2780</v>
      </c>
      <c r="G375" s="237"/>
      <c r="H375" s="240">
        <v>34.591000000000001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167</v>
      </c>
      <c r="AU375" s="246" t="s">
        <v>83</v>
      </c>
      <c r="AV375" s="14" t="s">
        <v>83</v>
      </c>
      <c r="AW375" s="14" t="s">
        <v>34</v>
      </c>
      <c r="AX375" s="14" t="s">
        <v>73</v>
      </c>
      <c r="AY375" s="246" t="s">
        <v>154</v>
      </c>
    </row>
    <row r="376" s="14" customFormat="1">
      <c r="A376" s="14"/>
      <c r="B376" s="236"/>
      <c r="C376" s="237"/>
      <c r="D376" s="219" t="s">
        <v>167</v>
      </c>
      <c r="E376" s="238" t="s">
        <v>19</v>
      </c>
      <c r="F376" s="239" t="s">
        <v>2809</v>
      </c>
      <c r="G376" s="237"/>
      <c r="H376" s="240">
        <v>18.018999999999998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167</v>
      </c>
      <c r="AU376" s="246" t="s">
        <v>83</v>
      </c>
      <c r="AV376" s="14" t="s">
        <v>83</v>
      </c>
      <c r="AW376" s="14" t="s">
        <v>34</v>
      </c>
      <c r="AX376" s="14" t="s">
        <v>73</v>
      </c>
      <c r="AY376" s="246" t="s">
        <v>154</v>
      </c>
    </row>
    <row r="377" s="14" customFormat="1">
      <c r="A377" s="14"/>
      <c r="B377" s="236"/>
      <c r="C377" s="237"/>
      <c r="D377" s="219" t="s">
        <v>167</v>
      </c>
      <c r="E377" s="238" t="s">
        <v>19</v>
      </c>
      <c r="F377" s="239" t="s">
        <v>2810</v>
      </c>
      <c r="G377" s="237"/>
      <c r="H377" s="240">
        <v>54.289000000000001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167</v>
      </c>
      <c r="AU377" s="246" t="s">
        <v>83</v>
      </c>
      <c r="AV377" s="14" t="s">
        <v>83</v>
      </c>
      <c r="AW377" s="14" t="s">
        <v>34</v>
      </c>
      <c r="AX377" s="14" t="s">
        <v>73</v>
      </c>
      <c r="AY377" s="246" t="s">
        <v>154</v>
      </c>
    </row>
    <row r="378" s="14" customFormat="1">
      <c r="A378" s="14"/>
      <c r="B378" s="236"/>
      <c r="C378" s="237"/>
      <c r="D378" s="219" t="s">
        <v>167</v>
      </c>
      <c r="E378" s="238" t="s">
        <v>19</v>
      </c>
      <c r="F378" s="239" t="s">
        <v>2811</v>
      </c>
      <c r="G378" s="237"/>
      <c r="H378" s="240">
        <v>54.198999999999998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167</v>
      </c>
      <c r="AU378" s="246" t="s">
        <v>83</v>
      </c>
      <c r="AV378" s="14" t="s">
        <v>83</v>
      </c>
      <c r="AW378" s="14" t="s">
        <v>34</v>
      </c>
      <c r="AX378" s="14" t="s">
        <v>73</v>
      </c>
      <c r="AY378" s="246" t="s">
        <v>154</v>
      </c>
    </row>
    <row r="379" s="2" customFormat="1" ht="22.2" customHeight="1">
      <c r="A379" s="40"/>
      <c r="B379" s="41"/>
      <c r="C379" s="206" t="s">
        <v>972</v>
      </c>
      <c r="D379" s="206" t="s">
        <v>156</v>
      </c>
      <c r="E379" s="207" t="s">
        <v>2021</v>
      </c>
      <c r="F379" s="208" t="s">
        <v>2022</v>
      </c>
      <c r="G379" s="209" t="s">
        <v>207</v>
      </c>
      <c r="H379" s="210">
        <v>161.09800000000001</v>
      </c>
      <c r="I379" s="211"/>
      <c r="J379" s="212">
        <f>ROUND(I379*H379,2)</f>
        <v>0</v>
      </c>
      <c r="K379" s="208" t="s">
        <v>160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3.0000000000000001E-05</v>
      </c>
      <c r="R379" s="215">
        <f>Q379*H379</f>
        <v>0.0048329400000000008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277</v>
      </c>
      <c r="AT379" s="217" t="s">
        <v>156</v>
      </c>
      <c r="AU379" s="217" t="s">
        <v>83</v>
      </c>
      <c r="AY379" s="19" t="s">
        <v>154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ROUND(I379*H379,2)</f>
        <v>0</v>
      </c>
      <c r="BL379" s="19" t="s">
        <v>277</v>
      </c>
      <c r="BM379" s="217" t="s">
        <v>2907</v>
      </c>
    </row>
    <row r="380" s="2" customFormat="1">
      <c r="A380" s="40"/>
      <c r="B380" s="41"/>
      <c r="C380" s="42"/>
      <c r="D380" s="219" t="s">
        <v>163</v>
      </c>
      <c r="E380" s="42"/>
      <c r="F380" s="220" t="s">
        <v>2024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163</v>
      </c>
      <c r="AU380" s="19" t="s">
        <v>83</v>
      </c>
    </row>
    <row r="381" s="2" customFormat="1">
      <c r="A381" s="40"/>
      <c r="B381" s="41"/>
      <c r="C381" s="42"/>
      <c r="D381" s="224" t="s">
        <v>165</v>
      </c>
      <c r="E381" s="42"/>
      <c r="F381" s="225" t="s">
        <v>2025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165</v>
      </c>
      <c r="AU381" s="19" t="s">
        <v>83</v>
      </c>
    </row>
    <row r="382" s="2" customFormat="1" ht="30" customHeight="1">
      <c r="A382" s="40"/>
      <c r="B382" s="41"/>
      <c r="C382" s="206" t="s">
        <v>983</v>
      </c>
      <c r="D382" s="206" t="s">
        <v>156</v>
      </c>
      <c r="E382" s="207" t="s">
        <v>2026</v>
      </c>
      <c r="F382" s="208" t="s">
        <v>2027</v>
      </c>
      <c r="G382" s="209" t="s">
        <v>207</v>
      </c>
      <c r="H382" s="210">
        <v>161.09800000000001</v>
      </c>
      <c r="I382" s="211"/>
      <c r="J382" s="212">
        <f>ROUND(I382*H382,2)</f>
        <v>0</v>
      </c>
      <c r="K382" s="208" t="s">
        <v>160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0.0044999999999999997</v>
      </c>
      <c r="R382" s="215">
        <f>Q382*H382</f>
        <v>0.72494100000000006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277</v>
      </c>
      <c r="AT382" s="217" t="s">
        <v>156</v>
      </c>
      <c r="AU382" s="217" t="s">
        <v>83</v>
      </c>
      <c r="AY382" s="19" t="s">
        <v>154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81</v>
      </c>
      <c r="BK382" s="218">
        <f>ROUND(I382*H382,2)</f>
        <v>0</v>
      </c>
      <c r="BL382" s="19" t="s">
        <v>277</v>
      </c>
      <c r="BM382" s="217" t="s">
        <v>2908</v>
      </c>
    </row>
    <row r="383" s="2" customFormat="1">
      <c r="A383" s="40"/>
      <c r="B383" s="41"/>
      <c r="C383" s="42"/>
      <c r="D383" s="219" t="s">
        <v>163</v>
      </c>
      <c r="E383" s="42"/>
      <c r="F383" s="220" t="s">
        <v>2029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163</v>
      </c>
      <c r="AU383" s="19" t="s">
        <v>83</v>
      </c>
    </row>
    <row r="384" s="2" customFormat="1">
      <c r="A384" s="40"/>
      <c r="B384" s="41"/>
      <c r="C384" s="42"/>
      <c r="D384" s="224" t="s">
        <v>165</v>
      </c>
      <c r="E384" s="42"/>
      <c r="F384" s="225" t="s">
        <v>2030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165</v>
      </c>
      <c r="AU384" s="19" t="s">
        <v>83</v>
      </c>
    </row>
    <row r="385" s="2" customFormat="1" ht="19.8" customHeight="1">
      <c r="A385" s="40"/>
      <c r="B385" s="41"/>
      <c r="C385" s="206" t="s">
        <v>989</v>
      </c>
      <c r="D385" s="206" t="s">
        <v>156</v>
      </c>
      <c r="E385" s="207" t="s">
        <v>2031</v>
      </c>
      <c r="F385" s="208" t="s">
        <v>2032</v>
      </c>
      <c r="G385" s="209" t="s">
        <v>207</v>
      </c>
      <c r="H385" s="210">
        <v>161.09800000000001</v>
      </c>
      <c r="I385" s="211"/>
      <c r="J385" s="212">
        <f>ROUND(I385*H385,2)</f>
        <v>0</v>
      </c>
      <c r="K385" s="208" t="s">
        <v>160</v>
      </c>
      <c r="L385" s="46"/>
      <c r="M385" s="213" t="s">
        <v>19</v>
      </c>
      <c r="N385" s="214" t="s">
        <v>44</v>
      </c>
      <c r="O385" s="86"/>
      <c r="P385" s="215">
        <f>O385*H385</f>
        <v>0</v>
      </c>
      <c r="Q385" s="215">
        <v>0.00029999999999999997</v>
      </c>
      <c r="R385" s="215">
        <f>Q385*H385</f>
        <v>0.048329400000000002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277</v>
      </c>
      <c r="AT385" s="217" t="s">
        <v>156</v>
      </c>
      <c r="AU385" s="217" t="s">
        <v>83</v>
      </c>
      <c r="AY385" s="19" t="s">
        <v>154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81</v>
      </c>
      <c r="BK385" s="218">
        <f>ROUND(I385*H385,2)</f>
        <v>0</v>
      </c>
      <c r="BL385" s="19" t="s">
        <v>277</v>
      </c>
      <c r="BM385" s="217" t="s">
        <v>2909</v>
      </c>
    </row>
    <row r="386" s="2" customFormat="1">
      <c r="A386" s="40"/>
      <c r="B386" s="41"/>
      <c r="C386" s="42"/>
      <c r="D386" s="219" t="s">
        <v>163</v>
      </c>
      <c r="E386" s="42"/>
      <c r="F386" s="220" t="s">
        <v>2034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163</v>
      </c>
      <c r="AU386" s="19" t="s">
        <v>83</v>
      </c>
    </row>
    <row r="387" s="2" customFormat="1">
      <c r="A387" s="40"/>
      <c r="B387" s="41"/>
      <c r="C387" s="42"/>
      <c r="D387" s="224" t="s">
        <v>165</v>
      </c>
      <c r="E387" s="42"/>
      <c r="F387" s="225" t="s">
        <v>2035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165</v>
      </c>
      <c r="AU387" s="19" t="s">
        <v>83</v>
      </c>
    </row>
    <row r="388" s="14" customFormat="1">
      <c r="A388" s="14"/>
      <c r="B388" s="236"/>
      <c r="C388" s="237"/>
      <c r="D388" s="219" t="s">
        <v>167</v>
      </c>
      <c r="E388" s="238" t="s">
        <v>19</v>
      </c>
      <c r="F388" s="239" t="s">
        <v>2780</v>
      </c>
      <c r="G388" s="237"/>
      <c r="H388" s="240">
        <v>34.591000000000001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167</v>
      </c>
      <c r="AU388" s="246" t="s">
        <v>83</v>
      </c>
      <c r="AV388" s="14" t="s">
        <v>83</v>
      </c>
      <c r="AW388" s="14" t="s">
        <v>34</v>
      </c>
      <c r="AX388" s="14" t="s">
        <v>73</v>
      </c>
      <c r="AY388" s="246" t="s">
        <v>154</v>
      </c>
    </row>
    <row r="389" s="14" customFormat="1">
      <c r="A389" s="14"/>
      <c r="B389" s="236"/>
      <c r="C389" s="237"/>
      <c r="D389" s="219" t="s">
        <v>167</v>
      </c>
      <c r="E389" s="238" t="s">
        <v>19</v>
      </c>
      <c r="F389" s="239" t="s">
        <v>2809</v>
      </c>
      <c r="G389" s="237"/>
      <c r="H389" s="240">
        <v>18.018999999999998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167</v>
      </c>
      <c r="AU389" s="246" t="s">
        <v>83</v>
      </c>
      <c r="AV389" s="14" t="s">
        <v>83</v>
      </c>
      <c r="AW389" s="14" t="s">
        <v>34</v>
      </c>
      <c r="AX389" s="14" t="s">
        <v>73</v>
      </c>
      <c r="AY389" s="246" t="s">
        <v>154</v>
      </c>
    </row>
    <row r="390" s="14" customFormat="1">
      <c r="A390" s="14"/>
      <c r="B390" s="236"/>
      <c r="C390" s="237"/>
      <c r="D390" s="219" t="s">
        <v>167</v>
      </c>
      <c r="E390" s="238" t="s">
        <v>19</v>
      </c>
      <c r="F390" s="239" t="s">
        <v>2810</v>
      </c>
      <c r="G390" s="237"/>
      <c r="H390" s="240">
        <v>54.289000000000001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167</v>
      </c>
      <c r="AU390" s="246" t="s">
        <v>83</v>
      </c>
      <c r="AV390" s="14" t="s">
        <v>83</v>
      </c>
      <c r="AW390" s="14" t="s">
        <v>34</v>
      </c>
      <c r="AX390" s="14" t="s">
        <v>73</v>
      </c>
      <c r="AY390" s="246" t="s">
        <v>154</v>
      </c>
    </row>
    <row r="391" s="14" customFormat="1">
      <c r="A391" s="14"/>
      <c r="B391" s="236"/>
      <c r="C391" s="237"/>
      <c r="D391" s="219" t="s">
        <v>167</v>
      </c>
      <c r="E391" s="238" t="s">
        <v>19</v>
      </c>
      <c r="F391" s="239" t="s">
        <v>2811</v>
      </c>
      <c r="G391" s="237"/>
      <c r="H391" s="240">
        <v>54.198999999999998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167</v>
      </c>
      <c r="AU391" s="246" t="s">
        <v>83</v>
      </c>
      <c r="AV391" s="14" t="s">
        <v>83</v>
      </c>
      <c r="AW391" s="14" t="s">
        <v>34</v>
      </c>
      <c r="AX391" s="14" t="s">
        <v>73</v>
      </c>
      <c r="AY391" s="246" t="s">
        <v>154</v>
      </c>
    </row>
    <row r="392" s="2" customFormat="1" ht="34.8" customHeight="1">
      <c r="A392" s="40"/>
      <c r="B392" s="41"/>
      <c r="C392" s="248" t="s">
        <v>997</v>
      </c>
      <c r="D392" s="248" t="s">
        <v>264</v>
      </c>
      <c r="E392" s="249" t="s">
        <v>2036</v>
      </c>
      <c r="F392" s="250" t="s">
        <v>2037</v>
      </c>
      <c r="G392" s="251" t="s">
        <v>207</v>
      </c>
      <c r="H392" s="252">
        <v>177.208</v>
      </c>
      <c r="I392" s="253"/>
      <c r="J392" s="254">
        <f>ROUND(I392*H392,2)</f>
        <v>0</v>
      </c>
      <c r="K392" s="250" t="s">
        <v>160</v>
      </c>
      <c r="L392" s="255"/>
      <c r="M392" s="256" t="s">
        <v>19</v>
      </c>
      <c r="N392" s="257" t="s">
        <v>44</v>
      </c>
      <c r="O392" s="86"/>
      <c r="P392" s="215">
        <f>O392*H392</f>
        <v>0</v>
      </c>
      <c r="Q392" s="215">
        <v>0.0051000000000000004</v>
      </c>
      <c r="R392" s="215">
        <f>Q392*H392</f>
        <v>0.90376080000000003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414</v>
      </c>
      <c r="AT392" s="217" t="s">
        <v>264</v>
      </c>
      <c r="AU392" s="217" t="s">
        <v>83</v>
      </c>
      <c r="AY392" s="19" t="s">
        <v>154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81</v>
      </c>
      <c r="BK392" s="218">
        <f>ROUND(I392*H392,2)</f>
        <v>0</v>
      </c>
      <c r="BL392" s="19" t="s">
        <v>277</v>
      </c>
      <c r="BM392" s="217" t="s">
        <v>2910</v>
      </c>
    </row>
    <row r="393" s="2" customFormat="1">
      <c r="A393" s="40"/>
      <c r="B393" s="41"/>
      <c r="C393" s="42"/>
      <c r="D393" s="219" t="s">
        <v>163</v>
      </c>
      <c r="E393" s="42"/>
      <c r="F393" s="220" t="s">
        <v>2037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163</v>
      </c>
      <c r="AU393" s="19" t="s">
        <v>83</v>
      </c>
    </row>
    <row r="394" s="2" customFormat="1">
      <c r="A394" s="40"/>
      <c r="B394" s="41"/>
      <c r="C394" s="42"/>
      <c r="D394" s="219" t="s">
        <v>249</v>
      </c>
      <c r="E394" s="42"/>
      <c r="F394" s="247" t="s">
        <v>268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249</v>
      </c>
      <c r="AU394" s="19" t="s">
        <v>83</v>
      </c>
    </row>
    <row r="395" s="14" customFormat="1">
      <c r="A395" s="14"/>
      <c r="B395" s="236"/>
      <c r="C395" s="237"/>
      <c r="D395" s="219" t="s">
        <v>167</v>
      </c>
      <c r="E395" s="237"/>
      <c r="F395" s="239" t="s">
        <v>2911</v>
      </c>
      <c r="G395" s="237"/>
      <c r="H395" s="240">
        <v>177.208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167</v>
      </c>
      <c r="AU395" s="246" t="s">
        <v>83</v>
      </c>
      <c r="AV395" s="14" t="s">
        <v>83</v>
      </c>
      <c r="AW395" s="14" t="s">
        <v>4</v>
      </c>
      <c r="AX395" s="14" t="s">
        <v>81</v>
      </c>
      <c r="AY395" s="246" t="s">
        <v>154</v>
      </c>
    </row>
    <row r="396" s="2" customFormat="1" ht="14.4" customHeight="1">
      <c r="A396" s="40"/>
      <c r="B396" s="41"/>
      <c r="C396" s="206" t="s">
        <v>1005</v>
      </c>
      <c r="D396" s="206" t="s">
        <v>156</v>
      </c>
      <c r="E396" s="207" t="s">
        <v>2050</v>
      </c>
      <c r="F396" s="208" t="s">
        <v>2051</v>
      </c>
      <c r="G396" s="209" t="s">
        <v>230</v>
      </c>
      <c r="H396" s="210">
        <v>96.510000000000005</v>
      </c>
      <c r="I396" s="211"/>
      <c r="J396" s="212">
        <f>ROUND(I396*H396,2)</f>
        <v>0</v>
      </c>
      <c r="K396" s="208" t="s">
        <v>160</v>
      </c>
      <c r="L396" s="46"/>
      <c r="M396" s="213" t="s">
        <v>19</v>
      </c>
      <c r="N396" s="214" t="s">
        <v>44</v>
      </c>
      <c r="O396" s="86"/>
      <c r="P396" s="215">
        <f>O396*H396</f>
        <v>0</v>
      </c>
      <c r="Q396" s="215">
        <v>3.0000000000000001E-05</v>
      </c>
      <c r="R396" s="215">
        <f>Q396*H396</f>
        <v>0.0028953000000000004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277</v>
      </c>
      <c r="AT396" s="217" t="s">
        <v>156</v>
      </c>
      <c r="AU396" s="217" t="s">
        <v>83</v>
      </c>
      <c r="AY396" s="19" t="s">
        <v>154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81</v>
      </c>
      <c r="BK396" s="218">
        <f>ROUND(I396*H396,2)</f>
        <v>0</v>
      </c>
      <c r="BL396" s="19" t="s">
        <v>277</v>
      </c>
      <c r="BM396" s="217" t="s">
        <v>2912</v>
      </c>
    </row>
    <row r="397" s="2" customFormat="1">
      <c r="A397" s="40"/>
      <c r="B397" s="41"/>
      <c r="C397" s="42"/>
      <c r="D397" s="219" t="s">
        <v>163</v>
      </c>
      <c r="E397" s="42"/>
      <c r="F397" s="220" t="s">
        <v>2053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163</v>
      </c>
      <c r="AU397" s="19" t="s">
        <v>83</v>
      </c>
    </row>
    <row r="398" s="2" customFormat="1">
      <c r="A398" s="40"/>
      <c r="B398" s="41"/>
      <c r="C398" s="42"/>
      <c r="D398" s="224" t="s">
        <v>165</v>
      </c>
      <c r="E398" s="42"/>
      <c r="F398" s="225" t="s">
        <v>2054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165</v>
      </c>
      <c r="AU398" s="19" t="s">
        <v>83</v>
      </c>
    </row>
    <row r="399" s="14" customFormat="1">
      <c r="A399" s="14"/>
      <c r="B399" s="236"/>
      <c r="C399" s="237"/>
      <c r="D399" s="219" t="s">
        <v>167</v>
      </c>
      <c r="E399" s="238" t="s">
        <v>19</v>
      </c>
      <c r="F399" s="239" t="s">
        <v>2913</v>
      </c>
      <c r="G399" s="237"/>
      <c r="H399" s="240">
        <v>23.899999999999999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167</v>
      </c>
      <c r="AU399" s="246" t="s">
        <v>83</v>
      </c>
      <c r="AV399" s="14" t="s">
        <v>83</v>
      </c>
      <c r="AW399" s="14" t="s">
        <v>34</v>
      </c>
      <c r="AX399" s="14" t="s">
        <v>73</v>
      </c>
      <c r="AY399" s="246" t="s">
        <v>154</v>
      </c>
    </row>
    <row r="400" s="14" customFormat="1">
      <c r="A400" s="14"/>
      <c r="B400" s="236"/>
      <c r="C400" s="237"/>
      <c r="D400" s="219" t="s">
        <v>167</v>
      </c>
      <c r="E400" s="238" t="s">
        <v>19</v>
      </c>
      <c r="F400" s="239" t="s">
        <v>2902</v>
      </c>
      <c r="G400" s="237"/>
      <c r="H400" s="240">
        <v>16.48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167</v>
      </c>
      <c r="AU400" s="246" t="s">
        <v>83</v>
      </c>
      <c r="AV400" s="14" t="s">
        <v>83</v>
      </c>
      <c r="AW400" s="14" t="s">
        <v>34</v>
      </c>
      <c r="AX400" s="14" t="s">
        <v>73</v>
      </c>
      <c r="AY400" s="246" t="s">
        <v>154</v>
      </c>
    </row>
    <row r="401" s="14" customFormat="1">
      <c r="A401" s="14"/>
      <c r="B401" s="236"/>
      <c r="C401" s="237"/>
      <c r="D401" s="219" t="s">
        <v>167</v>
      </c>
      <c r="E401" s="238" t="s">
        <v>19</v>
      </c>
      <c r="F401" s="239" t="s">
        <v>2903</v>
      </c>
      <c r="G401" s="237"/>
      <c r="H401" s="240">
        <v>27.73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167</v>
      </c>
      <c r="AU401" s="246" t="s">
        <v>83</v>
      </c>
      <c r="AV401" s="14" t="s">
        <v>83</v>
      </c>
      <c r="AW401" s="14" t="s">
        <v>34</v>
      </c>
      <c r="AX401" s="14" t="s">
        <v>73</v>
      </c>
      <c r="AY401" s="246" t="s">
        <v>154</v>
      </c>
    </row>
    <row r="402" s="14" customFormat="1">
      <c r="A402" s="14"/>
      <c r="B402" s="236"/>
      <c r="C402" s="237"/>
      <c r="D402" s="219" t="s">
        <v>167</v>
      </c>
      <c r="E402" s="238" t="s">
        <v>19</v>
      </c>
      <c r="F402" s="239" t="s">
        <v>2914</v>
      </c>
      <c r="G402" s="237"/>
      <c r="H402" s="240">
        <v>28.399999999999999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167</v>
      </c>
      <c r="AU402" s="246" t="s">
        <v>83</v>
      </c>
      <c r="AV402" s="14" t="s">
        <v>83</v>
      </c>
      <c r="AW402" s="14" t="s">
        <v>34</v>
      </c>
      <c r="AX402" s="14" t="s">
        <v>73</v>
      </c>
      <c r="AY402" s="246" t="s">
        <v>154</v>
      </c>
    </row>
    <row r="403" s="2" customFormat="1" ht="14.4" customHeight="1">
      <c r="A403" s="40"/>
      <c r="B403" s="41"/>
      <c r="C403" s="248" t="s">
        <v>1013</v>
      </c>
      <c r="D403" s="248" t="s">
        <v>264</v>
      </c>
      <c r="E403" s="249" t="s">
        <v>2057</v>
      </c>
      <c r="F403" s="250" t="s">
        <v>2058</v>
      </c>
      <c r="G403" s="251" t="s">
        <v>230</v>
      </c>
      <c r="H403" s="252">
        <v>98.439999999999998</v>
      </c>
      <c r="I403" s="253"/>
      <c r="J403" s="254">
        <f>ROUND(I403*H403,2)</f>
        <v>0</v>
      </c>
      <c r="K403" s="250" t="s">
        <v>160</v>
      </c>
      <c r="L403" s="255"/>
      <c r="M403" s="256" t="s">
        <v>19</v>
      </c>
      <c r="N403" s="257" t="s">
        <v>44</v>
      </c>
      <c r="O403" s="86"/>
      <c r="P403" s="215">
        <f>O403*H403</f>
        <v>0</v>
      </c>
      <c r="Q403" s="215">
        <v>0.00038000000000000002</v>
      </c>
      <c r="R403" s="215">
        <f>Q403*H403</f>
        <v>0.037407200000000002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414</v>
      </c>
      <c r="AT403" s="217" t="s">
        <v>264</v>
      </c>
      <c r="AU403" s="217" t="s">
        <v>83</v>
      </c>
      <c r="AY403" s="19" t="s">
        <v>154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81</v>
      </c>
      <c r="BK403" s="218">
        <f>ROUND(I403*H403,2)</f>
        <v>0</v>
      </c>
      <c r="BL403" s="19" t="s">
        <v>277</v>
      </c>
      <c r="BM403" s="217" t="s">
        <v>2915</v>
      </c>
    </row>
    <row r="404" s="2" customFormat="1">
      <c r="A404" s="40"/>
      <c r="B404" s="41"/>
      <c r="C404" s="42"/>
      <c r="D404" s="219" t="s">
        <v>163</v>
      </c>
      <c r="E404" s="42"/>
      <c r="F404" s="220" t="s">
        <v>2058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163</v>
      </c>
      <c r="AU404" s="19" t="s">
        <v>83</v>
      </c>
    </row>
    <row r="405" s="2" customFormat="1">
      <c r="A405" s="40"/>
      <c r="B405" s="41"/>
      <c r="C405" s="42"/>
      <c r="D405" s="219" t="s">
        <v>249</v>
      </c>
      <c r="E405" s="42"/>
      <c r="F405" s="247" t="s">
        <v>268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249</v>
      </c>
      <c r="AU405" s="19" t="s">
        <v>83</v>
      </c>
    </row>
    <row r="406" s="14" customFormat="1">
      <c r="A406" s="14"/>
      <c r="B406" s="236"/>
      <c r="C406" s="237"/>
      <c r="D406" s="219" t="s">
        <v>167</v>
      </c>
      <c r="E406" s="237"/>
      <c r="F406" s="239" t="s">
        <v>2916</v>
      </c>
      <c r="G406" s="237"/>
      <c r="H406" s="240">
        <v>98.439999999999998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167</v>
      </c>
      <c r="AU406" s="246" t="s">
        <v>83</v>
      </c>
      <c r="AV406" s="14" t="s">
        <v>83</v>
      </c>
      <c r="AW406" s="14" t="s">
        <v>4</v>
      </c>
      <c r="AX406" s="14" t="s">
        <v>81</v>
      </c>
      <c r="AY406" s="246" t="s">
        <v>154</v>
      </c>
    </row>
    <row r="407" s="2" customFormat="1" ht="22.2" customHeight="1">
      <c r="A407" s="40"/>
      <c r="B407" s="41"/>
      <c r="C407" s="206" t="s">
        <v>1021</v>
      </c>
      <c r="D407" s="206" t="s">
        <v>156</v>
      </c>
      <c r="E407" s="207" t="s">
        <v>2917</v>
      </c>
      <c r="F407" s="208" t="s">
        <v>2918</v>
      </c>
      <c r="G407" s="209" t="s">
        <v>178</v>
      </c>
      <c r="H407" s="210">
        <v>1.722</v>
      </c>
      <c r="I407" s="211"/>
      <c r="J407" s="212">
        <f>ROUND(I407*H407,2)</f>
        <v>0</v>
      </c>
      <c r="K407" s="208" t="s">
        <v>160</v>
      </c>
      <c r="L407" s="46"/>
      <c r="M407" s="213" t="s">
        <v>19</v>
      </c>
      <c r="N407" s="214" t="s">
        <v>44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277</v>
      </c>
      <c r="AT407" s="217" t="s">
        <v>156</v>
      </c>
      <c r="AU407" s="217" t="s">
        <v>83</v>
      </c>
      <c r="AY407" s="19" t="s">
        <v>154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81</v>
      </c>
      <c r="BK407" s="218">
        <f>ROUND(I407*H407,2)</f>
        <v>0</v>
      </c>
      <c r="BL407" s="19" t="s">
        <v>277</v>
      </c>
      <c r="BM407" s="217" t="s">
        <v>2919</v>
      </c>
    </row>
    <row r="408" s="2" customFormat="1">
      <c r="A408" s="40"/>
      <c r="B408" s="41"/>
      <c r="C408" s="42"/>
      <c r="D408" s="219" t="s">
        <v>163</v>
      </c>
      <c r="E408" s="42"/>
      <c r="F408" s="220" t="s">
        <v>2920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163</v>
      </c>
      <c r="AU408" s="19" t="s">
        <v>83</v>
      </c>
    </row>
    <row r="409" s="2" customFormat="1">
      <c r="A409" s="40"/>
      <c r="B409" s="41"/>
      <c r="C409" s="42"/>
      <c r="D409" s="224" t="s">
        <v>165</v>
      </c>
      <c r="E409" s="42"/>
      <c r="F409" s="225" t="s">
        <v>2921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165</v>
      </c>
      <c r="AU409" s="19" t="s">
        <v>83</v>
      </c>
    </row>
    <row r="410" s="12" customFormat="1" ht="22.8" customHeight="1">
      <c r="A410" s="12"/>
      <c r="B410" s="190"/>
      <c r="C410" s="191"/>
      <c r="D410" s="192" t="s">
        <v>72</v>
      </c>
      <c r="E410" s="204" t="s">
        <v>2066</v>
      </c>
      <c r="F410" s="204" t="s">
        <v>2067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SUM(P411:P461)</f>
        <v>0</v>
      </c>
      <c r="Q410" s="198"/>
      <c r="R410" s="199">
        <f>SUM(R411:R461)</f>
        <v>0.10746750000000001</v>
      </c>
      <c r="S410" s="198"/>
      <c r="T410" s="200">
        <f>SUM(T411:T461)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83</v>
      </c>
      <c r="AT410" s="202" t="s">
        <v>72</v>
      </c>
      <c r="AU410" s="202" t="s">
        <v>81</v>
      </c>
      <c r="AY410" s="201" t="s">
        <v>154</v>
      </c>
      <c r="BK410" s="203">
        <f>SUM(BK411:BK461)</f>
        <v>0</v>
      </c>
    </row>
    <row r="411" s="2" customFormat="1" ht="14.4" customHeight="1">
      <c r="A411" s="40"/>
      <c r="B411" s="41"/>
      <c r="C411" s="206" t="s">
        <v>1027</v>
      </c>
      <c r="D411" s="206" t="s">
        <v>156</v>
      </c>
      <c r="E411" s="207" t="s">
        <v>2068</v>
      </c>
      <c r="F411" s="208" t="s">
        <v>2069</v>
      </c>
      <c r="G411" s="209" t="s">
        <v>207</v>
      </c>
      <c r="H411" s="210">
        <v>5.25</v>
      </c>
      <c r="I411" s="211"/>
      <c r="J411" s="212">
        <f>ROUND(I411*H411,2)</f>
        <v>0</v>
      </c>
      <c r="K411" s="208" t="s">
        <v>160</v>
      </c>
      <c r="L411" s="46"/>
      <c r="M411" s="213" t="s">
        <v>19</v>
      </c>
      <c r="N411" s="214" t="s">
        <v>44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277</v>
      </c>
      <c r="AT411" s="217" t="s">
        <v>156</v>
      </c>
      <c r="AU411" s="217" t="s">
        <v>83</v>
      </c>
      <c r="AY411" s="19" t="s">
        <v>154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81</v>
      </c>
      <c r="BK411" s="218">
        <f>ROUND(I411*H411,2)</f>
        <v>0</v>
      </c>
      <c r="BL411" s="19" t="s">
        <v>277</v>
      </c>
      <c r="BM411" s="217" t="s">
        <v>2922</v>
      </c>
    </row>
    <row r="412" s="2" customFormat="1">
      <c r="A412" s="40"/>
      <c r="B412" s="41"/>
      <c r="C412" s="42"/>
      <c r="D412" s="219" t="s">
        <v>163</v>
      </c>
      <c r="E412" s="42"/>
      <c r="F412" s="220" t="s">
        <v>2071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163</v>
      </c>
      <c r="AU412" s="19" t="s">
        <v>83</v>
      </c>
    </row>
    <row r="413" s="2" customFormat="1">
      <c r="A413" s="40"/>
      <c r="B413" s="41"/>
      <c r="C413" s="42"/>
      <c r="D413" s="224" t="s">
        <v>165</v>
      </c>
      <c r="E413" s="42"/>
      <c r="F413" s="225" t="s">
        <v>2072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165</v>
      </c>
      <c r="AU413" s="19" t="s">
        <v>83</v>
      </c>
    </row>
    <row r="414" s="14" customFormat="1">
      <c r="A414" s="14"/>
      <c r="B414" s="236"/>
      <c r="C414" s="237"/>
      <c r="D414" s="219" t="s">
        <v>167</v>
      </c>
      <c r="E414" s="238" t="s">
        <v>19</v>
      </c>
      <c r="F414" s="239" t="s">
        <v>2769</v>
      </c>
      <c r="G414" s="237"/>
      <c r="H414" s="240">
        <v>1.8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167</v>
      </c>
      <c r="AU414" s="246" t="s">
        <v>83</v>
      </c>
      <c r="AV414" s="14" t="s">
        <v>83</v>
      </c>
      <c r="AW414" s="14" t="s">
        <v>34</v>
      </c>
      <c r="AX414" s="14" t="s">
        <v>73</v>
      </c>
      <c r="AY414" s="246" t="s">
        <v>154</v>
      </c>
    </row>
    <row r="415" s="14" customFormat="1">
      <c r="A415" s="14"/>
      <c r="B415" s="236"/>
      <c r="C415" s="237"/>
      <c r="D415" s="219" t="s">
        <v>167</v>
      </c>
      <c r="E415" s="238" t="s">
        <v>19</v>
      </c>
      <c r="F415" s="239" t="s">
        <v>2770</v>
      </c>
      <c r="G415" s="237"/>
      <c r="H415" s="240">
        <v>1.575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167</v>
      </c>
      <c r="AU415" s="246" t="s">
        <v>83</v>
      </c>
      <c r="AV415" s="14" t="s">
        <v>83</v>
      </c>
      <c r="AW415" s="14" t="s">
        <v>34</v>
      </c>
      <c r="AX415" s="14" t="s">
        <v>73</v>
      </c>
      <c r="AY415" s="246" t="s">
        <v>154</v>
      </c>
    </row>
    <row r="416" s="14" customFormat="1">
      <c r="A416" s="14"/>
      <c r="B416" s="236"/>
      <c r="C416" s="237"/>
      <c r="D416" s="219" t="s">
        <v>167</v>
      </c>
      <c r="E416" s="238" t="s">
        <v>19</v>
      </c>
      <c r="F416" s="239" t="s">
        <v>2771</v>
      </c>
      <c r="G416" s="237"/>
      <c r="H416" s="240">
        <v>1.875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167</v>
      </c>
      <c r="AU416" s="246" t="s">
        <v>83</v>
      </c>
      <c r="AV416" s="14" t="s">
        <v>83</v>
      </c>
      <c r="AW416" s="14" t="s">
        <v>34</v>
      </c>
      <c r="AX416" s="14" t="s">
        <v>73</v>
      </c>
      <c r="AY416" s="246" t="s">
        <v>154</v>
      </c>
    </row>
    <row r="417" s="2" customFormat="1" ht="14.4" customHeight="1">
      <c r="A417" s="40"/>
      <c r="B417" s="41"/>
      <c r="C417" s="206" t="s">
        <v>1029</v>
      </c>
      <c r="D417" s="206" t="s">
        <v>156</v>
      </c>
      <c r="E417" s="207" t="s">
        <v>2074</v>
      </c>
      <c r="F417" s="208" t="s">
        <v>2075</v>
      </c>
      <c r="G417" s="209" t="s">
        <v>207</v>
      </c>
      <c r="H417" s="210">
        <v>5.25</v>
      </c>
      <c r="I417" s="211"/>
      <c r="J417" s="212">
        <f>ROUND(I417*H417,2)</f>
        <v>0</v>
      </c>
      <c r="K417" s="208" t="s">
        <v>160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0.00029999999999999997</v>
      </c>
      <c r="R417" s="215">
        <f>Q417*H417</f>
        <v>0.0015749999999999998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277</v>
      </c>
      <c r="AT417" s="217" t="s">
        <v>156</v>
      </c>
      <c r="AU417" s="217" t="s">
        <v>83</v>
      </c>
      <c r="AY417" s="19" t="s">
        <v>154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81</v>
      </c>
      <c r="BK417" s="218">
        <f>ROUND(I417*H417,2)</f>
        <v>0</v>
      </c>
      <c r="BL417" s="19" t="s">
        <v>277</v>
      </c>
      <c r="BM417" s="217" t="s">
        <v>2923</v>
      </c>
    </row>
    <row r="418" s="2" customFormat="1">
      <c r="A418" s="40"/>
      <c r="B418" s="41"/>
      <c r="C418" s="42"/>
      <c r="D418" s="219" t="s">
        <v>163</v>
      </c>
      <c r="E418" s="42"/>
      <c r="F418" s="220" t="s">
        <v>2077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163</v>
      </c>
      <c r="AU418" s="19" t="s">
        <v>83</v>
      </c>
    </row>
    <row r="419" s="2" customFormat="1">
      <c r="A419" s="40"/>
      <c r="B419" s="41"/>
      <c r="C419" s="42"/>
      <c r="D419" s="224" t="s">
        <v>165</v>
      </c>
      <c r="E419" s="42"/>
      <c r="F419" s="225" t="s">
        <v>2078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165</v>
      </c>
      <c r="AU419" s="19" t="s">
        <v>83</v>
      </c>
    </row>
    <row r="420" s="2" customFormat="1" ht="30" customHeight="1">
      <c r="A420" s="40"/>
      <c r="B420" s="41"/>
      <c r="C420" s="206" t="s">
        <v>1032</v>
      </c>
      <c r="D420" s="206" t="s">
        <v>156</v>
      </c>
      <c r="E420" s="207" t="s">
        <v>2079</v>
      </c>
      <c r="F420" s="208" t="s">
        <v>2080</v>
      </c>
      <c r="G420" s="209" t="s">
        <v>207</v>
      </c>
      <c r="H420" s="210">
        <v>5.25</v>
      </c>
      <c r="I420" s="211"/>
      <c r="J420" s="212">
        <f>ROUND(I420*H420,2)</f>
        <v>0</v>
      </c>
      <c r="K420" s="208" t="s">
        <v>160</v>
      </c>
      <c r="L420" s="46"/>
      <c r="M420" s="213" t="s">
        <v>19</v>
      </c>
      <c r="N420" s="214" t="s">
        <v>44</v>
      </c>
      <c r="O420" s="86"/>
      <c r="P420" s="215">
        <f>O420*H420</f>
        <v>0</v>
      </c>
      <c r="Q420" s="215">
        <v>0.0060000000000000001</v>
      </c>
      <c r="R420" s="215">
        <f>Q420*H420</f>
        <v>0.0315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277</v>
      </c>
      <c r="AT420" s="217" t="s">
        <v>156</v>
      </c>
      <c r="AU420" s="217" t="s">
        <v>83</v>
      </c>
      <c r="AY420" s="19" t="s">
        <v>154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81</v>
      </c>
      <c r="BK420" s="218">
        <f>ROUND(I420*H420,2)</f>
        <v>0</v>
      </c>
      <c r="BL420" s="19" t="s">
        <v>277</v>
      </c>
      <c r="BM420" s="217" t="s">
        <v>2924</v>
      </c>
    </row>
    <row r="421" s="2" customFormat="1">
      <c r="A421" s="40"/>
      <c r="B421" s="41"/>
      <c r="C421" s="42"/>
      <c r="D421" s="219" t="s">
        <v>163</v>
      </c>
      <c r="E421" s="42"/>
      <c r="F421" s="220" t="s">
        <v>2082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163</v>
      </c>
      <c r="AU421" s="19" t="s">
        <v>83</v>
      </c>
    </row>
    <row r="422" s="2" customFormat="1">
      <c r="A422" s="40"/>
      <c r="B422" s="41"/>
      <c r="C422" s="42"/>
      <c r="D422" s="224" t="s">
        <v>165</v>
      </c>
      <c r="E422" s="42"/>
      <c r="F422" s="225" t="s">
        <v>2083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165</v>
      </c>
      <c r="AU422" s="19" t="s">
        <v>83</v>
      </c>
    </row>
    <row r="423" s="14" customFormat="1">
      <c r="A423" s="14"/>
      <c r="B423" s="236"/>
      <c r="C423" s="237"/>
      <c r="D423" s="219" t="s">
        <v>167</v>
      </c>
      <c r="E423" s="238" t="s">
        <v>19</v>
      </c>
      <c r="F423" s="239" t="s">
        <v>2769</v>
      </c>
      <c r="G423" s="237"/>
      <c r="H423" s="240">
        <v>1.8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167</v>
      </c>
      <c r="AU423" s="246" t="s">
        <v>83</v>
      </c>
      <c r="AV423" s="14" t="s">
        <v>83</v>
      </c>
      <c r="AW423" s="14" t="s">
        <v>34</v>
      </c>
      <c r="AX423" s="14" t="s">
        <v>73</v>
      </c>
      <c r="AY423" s="246" t="s">
        <v>154</v>
      </c>
    </row>
    <row r="424" s="14" customFormat="1">
      <c r="A424" s="14"/>
      <c r="B424" s="236"/>
      <c r="C424" s="237"/>
      <c r="D424" s="219" t="s">
        <v>167</v>
      </c>
      <c r="E424" s="238" t="s">
        <v>19</v>
      </c>
      <c r="F424" s="239" t="s">
        <v>2770</v>
      </c>
      <c r="G424" s="237"/>
      <c r="H424" s="240">
        <v>1.575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167</v>
      </c>
      <c r="AU424" s="246" t="s">
        <v>83</v>
      </c>
      <c r="AV424" s="14" t="s">
        <v>83</v>
      </c>
      <c r="AW424" s="14" t="s">
        <v>34</v>
      </c>
      <c r="AX424" s="14" t="s">
        <v>73</v>
      </c>
      <c r="AY424" s="246" t="s">
        <v>154</v>
      </c>
    </row>
    <row r="425" s="14" customFormat="1">
      <c r="A425" s="14"/>
      <c r="B425" s="236"/>
      <c r="C425" s="237"/>
      <c r="D425" s="219" t="s">
        <v>167</v>
      </c>
      <c r="E425" s="238" t="s">
        <v>19</v>
      </c>
      <c r="F425" s="239" t="s">
        <v>2771</v>
      </c>
      <c r="G425" s="237"/>
      <c r="H425" s="240">
        <v>1.875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167</v>
      </c>
      <c r="AU425" s="246" t="s">
        <v>83</v>
      </c>
      <c r="AV425" s="14" t="s">
        <v>83</v>
      </c>
      <c r="AW425" s="14" t="s">
        <v>34</v>
      </c>
      <c r="AX425" s="14" t="s">
        <v>73</v>
      </c>
      <c r="AY425" s="246" t="s">
        <v>154</v>
      </c>
    </row>
    <row r="426" s="2" customFormat="1" ht="14.4" customHeight="1">
      <c r="A426" s="40"/>
      <c r="B426" s="41"/>
      <c r="C426" s="248" t="s">
        <v>1035</v>
      </c>
      <c r="D426" s="248" t="s">
        <v>264</v>
      </c>
      <c r="E426" s="249" t="s">
        <v>2084</v>
      </c>
      <c r="F426" s="250" t="s">
        <v>2085</v>
      </c>
      <c r="G426" s="251" t="s">
        <v>207</v>
      </c>
      <c r="H426" s="252">
        <v>5.7750000000000004</v>
      </c>
      <c r="I426" s="253"/>
      <c r="J426" s="254">
        <f>ROUND(I426*H426,2)</f>
        <v>0</v>
      </c>
      <c r="K426" s="250" t="s">
        <v>19</v>
      </c>
      <c r="L426" s="255"/>
      <c r="M426" s="256" t="s">
        <v>19</v>
      </c>
      <c r="N426" s="257" t="s">
        <v>44</v>
      </c>
      <c r="O426" s="86"/>
      <c r="P426" s="215">
        <f>O426*H426</f>
        <v>0</v>
      </c>
      <c r="Q426" s="215">
        <v>0.0118</v>
      </c>
      <c r="R426" s="215">
        <f>Q426*H426</f>
        <v>0.068144999999999997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414</v>
      </c>
      <c r="AT426" s="217" t="s">
        <v>264</v>
      </c>
      <c r="AU426" s="217" t="s">
        <v>83</v>
      </c>
      <c r="AY426" s="19" t="s">
        <v>154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81</v>
      </c>
      <c r="BK426" s="218">
        <f>ROUND(I426*H426,2)</f>
        <v>0</v>
      </c>
      <c r="BL426" s="19" t="s">
        <v>277</v>
      </c>
      <c r="BM426" s="217" t="s">
        <v>2925</v>
      </c>
    </row>
    <row r="427" s="2" customFormat="1">
      <c r="A427" s="40"/>
      <c r="B427" s="41"/>
      <c r="C427" s="42"/>
      <c r="D427" s="219" t="s">
        <v>163</v>
      </c>
      <c r="E427" s="42"/>
      <c r="F427" s="220" t="s">
        <v>2085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163</v>
      </c>
      <c r="AU427" s="19" t="s">
        <v>83</v>
      </c>
    </row>
    <row r="428" s="2" customFormat="1">
      <c r="A428" s="40"/>
      <c r="B428" s="41"/>
      <c r="C428" s="42"/>
      <c r="D428" s="219" t="s">
        <v>249</v>
      </c>
      <c r="E428" s="42"/>
      <c r="F428" s="247" t="s">
        <v>268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249</v>
      </c>
      <c r="AU428" s="19" t="s">
        <v>83</v>
      </c>
    </row>
    <row r="429" s="14" customFormat="1">
      <c r="A429" s="14"/>
      <c r="B429" s="236"/>
      <c r="C429" s="237"/>
      <c r="D429" s="219" t="s">
        <v>167</v>
      </c>
      <c r="E429" s="237"/>
      <c r="F429" s="239" t="s">
        <v>2926</v>
      </c>
      <c r="G429" s="237"/>
      <c r="H429" s="240">
        <v>5.7750000000000004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167</v>
      </c>
      <c r="AU429" s="246" t="s">
        <v>83</v>
      </c>
      <c r="AV429" s="14" t="s">
        <v>83</v>
      </c>
      <c r="AW429" s="14" t="s">
        <v>4</v>
      </c>
      <c r="AX429" s="14" t="s">
        <v>81</v>
      </c>
      <c r="AY429" s="246" t="s">
        <v>154</v>
      </c>
    </row>
    <row r="430" s="2" customFormat="1" ht="30" customHeight="1">
      <c r="A430" s="40"/>
      <c r="B430" s="41"/>
      <c r="C430" s="206" t="s">
        <v>1044</v>
      </c>
      <c r="D430" s="206" t="s">
        <v>156</v>
      </c>
      <c r="E430" s="207" t="s">
        <v>2088</v>
      </c>
      <c r="F430" s="208" t="s">
        <v>2089</v>
      </c>
      <c r="G430" s="209" t="s">
        <v>207</v>
      </c>
      <c r="H430" s="210">
        <v>5.25</v>
      </c>
      <c r="I430" s="211"/>
      <c r="J430" s="212">
        <f>ROUND(I430*H430,2)</f>
        <v>0</v>
      </c>
      <c r="K430" s="208" t="s">
        <v>160</v>
      </c>
      <c r="L430" s="46"/>
      <c r="M430" s="213" t="s">
        <v>19</v>
      </c>
      <c r="N430" s="214" t="s">
        <v>44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277</v>
      </c>
      <c r="AT430" s="217" t="s">
        <v>156</v>
      </c>
      <c r="AU430" s="217" t="s">
        <v>83</v>
      </c>
      <c r="AY430" s="19" t="s">
        <v>154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277</v>
      </c>
      <c r="BM430" s="217" t="s">
        <v>2927</v>
      </c>
    </row>
    <row r="431" s="2" customFormat="1">
      <c r="A431" s="40"/>
      <c r="B431" s="41"/>
      <c r="C431" s="42"/>
      <c r="D431" s="219" t="s">
        <v>163</v>
      </c>
      <c r="E431" s="42"/>
      <c r="F431" s="220" t="s">
        <v>2091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163</v>
      </c>
      <c r="AU431" s="19" t="s">
        <v>83</v>
      </c>
    </row>
    <row r="432" s="2" customFormat="1">
      <c r="A432" s="40"/>
      <c r="B432" s="41"/>
      <c r="C432" s="42"/>
      <c r="D432" s="224" t="s">
        <v>165</v>
      </c>
      <c r="E432" s="42"/>
      <c r="F432" s="225" t="s">
        <v>2092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165</v>
      </c>
      <c r="AU432" s="19" t="s">
        <v>83</v>
      </c>
    </row>
    <row r="433" s="14" customFormat="1">
      <c r="A433" s="14"/>
      <c r="B433" s="236"/>
      <c r="C433" s="237"/>
      <c r="D433" s="219" t="s">
        <v>167</v>
      </c>
      <c r="E433" s="238" t="s">
        <v>19</v>
      </c>
      <c r="F433" s="239" t="s">
        <v>2769</v>
      </c>
      <c r="G433" s="237"/>
      <c r="H433" s="240">
        <v>1.8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167</v>
      </c>
      <c r="AU433" s="246" t="s">
        <v>83</v>
      </c>
      <c r="AV433" s="14" t="s">
        <v>83</v>
      </c>
      <c r="AW433" s="14" t="s">
        <v>34</v>
      </c>
      <c r="AX433" s="14" t="s">
        <v>73</v>
      </c>
      <c r="AY433" s="246" t="s">
        <v>154</v>
      </c>
    </row>
    <row r="434" s="14" customFormat="1">
      <c r="A434" s="14"/>
      <c r="B434" s="236"/>
      <c r="C434" s="237"/>
      <c r="D434" s="219" t="s">
        <v>167</v>
      </c>
      <c r="E434" s="238" t="s">
        <v>19</v>
      </c>
      <c r="F434" s="239" t="s">
        <v>2770</v>
      </c>
      <c r="G434" s="237"/>
      <c r="H434" s="240">
        <v>1.575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167</v>
      </c>
      <c r="AU434" s="246" t="s">
        <v>83</v>
      </c>
      <c r="AV434" s="14" t="s">
        <v>83</v>
      </c>
      <c r="AW434" s="14" t="s">
        <v>34</v>
      </c>
      <c r="AX434" s="14" t="s">
        <v>73</v>
      </c>
      <c r="AY434" s="246" t="s">
        <v>154</v>
      </c>
    </row>
    <row r="435" s="14" customFormat="1">
      <c r="A435" s="14"/>
      <c r="B435" s="236"/>
      <c r="C435" s="237"/>
      <c r="D435" s="219" t="s">
        <v>167</v>
      </c>
      <c r="E435" s="238" t="s">
        <v>19</v>
      </c>
      <c r="F435" s="239" t="s">
        <v>2771</v>
      </c>
      <c r="G435" s="237"/>
      <c r="H435" s="240">
        <v>1.875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167</v>
      </c>
      <c r="AU435" s="246" t="s">
        <v>83</v>
      </c>
      <c r="AV435" s="14" t="s">
        <v>83</v>
      </c>
      <c r="AW435" s="14" t="s">
        <v>34</v>
      </c>
      <c r="AX435" s="14" t="s">
        <v>73</v>
      </c>
      <c r="AY435" s="246" t="s">
        <v>154</v>
      </c>
    </row>
    <row r="436" s="2" customFormat="1" ht="22.2" customHeight="1">
      <c r="A436" s="40"/>
      <c r="B436" s="41"/>
      <c r="C436" s="206" t="s">
        <v>1050</v>
      </c>
      <c r="D436" s="206" t="s">
        <v>156</v>
      </c>
      <c r="E436" s="207" t="s">
        <v>2093</v>
      </c>
      <c r="F436" s="208" t="s">
        <v>2094</v>
      </c>
      <c r="G436" s="209" t="s">
        <v>207</v>
      </c>
      <c r="H436" s="210">
        <v>5.25</v>
      </c>
      <c r="I436" s="211"/>
      <c r="J436" s="212">
        <f>ROUND(I436*H436,2)</f>
        <v>0</v>
      </c>
      <c r="K436" s="208" t="s">
        <v>19</v>
      </c>
      <c r="L436" s="46"/>
      <c r="M436" s="213" t="s">
        <v>19</v>
      </c>
      <c r="N436" s="214" t="s">
        <v>44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277</v>
      </c>
      <c r="AT436" s="217" t="s">
        <v>156</v>
      </c>
      <c r="AU436" s="217" t="s">
        <v>83</v>
      </c>
      <c r="AY436" s="19" t="s">
        <v>154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81</v>
      </c>
      <c r="BK436" s="218">
        <f>ROUND(I436*H436,2)</f>
        <v>0</v>
      </c>
      <c r="BL436" s="19" t="s">
        <v>277</v>
      </c>
      <c r="BM436" s="217" t="s">
        <v>2928</v>
      </c>
    </row>
    <row r="437" s="2" customFormat="1">
      <c r="A437" s="40"/>
      <c r="B437" s="41"/>
      <c r="C437" s="42"/>
      <c r="D437" s="219" t="s">
        <v>163</v>
      </c>
      <c r="E437" s="42"/>
      <c r="F437" s="220" t="s">
        <v>2096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163</v>
      </c>
      <c r="AU437" s="19" t="s">
        <v>83</v>
      </c>
    </row>
    <row r="438" s="2" customFormat="1" ht="22.2" customHeight="1">
      <c r="A438" s="40"/>
      <c r="B438" s="41"/>
      <c r="C438" s="206" t="s">
        <v>1058</v>
      </c>
      <c r="D438" s="206" t="s">
        <v>156</v>
      </c>
      <c r="E438" s="207" t="s">
        <v>2097</v>
      </c>
      <c r="F438" s="208" t="s">
        <v>2098</v>
      </c>
      <c r="G438" s="209" t="s">
        <v>230</v>
      </c>
      <c r="H438" s="210">
        <v>3</v>
      </c>
      <c r="I438" s="211"/>
      <c r="J438" s="212">
        <f>ROUND(I438*H438,2)</f>
        <v>0</v>
      </c>
      <c r="K438" s="208" t="s">
        <v>160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0.00020000000000000001</v>
      </c>
      <c r="R438" s="215">
        <f>Q438*H438</f>
        <v>0.00060000000000000006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277</v>
      </c>
      <c r="AT438" s="217" t="s">
        <v>156</v>
      </c>
      <c r="AU438" s="217" t="s">
        <v>83</v>
      </c>
      <c r="AY438" s="19" t="s">
        <v>154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81</v>
      </c>
      <c r="BK438" s="218">
        <f>ROUND(I438*H438,2)</f>
        <v>0</v>
      </c>
      <c r="BL438" s="19" t="s">
        <v>277</v>
      </c>
      <c r="BM438" s="217" t="s">
        <v>2929</v>
      </c>
    </row>
    <row r="439" s="2" customFormat="1">
      <c r="A439" s="40"/>
      <c r="B439" s="41"/>
      <c r="C439" s="42"/>
      <c r="D439" s="219" t="s">
        <v>163</v>
      </c>
      <c r="E439" s="42"/>
      <c r="F439" s="220" t="s">
        <v>2100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163</v>
      </c>
      <c r="AU439" s="19" t="s">
        <v>83</v>
      </c>
    </row>
    <row r="440" s="2" customFormat="1">
      <c r="A440" s="40"/>
      <c r="B440" s="41"/>
      <c r="C440" s="42"/>
      <c r="D440" s="224" t="s">
        <v>165</v>
      </c>
      <c r="E440" s="42"/>
      <c r="F440" s="225" t="s">
        <v>2101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165</v>
      </c>
      <c r="AU440" s="19" t="s">
        <v>83</v>
      </c>
    </row>
    <row r="441" s="14" customFormat="1">
      <c r="A441" s="14"/>
      <c r="B441" s="236"/>
      <c r="C441" s="237"/>
      <c r="D441" s="219" t="s">
        <v>167</v>
      </c>
      <c r="E441" s="238" t="s">
        <v>19</v>
      </c>
      <c r="F441" s="239" t="s">
        <v>2930</v>
      </c>
      <c r="G441" s="237"/>
      <c r="H441" s="240">
        <v>1.5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167</v>
      </c>
      <c r="AU441" s="246" t="s">
        <v>83</v>
      </c>
      <c r="AV441" s="14" t="s">
        <v>83</v>
      </c>
      <c r="AW441" s="14" t="s">
        <v>34</v>
      </c>
      <c r="AX441" s="14" t="s">
        <v>73</v>
      </c>
      <c r="AY441" s="246" t="s">
        <v>154</v>
      </c>
    </row>
    <row r="442" s="14" customFormat="1">
      <c r="A442" s="14"/>
      <c r="B442" s="236"/>
      <c r="C442" s="237"/>
      <c r="D442" s="219" t="s">
        <v>167</v>
      </c>
      <c r="E442" s="238" t="s">
        <v>19</v>
      </c>
      <c r="F442" s="239" t="s">
        <v>2931</v>
      </c>
      <c r="G442" s="237"/>
      <c r="H442" s="240">
        <v>1.5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167</v>
      </c>
      <c r="AU442" s="246" t="s">
        <v>83</v>
      </c>
      <c r="AV442" s="14" t="s">
        <v>83</v>
      </c>
      <c r="AW442" s="14" t="s">
        <v>34</v>
      </c>
      <c r="AX442" s="14" t="s">
        <v>73</v>
      </c>
      <c r="AY442" s="246" t="s">
        <v>154</v>
      </c>
    </row>
    <row r="443" s="2" customFormat="1" ht="22.2" customHeight="1">
      <c r="A443" s="40"/>
      <c r="B443" s="41"/>
      <c r="C443" s="206" t="s">
        <v>1066</v>
      </c>
      <c r="D443" s="206" t="s">
        <v>156</v>
      </c>
      <c r="E443" s="207" t="s">
        <v>2104</v>
      </c>
      <c r="F443" s="208" t="s">
        <v>2105</v>
      </c>
      <c r="G443" s="209" t="s">
        <v>230</v>
      </c>
      <c r="H443" s="210">
        <v>9.5</v>
      </c>
      <c r="I443" s="211"/>
      <c r="J443" s="212">
        <f>ROUND(I443*H443,2)</f>
        <v>0</v>
      </c>
      <c r="K443" s="208" t="s">
        <v>160</v>
      </c>
      <c r="L443" s="46"/>
      <c r="M443" s="213" t="s">
        <v>19</v>
      </c>
      <c r="N443" s="214" t="s">
        <v>44</v>
      </c>
      <c r="O443" s="86"/>
      <c r="P443" s="215">
        <f>O443*H443</f>
        <v>0</v>
      </c>
      <c r="Q443" s="215">
        <v>0.00018000000000000001</v>
      </c>
      <c r="R443" s="215">
        <f>Q443*H443</f>
        <v>0.0017100000000000002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277</v>
      </c>
      <c r="AT443" s="217" t="s">
        <v>156</v>
      </c>
      <c r="AU443" s="217" t="s">
        <v>83</v>
      </c>
      <c r="AY443" s="19" t="s">
        <v>154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81</v>
      </c>
      <c r="BK443" s="218">
        <f>ROUND(I443*H443,2)</f>
        <v>0</v>
      </c>
      <c r="BL443" s="19" t="s">
        <v>277</v>
      </c>
      <c r="BM443" s="217" t="s">
        <v>2932</v>
      </c>
    </row>
    <row r="444" s="2" customFormat="1">
      <c r="A444" s="40"/>
      <c r="B444" s="41"/>
      <c r="C444" s="42"/>
      <c r="D444" s="219" t="s">
        <v>163</v>
      </c>
      <c r="E444" s="42"/>
      <c r="F444" s="220" t="s">
        <v>2107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163</v>
      </c>
      <c r="AU444" s="19" t="s">
        <v>83</v>
      </c>
    </row>
    <row r="445" s="2" customFormat="1">
      <c r="A445" s="40"/>
      <c r="B445" s="41"/>
      <c r="C445" s="42"/>
      <c r="D445" s="224" t="s">
        <v>165</v>
      </c>
      <c r="E445" s="42"/>
      <c r="F445" s="225" t="s">
        <v>2108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165</v>
      </c>
      <c r="AU445" s="19" t="s">
        <v>83</v>
      </c>
    </row>
    <row r="446" s="14" customFormat="1">
      <c r="A446" s="14"/>
      <c r="B446" s="236"/>
      <c r="C446" s="237"/>
      <c r="D446" s="219" t="s">
        <v>167</v>
      </c>
      <c r="E446" s="238" t="s">
        <v>19</v>
      </c>
      <c r="F446" s="239" t="s">
        <v>2933</v>
      </c>
      <c r="G446" s="237"/>
      <c r="H446" s="240">
        <v>4.2000000000000002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167</v>
      </c>
      <c r="AU446" s="246" t="s">
        <v>83</v>
      </c>
      <c r="AV446" s="14" t="s">
        <v>83</v>
      </c>
      <c r="AW446" s="14" t="s">
        <v>34</v>
      </c>
      <c r="AX446" s="14" t="s">
        <v>73</v>
      </c>
      <c r="AY446" s="246" t="s">
        <v>154</v>
      </c>
    </row>
    <row r="447" s="14" customFormat="1">
      <c r="A447" s="14"/>
      <c r="B447" s="236"/>
      <c r="C447" s="237"/>
      <c r="D447" s="219" t="s">
        <v>167</v>
      </c>
      <c r="E447" s="238" t="s">
        <v>19</v>
      </c>
      <c r="F447" s="239" t="s">
        <v>2934</v>
      </c>
      <c r="G447" s="237"/>
      <c r="H447" s="240">
        <v>2.5499999999999998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167</v>
      </c>
      <c r="AU447" s="246" t="s">
        <v>83</v>
      </c>
      <c r="AV447" s="14" t="s">
        <v>83</v>
      </c>
      <c r="AW447" s="14" t="s">
        <v>34</v>
      </c>
      <c r="AX447" s="14" t="s">
        <v>73</v>
      </c>
      <c r="AY447" s="246" t="s">
        <v>154</v>
      </c>
    </row>
    <row r="448" s="14" customFormat="1">
      <c r="A448" s="14"/>
      <c r="B448" s="236"/>
      <c r="C448" s="237"/>
      <c r="D448" s="219" t="s">
        <v>167</v>
      </c>
      <c r="E448" s="238" t="s">
        <v>19</v>
      </c>
      <c r="F448" s="239" t="s">
        <v>2935</v>
      </c>
      <c r="G448" s="237"/>
      <c r="H448" s="240">
        <v>2.75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167</v>
      </c>
      <c r="AU448" s="246" t="s">
        <v>83</v>
      </c>
      <c r="AV448" s="14" t="s">
        <v>83</v>
      </c>
      <c r="AW448" s="14" t="s">
        <v>34</v>
      </c>
      <c r="AX448" s="14" t="s">
        <v>73</v>
      </c>
      <c r="AY448" s="246" t="s">
        <v>154</v>
      </c>
    </row>
    <row r="449" s="2" customFormat="1" ht="14.4" customHeight="1">
      <c r="A449" s="40"/>
      <c r="B449" s="41"/>
      <c r="C449" s="248" t="s">
        <v>1071</v>
      </c>
      <c r="D449" s="248" t="s">
        <v>264</v>
      </c>
      <c r="E449" s="249" t="s">
        <v>2122</v>
      </c>
      <c r="F449" s="250" t="s">
        <v>2123</v>
      </c>
      <c r="G449" s="251" t="s">
        <v>230</v>
      </c>
      <c r="H449" s="252">
        <v>13.125</v>
      </c>
      <c r="I449" s="253"/>
      <c r="J449" s="254">
        <f>ROUND(I449*H449,2)</f>
        <v>0</v>
      </c>
      <c r="K449" s="250" t="s">
        <v>160</v>
      </c>
      <c r="L449" s="255"/>
      <c r="M449" s="256" t="s">
        <v>19</v>
      </c>
      <c r="N449" s="257" t="s">
        <v>44</v>
      </c>
      <c r="O449" s="86"/>
      <c r="P449" s="215">
        <f>O449*H449</f>
        <v>0</v>
      </c>
      <c r="Q449" s="215">
        <v>0.00029999999999999997</v>
      </c>
      <c r="R449" s="215">
        <f>Q449*H449</f>
        <v>0.0039375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414</v>
      </c>
      <c r="AT449" s="217" t="s">
        <v>264</v>
      </c>
      <c r="AU449" s="217" t="s">
        <v>83</v>
      </c>
      <c r="AY449" s="19" t="s">
        <v>154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81</v>
      </c>
      <c r="BK449" s="218">
        <f>ROUND(I449*H449,2)</f>
        <v>0</v>
      </c>
      <c r="BL449" s="19" t="s">
        <v>277</v>
      </c>
      <c r="BM449" s="217" t="s">
        <v>2936</v>
      </c>
    </row>
    <row r="450" s="2" customFormat="1">
      <c r="A450" s="40"/>
      <c r="B450" s="41"/>
      <c r="C450" s="42"/>
      <c r="D450" s="219" t="s">
        <v>163</v>
      </c>
      <c r="E450" s="42"/>
      <c r="F450" s="220" t="s">
        <v>2123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163</v>
      </c>
      <c r="AU450" s="19" t="s">
        <v>83</v>
      </c>
    </row>
    <row r="451" s="13" customFormat="1">
      <c r="A451" s="13"/>
      <c r="B451" s="226"/>
      <c r="C451" s="227"/>
      <c r="D451" s="219" t="s">
        <v>167</v>
      </c>
      <c r="E451" s="228" t="s">
        <v>19</v>
      </c>
      <c r="F451" s="229" t="s">
        <v>2937</v>
      </c>
      <c r="G451" s="227"/>
      <c r="H451" s="228" t="s">
        <v>19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167</v>
      </c>
      <c r="AU451" s="235" t="s">
        <v>83</v>
      </c>
      <c r="AV451" s="13" t="s">
        <v>81</v>
      </c>
      <c r="AW451" s="13" t="s">
        <v>34</v>
      </c>
      <c r="AX451" s="13" t="s">
        <v>73</v>
      </c>
      <c r="AY451" s="235" t="s">
        <v>154</v>
      </c>
    </row>
    <row r="452" s="14" customFormat="1">
      <c r="A452" s="14"/>
      <c r="B452" s="236"/>
      <c r="C452" s="237"/>
      <c r="D452" s="219" t="s">
        <v>167</v>
      </c>
      <c r="E452" s="238" t="s">
        <v>19</v>
      </c>
      <c r="F452" s="239" t="s">
        <v>2930</v>
      </c>
      <c r="G452" s="237"/>
      <c r="H452" s="240">
        <v>1.5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167</v>
      </c>
      <c r="AU452" s="246" t="s">
        <v>83</v>
      </c>
      <c r="AV452" s="14" t="s">
        <v>83</v>
      </c>
      <c r="AW452" s="14" t="s">
        <v>34</v>
      </c>
      <c r="AX452" s="14" t="s">
        <v>73</v>
      </c>
      <c r="AY452" s="246" t="s">
        <v>154</v>
      </c>
    </row>
    <row r="453" s="14" customFormat="1">
      <c r="A453" s="14"/>
      <c r="B453" s="236"/>
      <c r="C453" s="237"/>
      <c r="D453" s="219" t="s">
        <v>167</v>
      </c>
      <c r="E453" s="238" t="s">
        <v>19</v>
      </c>
      <c r="F453" s="239" t="s">
        <v>2931</v>
      </c>
      <c r="G453" s="237"/>
      <c r="H453" s="240">
        <v>1.5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167</v>
      </c>
      <c r="AU453" s="246" t="s">
        <v>83</v>
      </c>
      <c r="AV453" s="14" t="s">
        <v>83</v>
      </c>
      <c r="AW453" s="14" t="s">
        <v>34</v>
      </c>
      <c r="AX453" s="14" t="s">
        <v>73</v>
      </c>
      <c r="AY453" s="246" t="s">
        <v>154</v>
      </c>
    </row>
    <row r="454" s="13" customFormat="1">
      <c r="A454" s="13"/>
      <c r="B454" s="226"/>
      <c r="C454" s="227"/>
      <c r="D454" s="219" t="s">
        <v>167</v>
      </c>
      <c r="E454" s="228" t="s">
        <v>19</v>
      </c>
      <c r="F454" s="229" t="s">
        <v>2938</v>
      </c>
      <c r="G454" s="227"/>
      <c r="H454" s="228" t="s">
        <v>19</v>
      </c>
      <c r="I454" s="230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167</v>
      </c>
      <c r="AU454" s="235" t="s">
        <v>83</v>
      </c>
      <c r="AV454" s="13" t="s">
        <v>81</v>
      </c>
      <c r="AW454" s="13" t="s">
        <v>34</v>
      </c>
      <c r="AX454" s="13" t="s">
        <v>73</v>
      </c>
      <c r="AY454" s="235" t="s">
        <v>154</v>
      </c>
    </row>
    <row r="455" s="14" customFormat="1">
      <c r="A455" s="14"/>
      <c r="B455" s="236"/>
      <c r="C455" s="237"/>
      <c r="D455" s="219" t="s">
        <v>167</v>
      </c>
      <c r="E455" s="238" t="s">
        <v>19</v>
      </c>
      <c r="F455" s="239" t="s">
        <v>2933</v>
      </c>
      <c r="G455" s="237"/>
      <c r="H455" s="240">
        <v>4.2000000000000002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167</v>
      </c>
      <c r="AU455" s="246" t="s">
        <v>83</v>
      </c>
      <c r="AV455" s="14" t="s">
        <v>83</v>
      </c>
      <c r="AW455" s="14" t="s">
        <v>34</v>
      </c>
      <c r="AX455" s="14" t="s">
        <v>73</v>
      </c>
      <c r="AY455" s="246" t="s">
        <v>154</v>
      </c>
    </row>
    <row r="456" s="14" customFormat="1">
      <c r="A456" s="14"/>
      <c r="B456" s="236"/>
      <c r="C456" s="237"/>
      <c r="D456" s="219" t="s">
        <v>167</v>
      </c>
      <c r="E456" s="238" t="s">
        <v>19</v>
      </c>
      <c r="F456" s="239" t="s">
        <v>2934</v>
      </c>
      <c r="G456" s="237"/>
      <c r="H456" s="240">
        <v>2.5499999999999998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167</v>
      </c>
      <c r="AU456" s="246" t="s">
        <v>83</v>
      </c>
      <c r="AV456" s="14" t="s">
        <v>83</v>
      </c>
      <c r="AW456" s="14" t="s">
        <v>34</v>
      </c>
      <c r="AX456" s="14" t="s">
        <v>73</v>
      </c>
      <c r="AY456" s="246" t="s">
        <v>154</v>
      </c>
    </row>
    <row r="457" s="14" customFormat="1">
      <c r="A457" s="14"/>
      <c r="B457" s="236"/>
      <c r="C457" s="237"/>
      <c r="D457" s="219" t="s">
        <v>167</v>
      </c>
      <c r="E457" s="238" t="s">
        <v>19</v>
      </c>
      <c r="F457" s="239" t="s">
        <v>2935</v>
      </c>
      <c r="G457" s="237"/>
      <c r="H457" s="240">
        <v>2.75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167</v>
      </c>
      <c r="AU457" s="246" t="s">
        <v>83</v>
      </c>
      <c r="AV457" s="14" t="s">
        <v>83</v>
      </c>
      <c r="AW457" s="14" t="s">
        <v>34</v>
      </c>
      <c r="AX457" s="14" t="s">
        <v>73</v>
      </c>
      <c r="AY457" s="246" t="s">
        <v>154</v>
      </c>
    </row>
    <row r="458" s="14" customFormat="1">
      <c r="A458" s="14"/>
      <c r="B458" s="236"/>
      <c r="C458" s="237"/>
      <c r="D458" s="219" t="s">
        <v>167</v>
      </c>
      <c r="E458" s="237"/>
      <c r="F458" s="239" t="s">
        <v>2939</v>
      </c>
      <c r="G458" s="237"/>
      <c r="H458" s="240">
        <v>13.125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167</v>
      </c>
      <c r="AU458" s="246" t="s">
        <v>83</v>
      </c>
      <c r="AV458" s="14" t="s">
        <v>83</v>
      </c>
      <c r="AW458" s="14" t="s">
        <v>4</v>
      </c>
      <c r="AX458" s="14" t="s">
        <v>81</v>
      </c>
      <c r="AY458" s="246" t="s">
        <v>154</v>
      </c>
    </row>
    <row r="459" s="2" customFormat="1" ht="22.2" customHeight="1">
      <c r="A459" s="40"/>
      <c r="B459" s="41"/>
      <c r="C459" s="206" t="s">
        <v>1077</v>
      </c>
      <c r="D459" s="206" t="s">
        <v>156</v>
      </c>
      <c r="E459" s="207" t="s">
        <v>2940</v>
      </c>
      <c r="F459" s="208" t="s">
        <v>2941</v>
      </c>
      <c r="G459" s="209" t="s">
        <v>178</v>
      </c>
      <c r="H459" s="210">
        <v>0.107</v>
      </c>
      <c r="I459" s="211"/>
      <c r="J459" s="212">
        <f>ROUND(I459*H459,2)</f>
        <v>0</v>
      </c>
      <c r="K459" s="208" t="s">
        <v>160</v>
      </c>
      <c r="L459" s="46"/>
      <c r="M459" s="213" t="s">
        <v>19</v>
      </c>
      <c r="N459" s="214" t="s">
        <v>44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277</v>
      </c>
      <c r="AT459" s="217" t="s">
        <v>156</v>
      </c>
      <c r="AU459" s="217" t="s">
        <v>83</v>
      </c>
      <c r="AY459" s="19" t="s">
        <v>154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81</v>
      </c>
      <c r="BK459" s="218">
        <f>ROUND(I459*H459,2)</f>
        <v>0</v>
      </c>
      <c r="BL459" s="19" t="s">
        <v>277</v>
      </c>
      <c r="BM459" s="217" t="s">
        <v>2942</v>
      </c>
    </row>
    <row r="460" s="2" customFormat="1">
      <c r="A460" s="40"/>
      <c r="B460" s="41"/>
      <c r="C460" s="42"/>
      <c r="D460" s="219" t="s">
        <v>163</v>
      </c>
      <c r="E460" s="42"/>
      <c r="F460" s="220" t="s">
        <v>2943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163</v>
      </c>
      <c r="AU460" s="19" t="s">
        <v>83</v>
      </c>
    </row>
    <row r="461" s="2" customFormat="1">
      <c r="A461" s="40"/>
      <c r="B461" s="41"/>
      <c r="C461" s="42"/>
      <c r="D461" s="224" t="s">
        <v>165</v>
      </c>
      <c r="E461" s="42"/>
      <c r="F461" s="225" t="s">
        <v>2944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165</v>
      </c>
      <c r="AU461" s="19" t="s">
        <v>83</v>
      </c>
    </row>
    <row r="462" s="12" customFormat="1" ht="22.8" customHeight="1">
      <c r="A462" s="12"/>
      <c r="B462" s="190"/>
      <c r="C462" s="191"/>
      <c r="D462" s="192" t="s">
        <v>72</v>
      </c>
      <c r="E462" s="204" t="s">
        <v>1312</v>
      </c>
      <c r="F462" s="204" t="s">
        <v>1313</v>
      </c>
      <c r="G462" s="191"/>
      <c r="H462" s="191"/>
      <c r="I462" s="194"/>
      <c r="J462" s="205">
        <f>BK462</f>
        <v>0</v>
      </c>
      <c r="K462" s="191"/>
      <c r="L462" s="196"/>
      <c r="M462" s="197"/>
      <c r="N462" s="198"/>
      <c r="O462" s="198"/>
      <c r="P462" s="199">
        <f>SUM(P463:P491)</f>
        <v>0</v>
      </c>
      <c r="Q462" s="198"/>
      <c r="R462" s="199">
        <f>SUM(R463:R491)</f>
        <v>0.020799360000000003</v>
      </c>
      <c r="S462" s="198"/>
      <c r="T462" s="200">
        <f>SUM(T463:T491)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83</v>
      </c>
      <c r="AT462" s="202" t="s">
        <v>72</v>
      </c>
      <c r="AU462" s="202" t="s">
        <v>81</v>
      </c>
      <c r="AY462" s="201" t="s">
        <v>154</v>
      </c>
      <c r="BK462" s="203">
        <f>SUM(BK463:BK491)</f>
        <v>0</v>
      </c>
    </row>
    <row r="463" s="2" customFormat="1" ht="22.2" customHeight="1">
      <c r="A463" s="40"/>
      <c r="B463" s="41"/>
      <c r="C463" s="206" t="s">
        <v>1082</v>
      </c>
      <c r="D463" s="206" t="s">
        <v>156</v>
      </c>
      <c r="E463" s="207" t="s">
        <v>2133</v>
      </c>
      <c r="F463" s="208" t="s">
        <v>2134</v>
      </c>
      <c r="G463" s="209" t="s">
        <v>207</v>
      </c>
      <c r="H463" s="210">
        <v>43.200000000000003</v>
      </c>
      <c r="I463" s="211"/>
      <c r="J463" s="212">
        <f>ROUND(I463*H463,2)</f>
        <v>0</v>
      </c>
      <c r="K463" s="208" t="s">
        <v>160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277</v>
      </c>
      <c r="AT463" s="217" t="s">
        <v>156</v>
      </c>
      <c r="AU463" s="217" t="s">
        <v>83</v>
      </c>
      <c r="AY463" s="19" t="s">
        <v>154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81</v>
      </c>
      <c r="BK463" s="218">
        <f>ROUND(I463*H463,2)</f>
        <v>0</v>
      </c>
      <c r="BL463" s="19" t="s">
        <v>277</v>
      </c>
      <c r="BM463" s="217" t="s">
        <v>2945</v>
      </c>
    </row>
    <row r="464" s="2" customFormat="1">
      <c r="A464" s="40"/>
      <c r="B464" s="41"/>
      <c r="C464" s="42"/>
      <c r="D464" s="219" t="s">
        <v>163</v>
      </c>
      <c r="E464" s="42"/>
      <c r="F464" s="220" t="s">
        <v>2136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163</v>
      </c>
      <c r="AU464" s="19" t="s">
        <v>83</v>
      </c>
    </row>
    <row r="465" s="2" customFormat="1">
      <c r="A465" s="40"/>
      <c r="B465" s="41"/>
      <c r="C465" s="42"/>
      <c r="D465" s="224" t="s">
        <v>165</v>
      </c>
      <c r="E465" s="42"/>
      <c r="F465" s="225" t="s">
        <v>2137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165</v>
      </c>
      <c r="AU465" s="19" t="s">
        <v>83</v>
      </c>
    </row>
    <row r="466" s="14" customFormat="1">
      <c r="A466" s="14"/>
      <c r="B466" s="236"/>
      <c r="C466" s="237"/>
      <c r="D466" s="219" t="s">
        <v>167</v>
      </c>
      <c r="E466" s="238" t="s">
        <v>19</v>
      </c>
      <c r="F466" s="239" t="s">
        <v>2946</v>
      </c>
      <c r="G466" s="237"/>
      <c r="H466" s="240">
        <v>43.200000000000003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167</v>
      </c>
      <c r="AU466" s="246" t="s">
        <v>83</v>
      </c>
      <c r="AV466" s="14" t="s">
        <v>83</v>
      </c>
      <c r="AW466" s="14" t="s">
        <v>34</v>
      </c>
      <c r="AX466" s="14" t="s">
        <v>73</v>
      </c>
      <c r="AY466" s="246" t="s">
        <v>154</v>
      </c>
    </row>
    <row r="467" s="2" customFormat="1" ht="22.2" customHeight="1">
      <c r="A467" s="40"/>
      <c r="B467" s="41"/>
      <c r="C467" s="206" t="s">
        <v>1089</v>
      </c>
      <c r="D467" s="206" t="s">
        <v>156</v>
      </c>
      <c r="E467" s="207" t="s">
        <v>2139</v>
      </c>
      <c r="F467" s="208" t="s">
        <v>2140</v>
      </c>
      <c r="G467" s="209" t="s">
        <v>207</v>
      </c>
      <c r="H467" s="210">
        <v>43.200000000000003</v>
      </c>
      <c r="I467" s="211"/>
      <c r="J467" s="212">
        <f>ROUND(I467*H467,2)</f>
        <v>0</v>
      </c>
      <c r="K467" s="208" t="s">
        <v>160</v>
      </c>
      <c r="L467" s="46"/>
      <c r="M467" s="213" t="s">
        <v>19</v>
      </c>
      <c r="N467" s="214" t="s">
        <v>44</v>
      </c>
      <c r="O467" s="86"/>
      <c r="P467" s="215">
        <f>O467*H467</f>
        <v>0</v>
      </c>
      <c r="Q467" s="215">
        <v>0.00012999999999999999</v>
      </c>
      <c r="R467" s="215">
        <f>Q467*H467</f>
        <v>0.0056159999999999995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277</v>
      </c>
      <c r="AT467" s="217" t="s">
        <v>156</v>
      </c>
      <c r="AU467" s="217" t="s">
        <v>83</v>
      </c>
      <c r="AY467" s="19" t="s">
        <v>154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81</v>
      </c>
      <c r="BK467" s="218">
        <f>ROUND(I467*H467,2)</f>
        <v>0</v>
      </c>
      <c r="BL467" s="19" t="s">
        <v>277</v>
      </c>
      <c r="BM467" s="217" t="s">
        <v>2947</v>
      </c>
    </row>
    <row r="468" s="2" customFormat="1">
      <c r="A468" s="40"/>
      <c r="B468" s="41"/>
      <c r="C468" s="42"/>
      <c r="D468" s="219" t="s">
        <v>163</v>
      </c>
      <c r="E468" s="42"/>
      <c r="F468" s="220" t="s">
        <v>2142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163</v>
      </c>
      <c r="AU468" s="19" t="s">
        <v>83</v>
      </c>
    </row>
    <row r="469" s="2" customFormat="1">
      <c r="A469" s="40"/>
      <c r="B469" s="41"/>
      <c r="C469" s="42"/>
      <c r="D469" s="224" t="s">
        <v>165</v>
      </c>
      <c r="E469" s="42"/>
      <c r="F469" s="225" t="s">
        <v>2143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165</v>
      </c>
      <c r="AU469" s="19" t="s">
        <v>83</v>
      </c>
    </row>
    <row r="470" s="2" customFormat="1" ht="22.2" customHeight="1">
      <c r="A470" s="40"/>
      <c r="B470" s="41"/>
      <c r="C470" s="206" t="s">
        <v>1096</v>
      </c>
      <c r="D470" s="206" t="s">
        <v>156</v>
      </c>
      <c r="E470" s="207" t="s">
        <v>2144</v>
      </c>
      <c r="F470" s="208" t="s">
        <v>2145</v>
      </c>
      <c r="G470" s="209" t="s">
        <v>207</v>
      </c>
      <c r="H470" s="210">
        <v>43.200000000000003</v>
      </c>
      <c r="I470" s="211"/>
      <c r="J470" s="212">
        <f>ROUND(I470*H470,2)</f>
        <v>0</v>
      </c>
      <c r="K470" s="208" t="s">
        <v>160</v>
      </c>
      <c r="L470" s="46"/>
      <c r="M470" s="213" t="s">
        <v>19</v>
      </c>
      <c r="N470" s="214" t="s">
        <v>44</v>
      </c>
      <c r="O470" s="86"/>
      <c r="P470" s="215">
        <f>O470*H470</f>
        <v>0</v>
      </c>
      <c r="Q470" s="215">
        <v>0.00012</v>
      </c>
      <c r="R470" s="215">
        <f>Q470*H470</f>
        <v>0.0051840000000000002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277</v>
      </c>
      <c r="AT470" s="217" t="s">
        <v>156</v>
      </c>
      <c r="AU470" s="217" t="s">
        <v>83</v>
      </c>
      <c r="AY470" s="19" t="s">
        <v>154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81</v>
      </c>
      <c r="BK470" s="218">
        <f>ROUND(I470*H470,2)</f>
        <v>0</v>
      </c>
      <c r="BL470" s="19" t="s">
        <v>277</v>
      </c>
      <c r="BM470" s="217" t="s">
        <v>2948</v>
      </c>
    </row>
    <row r="471" s="2" customFormat="1">
      <c r="A471" s="40"/>
      <c r="B471" s="41"/>
      <c r="C471" s="42"/>
      <c r="D471" s="219" t="s">
        <v>163</v>
      </c>
      <c r="E471" s="42"/>
      <c r="F471" s="220" t="s">
        <v>2147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163</v>
      </c>
      <c r="AU471" s="19" t="s">
        <v>83</v>
      </c>
    </row>
    <row r="472" s="2" customFormat="1">
      <c r="A472" s="40"/>
      <c r="B472" s="41"/>
      <c r="C472" s="42"/>
      <c r="D472" s="224" t="s">
        <v>165</v>
      </c>
      <c r="E472" s="42"/>
      <c r="F472" s="225" t="s">
        <v>2148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165</v>
      </c>
      <c r="AU472" s="19" t="s">
        <v>83</v>
      </c>
    </row>
    <row r="473" s="2" customFormat="1" ht="22.2" customHeight="1">
      <c r="A473" s="40"/>
      <c r="B473" s="41"/>
      <c r="C473" s="206" t="s">
        <v>1103</v>
      </c>
      <c r="D473" s="206" t="s">
        <v>156</v>
      </c>
      <c r="E473" s="207" t="s">
        <v>2149</v>
      </c>
      <c r="F473" s="208" t="s">
        <v>2150</v>
      </c>
      <c r="G473" s="209" t="s">
        <v>207</v>
      </c>
      <c r="H473" s="210">
        <v>12.096</v>
      </c>
      <c r="I473" s="211"/>
      <c r="J473" s="212">
        <f>ROUND(I473*H473,2)</f>
        <v>0</v>
      </c>
      <c r="K473" s="208" t="s">
        <v>160</v>
      </c>
      <c r="L473" s="46"/>
      <c r="M473" s="213" t="s">
        <v>19</v>
      </c>
      <c r="N473" s="214" t="s">
        <v>44</v>
      </c>
      <c r="O473" s="86"/>
      <c r="P473" s="215">
        <f>O473*H473</f>
        <v>0</v>
      </c>
      <c r="Q473" s="215">
        <v>0.00011</v>
      </c>
      <c r="R473" s="215">
        <f>Q473*H473</f>
        <v>0.0013305600000000002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277</v>
      </c>
      <c r="AT473" s="217" t="s">
        <v>156</v>
      </c>
      <c r="AU473" s="217" t="s">
        <v>83</v>
      </c>
      <c r="AY473" s="19" t="s">
        <v>154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81</v>
      </c>
      <c r="BK473" s="218">
        <f>ROUND(I473*H473,2)</f>
        <v>0</v>
      </c>
      <c r="BL473" s="19" t="s">
        <v>277</v>
      </c>
      <c r="BM473" s="217" t="s">
        <v>2949</v>
      </c>
    </row>
    <row r="474" s="2" customFormat="1">
      <c r="A474" s="40"/>
      <c r="B474" s="41"/>
      <c r="C474" s="42"/>
      <c r="D474" s="219" t="s">
        <v>163</v>
      </c>
      <c r="E474" s="42"/>
      <c r="F474" s="220" t="s">
        <v>2152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163</v>
      </c>
      <c r="AU474" s="19" t="s">
        <v>83</v>
      </c>
    </row>
    <row r="475" s="2" customFormat="1">
      <c r="A475" s="40"/>
      <c r="B475" s="41"/>
      <c r="C475" s="42"/>
      <c r="D475" s="224" t="s">
        <v>165</v>
      </c>
      <c r="E475" s="42"/>
      <c r="F475" s="225" t="s">
        <v>2153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165</v>
      </c>
      <c r="AU475" s="19" t="s">
        <v>83</v>
      </c>
    </row>
    <row r="476" s="14" customFormat="1">
      <c r="A476" s="14"/>
      <c r="B476" s="236"/>
      <c r="C476" s="237"/>
      <c r="D476" s="219" t="s">
        <v>167</v>
      </c>
      <c r="E476" s="238" t="s">
        <v>19</v>
      </c>
      <c r="F476" s="239" t="s">
        <v>2950</v>
      </c>
      <c r="G476" s="237"/>
      <c r="H476" s="240">
        <v>12.096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167</v>
      </c>
      <c r="AU476" s="246" t="s">
        <v>83</v>
      </c>
      <c r="AV476" s="14" t="s">
        <v>83</v>
      </c>
      <c r="AW476" s="14" t="s">
        <v>34</v>
      </c>
      <c r="AX476" s="14" t="s">
        <v>73</v>
      </c>
      <c r="AY476" s="246" t="s">
        <v>154</v>
      </c>
    </row>
    <row r="477" s="2" customFormat="1" ht="22.2" customHeight="1">
      <c r="A477" s="40"/>
      <c r="B477" s="41"/>
      <c r="C477" s="206" t="s">
        <v>1111</v>
      </c>
      <c r="D477" s="206" t="s">
        <v>156</v>
      </c>
      <c r="E477" s="207" t="s">
        <v>2158</v>
      </c>
      <c r="F477" s="208" t="s">
        <v>2159</v>
      </c>
      <c r="G477" s="209" t="s">
        <v>207</v>
      </c>
      <c r="H477" s="210">
        <v>20.16</v>
      </c>
      <c r="I477" s="211"/>
      <c r="J477" s="212">
        <f>ROUND(I477*H477,2)</f>
        <v>0</v>
      </c>
      <c r="K477" s="208" t="s">
        <v>160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8.0000000000000007E-05</v>
      </c>
      <c r="R477" s="215">
        <f>Q477*H477</f>
        <v>0.0016128000000000002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277</v>
      </c>
      <c r="AT477" s="217" t="s">
        <v>156</v>
      </c>
      <c r="AU477" s="217" t="s">
        <v>83</v>
      </c>
      <c r="AY477" s="19" t="s">
        <v>154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277</v>
      </c>
      <c r="BM477" s="217" t="s">
        <v>2951</v>
      </c>
    </row>
    <row r="478" s="2" customFormat="1">
      <c r="A478" s="40"/>
      <c r="B478" s="41"/>
      <c r="C478" s="42"/>
      <c r="D478" s="219" t="s">
        <v>163</v>
      </c>
      <c r="E478" s="42"/>
      <c r="F478" s="220" t="s">
        <v>2161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163</v>
      </c>
      <c r="AU478" s="19" t="s">
        <v>83</v>
      </c>
    </row>
    <row r="479" s="2" customFormat="1">
      <c r="A479" s="40"/>
      <c r="B479" s="41"/>
      <c r="C479" s="42"/>
      <c r="D479" s="224" t="s">
        <v>165</v>
      </c>
      <c r="E479" s="42"/>
      <c r="F479" s="225" t="s">
        <v>2162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165</v>
      </c>
      <c r="AU479" s="19" t="s">
        <v>83</v>
      </c>
    </row>
    <row r="480" s="14" customFormat="1">
      <c r="A480" s="14"/>
      <c r="B480" s="236"/>
      <c r="C480" s="237"/>
      <c r="D480" s="219" t="s">
        <v>167</v>
      </c>
      <c r="E480" s="238" t="s">
        <v>19</v>
      </c>
      <c r="F480" s="239" t="s">
        <v>2950</v>
      </c>
      <c r="G480" s="237"/>
      <c r="H480" s="240">
        <v>12.096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167</v>
      </c>
      <c r="AU480" s="246" t="s">
        <v>83</v>
      </c>
      <c r="AV480" s="14" t="s">
        <v>83</v>
      </c>
      <c r="AW480" s="14" t="s">
        <v>34</v>
      </c>
      <c r="AX480" s="14" t="s">
        <v>73</v>
      </c>
      <c r="AY480" s="246" t="s">
        <v>154</v>
      </c>
    </row>
    <row r="481" s="13" customFormat="1">
      <c r="A481" s="13"/>
      <c r="B481" s="226"/>
      <c r="C481" s="227"/>
      <c r="D481" s="219" t="s">
        <v>167</v>
      </c>
      <c r="E481" s="228" t="s">
        <v>19</v>
      </c>
      <c r="F481" s="229" t="s">
        <v>2952</v>
      </c>
      <c r="G481" s="227"/>
      <c r="H481" s="228" t="s">
        <v>19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167</v>
      </c>
      <c r="AU481" s="235" t="s">
        <v>83</v>
      </c>
      <c r="AV481" s="13" t="s">
        <v>81</v>
      </c>
      <c r="AW481" s="13" t="s">
        <v>34</v>
      </c>
      <c r="AX481" s="13" t="s">
        <v>73</v>
      </c>
      <c r="AY481" s="235" t="s">
        <v>154</v>
      </c>
    </row>
    <row r="482" s="14" customFormat="1">
      <c r="A482" s="14"/>
      <c r="B482" s="236"/>
      <c r="C482" s="237"/>
      <c r="D482" s="219" t="s">
        <v>167</v>
      </c>
      <c r="E482" s="238" t="s">
        <v>19</v>
      </c>
      <c r="F482" s="239" t="s">
        <v>2953</v>
      </c>
      <c r="G482" s="237"/>
      <c r="H482" s="240">
        <v>2.016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167</v>
      </c>
      <c r="AU482" s="246" t="s">
        <v>83</v>
      </c>
      <c r="AV482" s="14" t="s">
        <v>83</v>
      </c>
      <c r="AW482" s="14" t="s">
        <v>34</v>
      </c>
      <c r="AX482" s="14" t="s">
        <v>73</v>
      </c>
      <c r="AY482" s="246" t="s">
        <v>154</v>
      </c>
    </row>
    <row r="483" s="14" customFormat="1">
      <c r="A483" s="14"/>
      <c r="B483" s="236"/>
      <c r="C483" s="237"/>
      <c r="D483" s="219" t="s">
        <v>167</v>
      </c>
      <c r="E483" s="238" t="s">
        <v>19</v>
      </c>
      <c r="F483" s="239" t="s">
        <v>2954</v>
      </c>
      <c r="G483" s="237"/>
      <c r="H483" s="240">
        <v>1.008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167</v>
      </c>
      <c r="AU483" s="246" t="s">
        <v>83</v>
      </c>
      <c r="AV483" s="14" t="s">
        <v>83</v>
      </c>
      <c r="AW483" s="14" t="s">
        <v>34</v>
      </c>
      <c r="AX483" s="14" t="s">
        <v>73</v>
      </c>
      <c r="AY483" s="246" t="s">
        <v>154</v>
      </c>
    </row>
    <row r="484" s="14" customFormat="1">
      <c r="A484" s="14"/>
      <c r="B484" s="236"/>
      <c r="C484" s="237"/>
      <c r="D484" s="219" t="s">
        <v>167</v>
      </c>
      <c r="E484" s="238" t="s">
        <v>19</v>
      </c>
      <c r="F484" s="239" t="s">
        <v>2955</v>
      </c>
      <c r="G484" s="237"/>
      <c r="H484" s="240">
        <v>3.024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167</v>
      </c>
      <c r="AU484" s="246" t="s">
        <v>83</v>
      </c>
      <c r="AV484" s="14" t="s">
        <v>83</v>
      </c>
      <c r="AW484" s="14" t="s">
        <v>34</v>
      </c>
      <c r="AX484" s="14" t="s">
        <v>73</v>
      </c>
      <c r="AY484" s="246" t="s">
        <v>154</v>
      </c>
    </row>
    <row r="485" s="14" customFormat="1">
      <c r="A485" s="14"/>
      <c r="B485" s="236"/>
      <c r="C485" s="237"/>
      <c r="D485" s="219" t="s">
        <v>167</v>
      </c>
      <c r="E485" s="238" t="s">
        <v>19</v>
      </c>
      <c r="F485" s="239" t="s">
        <v>2956</v>
      </c>
      <c r="G485" s="237"/>
      <c r="H485" s="240">
        <v>2.016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167</v>
      </c>
      <c r="AU485" s="246" t="s">
        <v>83</v>
      </c>
      <c r="AV485" s="14" t="s">
        <v>83</v>
      </c>
      <c r="AW485" s="14" t="s">
        <v>34</v>
      </c>
      <c r="AX485" s="14" t="s">
        <v>73</v>
      </c>
      <c r="AY485" s="246" t="s">
        <v>154</v>
      </c>
    </row>
    <row r="486" s="2" customFormat="1" ht="22.2" customHeight="1">
      <c r="A486" s="40"/>
      <c r="B486" s="41"/>
      <c r="C486" s="206" t="s">
        <v>1119</v>
      </c>
      <c r="D486" s="206" t="s">
        <v>156</v>
      </c>
      <c r="E486" s="207" t="s">
        <v>2181</v>
      </c>
      <c r="F486" s="208" t="s">
        <v>2182</v>
      </c>
      <c r="G486" s="209" t="s">
        <v>207</v>
      </c>
      <c r="H486" s="210">
        <v>20.16</v>
      </c>
      <c r="I486" s="211"/>
      <c r="J486" s="212">
        <f>ROUND(I486*H486,2)</f>
        <v>0</v>
      </c>
      <c r="K486" s="208" t="s">
        <v>160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0.00012</v>
      </c>
      <c r="R486" s="215">
        <f>Q486*H486</f>
        <v>0.0024192000000000003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277</v>
      </c>
      <c r="AT486" s="217" t="s">
        <v>156</v>
      </c>
      <c r="AU486" s="217" t="s">
        <v>83</v>
      </c>
      <c r="AY486" s="19" t="s">
        <v>154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81</v>
      </c>
      <c r="BK486" s="218">
        <f>ROUND(I486*H486,2)</f>
        <v>0</v>
      </c>
      <c r="BL486" s="19" t="s">
        <v>277</v>
      </c>
      <c r="BM486" s="217" t="s">
        <v>2957</v>
      </c>
    </row>
    <row r="487" s="2" customFormat="1">
      <c r="A487" s="40"/>
      <c r="B487" s="41"/>
      <c r="C487" s="42"/>
      <c r="D487" s="219" t="s">
        <v>163</v>
      </c>
      <c r="E487" s="42"/>
      <c r="F487" s="220" t="s">
        <v>2184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163</v>
      </c>
      <c r="AU487" s="19" t="s">
        <v>83</v>
      </c>
    </row>
    <row r="488" s="2" customFormat="1">
      <c r="A488" s="40"/>
      <c r="B488" s="41"/>
      <c r="C488" s="42"/>
      <c r="D488" s="224" t="s">
        <v>165</v>
      </c>
      <c r="E488" s="42"/>
      <c r="F488" s="225" t="s">
        <v>2185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165</v>
      </c>
      <c r="AU488" s="19" t="s">
        <v>83</v>
      </c>
    </row>
    <row r="489" s="2" customFormat="1" ht="22.2" customHeight="1">
      <c r="A489" s="40"/>
      <c r="B489" s="41"/>
      <c r="C489" s="206" t="s">
        <v>1125</v>
      </c>
      <c r="D489" s="206" t="s">
        <v>156</v>
      </c>
      <c r="E489" s="207" t="s">
        <v>2186</v>
      </c>
      <c r="F489" s="208" t="s">
        <v>2187</v>
      </c>
      <c r="G489" s="209" t="s">
        <v>207</v>
      </c>
      <c r="H489" s="210">
        <v>20.16</v>
      </c>
      <c r="I489" s="211"/>
      <c r="J489" s="212">
        <f>ROUND(I489*H489,2)</f>
        <v>0</v>
      </c>
      <c r="K489" s="208" t="s">
        <v>160</v>
      </c>
      <c r="L489" s="46"/>
      <c r="M489" s="213" t="s">
        <v>19</v>
      </c>
      <c r="N489" s="214" t="s">
        <v>44</v>
      </c>
      <c r="O489" s="86"/>
      <c r="P489" s="215">
        <f>O489*H489</f>
        <v>0</v>
      </c>
      <c r="Q489" s="215">
        <v>0.00023000000000000001</v>
      </c>
      <c r="R489" s="215">
        <f>Q489*H489</f>
        <v>0.0046367999999999999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277</v>
      </c>
      <c r="AT489" s="217" t="s">
        <v>156</v>
      </c>
      <c r="AU489" s="217" t="s">
        <v>83</v>
      </c>
      <c r="AY489" s="19" t="s">
        <v>154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81</v>
      </c>
      <c r="BK489" s="218">
        <f>ROUND(I489*H489,2)</f>
        <v>0</v>
      </c>
      <c r="BL489" s="19" t="s">
        <v>277</v>
      </c>
      <c r="BM489" s="217" t="s">
        <v>2958</v>
      </c>
    </row>
    <row r="490" s="2" customFormat="1">
      <c r="A490" s="40"/>
      <c r="B490" s="41"/>
      <c r="C490" s="42"/>
      <c r="D490" s="219" t="s">
        <v>163</v>
      </c>
      <c r="E490" s="42"/>
      <c r="F490" s="220" t="s">
        <v>2189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163</v>
      </c>
      <c r="AU490" s="19" t="s">
        <v>83</v>
      </c>
    </row>
    <row r="491" s="2" customFormat="1">
      <c r="A491" s="40"/>
      <c r="B491" s="41"/>
      <c r="C491" s="42"/>
      <c r="D491" s="224" t="s">
        <v>165</v>
      </c>
      <c r="E491" s="42"/>
      <c r="F491" s="225" t="s">
        <v>2190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165</v>
      </c>
      <c r="AU491" s="19" t="s">
        <v>83</v>
      </c>
    </row>
    <row r="492" s="12" customFormat="1" ht="22.8" customHeight="1">
      <c r="A492" s="12"/>
      <c r="B492" s="190"/>
      <c r="C492" s="191"/>
      <c r="D492" s="192" t="s">
        <v>72</v>
      </c>
      <c r="E492" s="204" t="s">
        <v>1327</v>
      </c>
      <c r="F492" s="204" t="s">
        <v>1328</v>
      </c>
      <c r="G492" s="191"/>
      <c r="H492" s="191"/>
      <c r="I492" s="194"/>
      <c r="J492" s="205">
        <f>BK492</f>
        <v>0</v>
      </c>
      <c r="K492" s="191"/>
      <c r="L492" s="196"/>
      <c r="M492" s="197"/>
      <c r="N492" s="198"/>
      <c r="O492" s="198"/>
      <c r="P492" s="199">
        <f>SUM(P493:P540)</f>
        <v>0</v>
      </c>
      <c r="Q492" s="198"/>
      <c r="R492" s="199">
        <f>SUM(R493:R540)</f>
        <v>0.65802802000000005</v>
      </c>
      <c r="S492" s="198"/>
      <c r="T492" s="200">
        <f>SUM(T493:T540)</f>
        <v>0.13611728000000001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01" t="s">
        <v>83</v>
      </c>
      <c r="AT492" s="202" t="s">
        <v>72</v>
      </c>
      <c r="AU492" s="202" t="s">
        <v>81</v>
      </c>
      <c r="AY492" s="201" t="s">
        <v>154</v>
      </c>
      <c r="BK492" s="203">
        <f>SUM(BK493:BK540)</f>
        <v>0</v>
      </c>
    </row>
    <row r="493" s="2" customFormat="1" ht="14.4" customHeight="1">
      <c r="A493" s="40"/>
      <c r="B493" s="41"/>
      <c r="C493" s="206" t="s">
        <v>1132</v>
      </c>
      <c r="D493" s="206" t="s">
        <v>156</v>
      </c>
      <c r="E493" s="207" t="s">
        <v>2191</v>
      </c>
      <c r="F493" s="208" t="s">
        <v>2192</v>
      </c>
      <c r="G493" s="209" t="s">
        <v>207</v>
      </c>
      <c r="H493" s="210">
        <v>439.08800000000002</v>
      </c>
      <c r="I493" s="211"/>
      <c r="J493" s="212">
        <f>ROUND(I493*H493,2)</f>
        <v>0</v>
      </c>
      <c r="K493" s="208" t="s">
        <v>160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0.001</v>
      </c>
      <c r="R493" s="215">
        <f>Q493*H493</f>
        <v>0.43908800000000003</v>
      </c>
      <c r="S493" s="215">
        <v>0.00031</v>
      </c>
      <c r="T493" s="216">
        <f>S493*H493</f>
        <v>0.13611728000000001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277</v>
      </c>
      <c r="AT493" s="217" t="s">
        <v>156</v>
      </c>
      <c r="AU493" s="217" t="s">
        <v>83</v>
      </c>
      <c r="AY493" s="19" t="s">
        <v>154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81</v>
      </c>
      <c r="BK493" s="218">
        <f>ROUND(I493*H493,2)</f>
        <v>0</v>
      </c>
      <c r="BL493" s="19" t="s">
        <v>277</v>
      </c>
      <c r="BM493" s="217" t="s">
        <v>2959</v>
      </c>
    </row>
    <row r="494" s="2" customFormat="1">
      <c r="A494" s="40"/>
      <c r="B494" s="41"/>
      <c r="C494" s="42"/>
      <c r="D494" s="219" t="s">
        <v>163</v>
      </c>
      <c r="E494" s="42"/>
      <c r="F494" s="220" t="s">
        <v>2194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163</v>
      </c>
      <c r="AU494" s="19" t="s">
        <v>83</v>
      </c>
    </row>
    <row r="495" s="2" customFormat="1">
      <c r="A495" s="40"/>
      <c r="B495" s="41"/>
      <c r="C495" s="42"/>
      <c r="D495" s="224" t="s">
        <v>165</v>
      </c>
      <c r="E495" s="42"/>
      <c r="F495" s="225" t="s">
        <v>2195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165</v>
      </c>
      <c r="AU495" s="19" t="s">
        <v>83</v>
      </c>
    </row>
    <row r="496" s="13" customFormat="1">
      <c r="A496" s="13"/>
      <c r="B496" s="226"/>
      <c r="C496" s="227"/>
      <c r="D496" s="219" t="s">
        <v>167</v>
      </c>
      <c r="E496" s="228" t="s">
        <v>19</v>
      </c>
      <c r="F496" s="229" t="s">
        <v>2960</v>
      </c>
      <c r="G496" s="227"/>
      <c r="H496" s="228" t="s">
        <v>19</v>
      </c>
      <c r="I496" s="230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167</v>
      </c>
      <c r="AU496" s="235" t="s">
        <v>83</v>
      </c>
      <c r="AV496" s="13" t="s">
        <v>81</v>
      </c>
      <c r="AW496" s="13" t="s">
        <v>34</v>
      </c>
      <c r="AX496" s="13" t="s">
        <v>73</v>
      </c>
      <c r="AY496" s="235" t="s">
        <v>154</v>
      </c>
    </row>
    <row r="497" s="14" customFormat="1">
      <c r="A497" s="14"/>
      <c r="B497" s="236"/>
      <c r="C497" s="237"/>
      <c r="D497" s="219" t="s">
        <v>167</v>
      </c>
      <c r="E497" s="238" t="s">
        <v>19</v>
      </c>
      <c r="F497" s="239" t="s">
        <v>2780</v>
      </c>
      <c r="G497" s="237"/>
      <c r="H497" s="240">
        <v>34.591000000000001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167</v>
      </c>
      <c r="AU497" s="246" t="s">
        <v>83</v>
      </c>
      <c r="AV497" s="14" t="s">
        <v>83</v>
      </c>
      <c r="AW497" s="14" t="s">
        <v>34</v>
      </c>
      <c r="AX497" s="14" t="s">
        <v>73</v>
      </c>
      <c r="AY497" s="246" t="s">
        <v>154</v>
      </c>
    </row>
    <row r="498" s="14" customFormat="1">
      <c r="A498" s="14"/>
      <c r="B498" s="236"/>
      <c r="C498" s="237"/>
      <c r="D498" s="219" t="s">
        <v>167</v>
      </c>
      <c r="E498" s="238" t="s">
        <v>19</v>
      </c>
      <c r="F498" s="239" t="s">
        <v>2781</v>
      </c>
      <c r="G498" s="237"/>
      <c r="H498" s="240">
        <v>17.919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167</v>
      </c>
      <c r="AU498" s="246" t="s">
        <v>83</v>
      </c>
      <c r="AV498" s="14" t="s">
        <v>83</v>
      </c>
      <c r="AW498" s="14" t="s">
        <v>34</v>
      </c>
      <c r="AX498" s="14" t="s">
        <v>73</v>
      </c>
      <c r="AY498" s="246" t="s">
        <v>154</v>
      </c>
    </row>
    <row r="499" s="14" customFormat="1">
      <c r="A499" s="14"/>
      <c r="B499" s="236"/>
      <c r="C499" s="237"/>
      <c r="D499" s="219" t="s">
        <v>167</v>
      </c>
      <c r="E499" s="238" t="s">
        <v>19</v>
      </c>
      <c r="F499" s="239" t="s">
        <v>2782</v>
      </c>
      <c r="G499" s="237"/>
      <c r="H499" s="240">
        <v>53.988999999999997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167</v>
      </c>
      <c r="AU499" s="246" t="s">
        <v>83</v>
      </c>
      <c r="AV499" s="14" t="s">
        <v>83</v>
      </c>
      <c r="AW499" s="14" t="s">
        <v>34</v>
      </c>
      <c r="AX499" s="14" t="s">
        <v>73</v>
      </c>
      <c r="AY499" s="246" t="s">
        <v>154</v>
      </c>
    </row>
    <row r="500" s="14" customFormat="1">
      <c r="A500" s="14"/>
      <c r="B500" s="236"/>
      <c r="C500" s="237"/>
      <c r="D500" s="219" t="s">
        <v>167</v>
      </c>
      <c r="E500" s="238" t="s">
        <v>19</v>
      </c>
      <c r="F500" s="239" t="s">
        <v>2783</v>
      </c>
      <c r="G500" s="237"/>
      <c r="H500" s="240">
        <v>53.899000000000001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167</v>
      </c>
      <c r="AU500" s="246" t="s">
        <v>83</v>
      </c>
      <c r="AV500" s="14" t="s">
        <v>83</v>
      </c>
      <c r="AW500" s="14" t="s">
        <v>34</v>
      </c>
      <c r="AX500" s="14" t="s">
        <v>73</v>
      </c>
      <c r="AY500" s="246" t="s">
        <v>154</v>
      </c>
    </row>
    <row r="501" s="13" customFormat="1">
      <c r="A501" s="13"/>
      <c r="B501" s="226"/>
      <c r="C501" s="227"/>
      <c r="D501" s="219" t="s">
        <v>167</v>
      </c>
      <c r="E501" s="228" t="s">
        <v>19</v>
      </c>
      <c r="F501" s="229" t="s">
        <v>2197</v>
      </c>
      <c r="G501" s="227"/>
      <c r="H501" s="228" t="s">
        <v>19</v>
      </c>
      <c r="I501" s="230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167</v>
      </c>
      <c r="AU501" s="235" t="s">
        <v>83</v>
      </c>
      <c r="AV501" s="13" t="s">
        <v>81</v>
      </c>
      <c r="AW501" s="13" t="s">
        <v>34</v>
      </c>
      <c r="AX501" s="13" t="s">
        <v>73</v>
      </c>
      <c r="AY501" s="235" t="s">
        <v>154</v>
      </c>
    </row>
    <row r="502" s="14" customFormat="1">
      <c r="A502" s="14"/>
      <c r="B502" s="236"/>
      <c r="C502" s="237"/>
      <c r="D502" s="219" t="s">
        <v>167</v>
      </c>
      <c r="E502" s="238" t="s">
        <v>19</v>
      </c>
      <c r="F502" s="239" t="s">
        <v>2792</v>
      </c>
      <c r="G502" s="237"/>
      <c r="H502" s="240">
        <v>66.694000000000003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167</v>
      </c>
      <c r="AU502" s="246" t="s">
        <v>83</v>
      </c>
      <c r="AV502" s="14" t="s">
        <v>83</v>
      </c>
      <c r="AW502" s="14" t="s">
        <v>34</v>
      </c>
      <c r="AX502" s="14" t="s">
        <v>73</v>
      </c>
      <c r="AY502" s="246" t="s">
        <v>154</v>
      </c>
    </row>
    <row r="503" s="14" customFormat="1">
      <c r="A503" s="14"/>
      <c r="B503" s="236"/>
      <c r="C503" s="237"/>
      <c r="D503" s="219" t="s">
        <v>167</v>
      </c>
      <c r="E503" s="238" t="s">
        <v>19</v>
      </c>
      <c r="F503" s="239" t="s">
        <v>2793</v>
      </c>
      <c r="G503" s="237"/>
      <c r="H503" s="240">
        <v>50.770000000000003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167</v>
      </c>
      <c r="AU503" s="246" t="s">
        <v>83</v>
      </c>
      <c r="AV503" s="14" t="s">
        <v>83</v>
      </c>
      <c r="AW503" s="14" t="s">
        <v>34</v>
      </c>
      <c r="AX503" s="14" t="s">
        <v>73</v>
      </c>
      <c r="AY503" s="246" t="s">
        <v>154</v>
      </c>
    </row>
    <row r="504" s="14" customFormat="1">
      <c r="A504" s="14"/>
      <c r="B504" s="236"/>
      <c r="C504" s="237"/>
      <c r="D504" s="219" t="s">
        <v>167</v>
      </c>
      <c r="E504" s="238" t="s">
        <v>19</v>
      </c>
      <c r="F504" s="239" t="s">
        <v>2794</v>
      </c>
      <c r="G504" s="237"/>
      <c r="H504" s="240">
        <v>83.438000000000002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167</v>
      </c>
      <c r="AU504" s="246" t="s">
        <v>83</v>
      </c>
      <c r="AV504" s="14" t="s">
        <v>83</v>
      </c>
      <c r="AW504" s="14" t="s">
        <v>34</v>
      </c>
      <c r="AX504" s="14" t="s">
        <v>73</v>
      </c>
      <c r="AY504" s="246" t="s">
        <v>154</v>
      </c>
    </row>
    <row r="505" s="14" customFormat="1">
      <c r="A505" s="14"/>
      <c r="B505" s="236"/>
      <c r="C505" s="237"/>
      <c r="D505" s="219" t="s">
        <v>167</v>
      </c>
      <c r="E505" s="238" t="s">
        <v>19</v>
      </c>
      <c r="F505" s="239" t="s">
        <v>2795</v>
      </c>
      <c r="G505" s="237"/>
      <c r="H505" s="240">
        <v>83.037999999999997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167</v>
      </c>
      <c r="AU505" s="246" t="s">
        <v>83</v>
      </c>
      <c r="AV505" s="14" t="s">
        <v>83</v>
      </c>
      <c r="AW505" s="14" t="s">
        <v>34</v>
      </c>
      <c r="AX505" s="14" t="s">
        <v>73</v>
      </c>
      <c r="AY505" s="246" t="s">
        <v>154</v>
      </c>
    </row>
    <row r="506" s="13" customFormat="1">
      <c r="A506" s="13"/>
      <c r="B506" s="226"/>
      <c r="C506" s="227"/>
      <c r="D506" s="219" t="s">
        <v>167</v>
      </c>
      <c r="E506" s="228" t="s">
        <v>19</v>
      </c>
      <c r="F506" s="229" t="s">
        <v>2198</v>
      </c>
      <c r="G506" s="227"/>
      <c r="H506" s="228" t="s">
        <v>19</v>
      </c>
      <c r="I506" s="230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167</v>
      </c>
      <c r="AU506" s="235" t="s">
        <v>83</v>
      </c>
      <c r="AV506" s="13" t="s">
        <v>81</v>
      </c>
      <c r="AW506" s="13" t="s">
        <v>34</v>
      </c>
      <c r="AX506" s="13" t="s">
        <v>73</v>
      </c>
      <c r="AY506" s="235" t="s">
        <v>154</v>
      </c>
    </row>
    <row r="507" s="14" customFormat="1">
      <c r="A507" s="14"/>
      <c r="B507" s="236"/>
      <c r="C507" s="237"/>
      <c r="D507" s="219" t="s">
        <v>167</v>
      </c>
      <c r="E507" s="238" t="s">
        <v>19</v>
      </c>
      <c r="F507" s="239" t="s">
        <v>2961</v>
      </c>
      <c r="G507" s="237"/>
      <c r="H507" s="240">
        <v>-5.25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167</v>
      </c>
      <c r="AU507" s="246" t="s">
        <v>83</v>
      </c>
      <c r="AV507" s="14" t="s">
        <v>83</v>
      </c>
      <c r="AW507" s="14" t="s">
        <v>34</v>
      </c>
      <c r="AX507" s="14" t="s">
        <v>73</v>
      </c>
      <c r="AY507" s="246" t="s">
        <v>154</v>
      </c>
    </row>
    <row r="508" s="2" customFormat="1" ht="22.2" customHeight="1">
      <c r="A508" s="40"/>
      <c r="B508" s="41"/>
      <c r="C508" s="206" t="s">
        <v>1138</v>
      </c>
      <c r="D508" s="206" t="s">
        <v>156</v>
      </c>
      <c r="E508" s="207" t="s">
        <v>2200</v>
      </c>
      <c r="F508" s="208" t="s">
        <v>2201</v>
      </c>
      <c r="G508" s="209" t="s">
        <v>207</v>
      </c>
      <c r="H508" s="210">
        <v>439.08800000000002</v>
      </c>
      <c r="I508" s="211"/>
      <c r="J508" s="212">
        <f>ROUND(I508*H508,2)</f>
        <v>0</v>
      </c>
      <c r="K508" s="208" t="s">
        <v>160</v>
      </c>
      <c r="L508" s="46"/>
      <c r="M508" s="213" t="s">
        <v>19</v>
      </c>
      <c r="N508" s="214" t="s">
        <v>44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277</v>
      </c>
      <c r="AT508" s="217" t="s">
        <v>156</v>
      </c>
      <c r="AU508" s="217" t="s">
        <v>83</v>
      </c>
      <c r="AY508" s="19" t="s">
        <v>154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81</v>
      </c>
      <c r="BK508" s="218">
        <f>ROUND(I508*H508,2)</f>
        <v>0</v>
      </c>
      <c r="BL508" s="19" t="s">
        <v>277</v>
      </c>
      <c r="BM508" s="217" t="s">
        <v>2962</v>
      </c>
    </row>
    <row r="509" s="2" customFormat="1">
      <c r="A509" s="40"/>
      <c r="B509" s="41"/>
      <c r="C509" s="42"/>
      <c r="D509" s="219" t="s">
        <v>163</v>
      </c>
      <c r="E509" s="42"/>
      <c r="F509" s="220" t="s">
        <v>2203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163</v>
      </c>
      <c r="AU509" s="19" t="s">
        <v>83</v>
      </c>
    </row>
    <row r="510" s="2" customFormat="1">
      <c r="A510" s="40"/>
      <c r="B510" s="41"/>
      <c r="C510" s="42"/>
      <c r="D510" s="224" t="s">
        <v>165</v>
      </c>
      <c r="E510" s="42"/>
      <c r="F510" s="225" t="s">
        <v>2204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165</v>
      </c>
      <c r="AU510" s="19" t="s">
        <v>83</v>
      </c>
    </row>
    <row r="511" s="2" customFormat="1" ht="22.2" customHeight="1">
      <c r="A511" s="40"/>
      <c r="B511" s="41"/>
      <c r="C511" s="206" t="s">
        <v>1146</v>
      </c>
      <c r="D511" s="206" t="s">
        <v>156</v>
      </c>
      <c r="E511" s="207" t="s">
        <v>1330</v>
      </c>
      <c r="F511" s="208" t="s">
        <v>1331</v>
      </c>
      <c r="G511" s="209" t="s">
        <v>207</v>
      </c>
      <c r="H511" s="210">
        <v>441.08800000000002</v>
      </c>
      <c r="I511" s="211"/>
      <c r="J511" s="212">
        <f>ROUND(I511*H511,2)</f>
        <v>0</v>
      </c>
      <c r="K511" s="208" t="s">
        <v>160</v>
      </c>
      <c r="L511" s="46"/>
      <c r="M511" s="213" t="s">
        <v>19</v>
      </c>
      <c r="N511" s="214" t="s">
        <v>44</v>
      </c>
      <c r="O511" s="86"/>
      <c r="P511" s="215">
        <f>O511*H511</f>
        <v>0</v>
      </c>
      <c r="Q511" s="215">
        <v>0.00020000000000000001</v>
      </c>
      <c r="R511" s="215">
        <f>Q511*H511</f>
        <v>0.088217600000000007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277</v>
      </c>
      <c r="AT511" s="217" t="s">
        <v>156</v>
      </c>
      <c r="AU511" s="217" t="s">
        <v>83</v>
      </c>
      <c r="AY511" s="19" t="s">
        <v>154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81</v>
      </c>
      <c r="BK511" s="218">
        <f>ROUND(I511*H511,2)</f>
        <v>0</v>
      </c>
      <c r="BL511" s="19" t="s">
        <v>277</v>
      </c>
      <c r="BM511" s="217" t="s">
        <v>2963</v>
      </c>
    </row>
    <row r="512" s="2" customFormat="1">
      <c r="A512" s="40"/>
      <c r="B512" s="41"/>
      <c r="C512" s="42"/>
      <c r="D512" s="219" t="s">
        <v>163</v>
      </c>
      <c r="E512" s="42"/>
      <c r="F512" s="220" t="s">
        <v>1333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163</v>
      </c>
      <c r="AU512" s="19" t="s">
        <v>83</v>
      </c>
    </row>
    <row r="513" s="2" customFormat="1">
      <c r="A513" s="40"/>
      <c r="B513" s="41"/>
      <c r="C513" s="42"/>
      <c r="D513" s="224" t="s">
        <v>165</v>
      </c>
      <c r="E513" s="42"/>
      <c r="F513" s="225" t="s">
        <v>1334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165</v>
      </c>
      <c r="AU513" s="19" t="s">
        <v>83</v>
      </c>
    </row>
    <row r="514" s="13" customFormat="1">
      <c r="A514" s="13"/>
      <c r="B514" s="226"/>
      <c r="C514" s="227"/>
      <c r="D514" s="219" t="s">
        <v>167</v>
      </c>
      <c r="E514" s="228" t="s">
        <v>19</v>
      </c>
      <c r="F514" s="229" t="s">
        <v>2960</v>
      </c>
      <c r="G514" s="227"/>
      <c r="H514" s="228" t="s">
        <v>19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167</v>
      </c>
      <c r="AU514" s="235" t="s">
        <v>83</v>
      </c>
      <c r="AV514" s="13" t="s">
        <v>81</v>
      </c>
      <c r="AW514" s="13" t="s">
        <v>34</v>
      </c>
      <c r="AX514" s="13" t="s">
        <v>73</v>
      </c>
      <c r="AY514" s="235" t="s">
        <v>154</v>
      </c>
    </row>
    <row r="515" s="14" customFormat="1">
      <c r="A515" s="14"/>
      <c r="B515" s="236"/>
      <c r="C515" s="237"/>
      <c r="D515" s="219" t="s">
        <v>167</v>
      </c>
      <c r="E515" s="238" t="s">
        <v>19</v>
      </c>
      <c r="F515" s="239" t="s">
        <v>2780</v>
      </c>
      <c r="G515" s="237"/>
      <c r="H515" s="240">
        <v>34.591000000000001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167</v>
      </c>
      <c r="AU515" s="246" t="s">
        <v>83</v>
      </c>
      <c r="AV515" s="14" t="s">
        <v>83</v>
      </c>
      <c r="AW515" s="14" t="s">
        <v>34</v>
      </c>
      <c r="AX515" s="14" t="s">
        <v>73</v>
      </c>
      <c r="AY515" s="246" t="s">
        <v>154</v>
      </c>
    </row>
    <row r="516" s="14" customFormat="1">
      <c r="A516" s="14"/>
      <c r="B516" s="236"/>
      <c r="C516" s="237"/>
      <c r="D516" s="219" t="s">
        <v>167</v>
      </c>
      <c r="E516" s="238" t="s">
        <v>19</v>
      </c>
      <c r="F516" s="239" t="s">
        <v>2781</v>
      </c>
      <c r="G516" s="237"/>
      <c r="H516" s="240">
        <v>17.919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167</v>
      </c>
      <c r="AU516" s="246" t="s">
        <v>83</v>
      </c>
      <c r="AV516" s="14" t="s">
        <v>83</v>
      </c>
      <c r="AW516" s="14" t="s">
        <v>34</v>
      </c>
      <c r="AX516" s="14" t="s">
        <v>73</v>
      </c>
      <c r="AY516" s="246" t="s">
        <v>154</v>
      </c>
    </row>
    <row r="517" s="14" customFormat="1">
      <c r="A517" s="14"/>
      <c r="B517" s="236"/>
      <c r="C517" s="237"/>
      <c r="D517" s="219" t="s">
        <v>167</v>
      </c>
      <c r="E517" s="238" t="s">
        <v>19</v>
      </c>
      <c r="F517" s="239" t="s">
        <v>2782</v>
      </c>
      <c r="G517" s="237"/>
      <c r="H517" s="240">
        <v>53.988999999999997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167</v>
      </c>
      <c r="AU517" s="246" t="s">
        <v>83</v>
      </c>
      <c r="AV517" s="14" t="s">
        <v>83</v>
      </c>
      <c r="AW517" s="14" t="s">
        <v>34</v>
      </c>
      <c r="AX517" s="14" t="s">
        <v>73</v>
      </c>
      <c r="AY517" s="246" t="s">
        <v>154</v>
      </c>
    </row>
    <row r="518" s="14" customFormat="1">
      <c r="A518" s="14"/>
      <c r="B518" s="236"/>
      <c r="C518" s="237"/>
      <c r="D518" s="219" t="s">
        <v>167</v>
      </c>
      <c r="E518" s="238" t="s">
        <v>19</v>
      </c>
      <c r="F518" s="239" t="s">
        <v>2783</v>
      </c>
      <c r="G518" s="237"/>
      <c r="H518" s="240">
        <v>53.899000000000001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167</v>
      </c>
      <c r="AU518" s="246" t="s">
        <v>83</v>
      </c>
      <c r="AV518" s="14" t="s">
        <v>83</v>
      </c>
      <c r="AW518" s="14" t="s">
        <v>34</v>
      </c>
      <c r="AX518" s="14" t="s">
        <v>73</v>
      </c>
      <c r="AY518" s="246" t="s">
        <v>154</v>
      </c>
    </row>
    <row r="519" s="13" customFormat="1">
      <c r="A519" s="13"/>
      <c r="B519" s="226"/>
      <c r="C519" s="227"/>
      <c r="D519" s="219" t="s">
        <v>167</v>
      </c>
      <c r="E519" s="228" t="s">
        <v>19</v>
      </c>
      <c r="F519" s="229" t="s">
        <v>2197</v>
      </c>
      <c r="G519" s="227"/>
      <c r="H519" s="228" t="s">
        <v>19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167</v>
      </c>
      <c r="AU519" s="235" t="s">
        <v>83</v>
      </c>
      <c r="AV519" s="13" t="s">
        <v>81</v>
      </c>
      <c r="AW519" s="13" t="s">
        <v>34</v>
      </c>
      <c r="AX519" s="13" t="s">
        <v>73</v>
      </c>
      <c r="AY519" s="235" t="s">
        <v>154</v>
      </c>
    </row>
    <row r="520" s="14" customFormat="1">
      <c r="A520" s="14"/>
      <c r="B520" s="236"/>
      <c r="C520" s="237"/>
      <c r="D520" s="219" t="s">
        <v>167</v>
      </c>
      <c r="E520" s="238" t="s">
        <v>19</v>
      </c>
      <c r="F520" s="239" t="s">
        <v>2792</v>
      </c>
      <c r="G520" s="237"/>
      <c r="H520" s="240">
        <v>66.694000000000003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167</v>
      </c>
      <c r="AU520" s="246" t="s">
        <v>83</v>
      </c>
      <c r="AV520" s="14" t="s">
        <v>83</v>
      </c>
      <c r="AW520" s="14" t="s">
        <v>34</v>
      </c>
      <c r="AX520" s="14" t="s">
        <v>73</v>
      </c>
      <c r="AY520" s="246" t="s">
        <v>154</v>
      </c>
    </row>
    <row r="521" s="14" customFormat="1">
      <c r="A521" s="14"/>
      <c r="B521" s="236"/>
      <c r="C521" s="237"/>
      <c r="D521" s="219" t="s">
        <v>167</v>
      </c>
      <c r="E521" s="238" t="s">
        <v>19</v>
      </c>
      <c r="F521" s="239" t="s">
        <v>2793</v>
      </c>
      <c r="G521" s="237"/>
      <c r="H521" s="240">
        <v>50.770000000000003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167</v>
      </c>
      <c r="AU521" s="246" t="s">
        <v>83</v>
      </c>
      <c r="AV521" s="14" t="s">
        <v>83</v>
      </c>
      <c r="AW521" s="14" t="s">
        <v>34</v>
      </c>
      <c r="AX521" s="14" t="s">
        <v>73</v>
      </c>
      <c r="AY521" s="246" t="s">
        <v>154</v>
      </c>
    </row>
    <row r="522" s="14" customFormat="1">
      <c r="A522" s="14"/>
      <c r="B522" s="236"/>
      <c r="C522" s="237"/>
      <c r="D522" s="219" t="s">
        <v>167</v>
      </c>
      <c r="E522" s="238" t="s">
        <v>19</v>
      </c>
      <c r="F522" s="239" t="s">
        <v>2794</v>
      </c>
      <c r="G522" s="237"/>
      <c r="H522" s="240">
        <v>83.438000000000002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167</v>
      </c>
      <c r="AU522" s="246" t="s">
        <v>83</v>
      </c>
      <c r="AV522" s="14" t="s">
        <v>83</v>
      </c>
      <c r="AW522" s="14" t="s">
        <v>34</v>
      </c>
      <c r="AX522" s="14" t="s">
        <v>73</v>
      </c>
      <c r="AY522" s="246" t="s">
        <v>154</v>
      </c>
    </row>
    <row r="523" s="14" customFormat="1">
      <c r="A523" s="14"/>
      <c r="B523" s="236"/>
      <c r="C523" s="237"/>
      <c r="D523" s="219" t="s">
        <v>167</v>
      </c>
      <c r="E523" s="238" t="s">
        <v>19</v>
      </c>
      <c r="F523" s="239" t="s">
        <v>2795</v>
      </c>
      <c r="G523" s="237"/>
      <c r="H523" s="240">
        <v>83.037999999999997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167</v>
      </c>
      <c r="AU523" s="246" t="s">
        <v>83</v>
      </c>
      <c r="AV523" s="14" t="s">
        <v>83</v>
      </c>
      <c r="AW523" s="14" t="s">
        <v>34</v>
      </c>
      <c r="AX523" s="14" t="s">
        <v>73</v>
      </c>
      <c r="AY523" s="246" t="s">
        <v>154</v>
      </c>
    </row>
    <row r="524" s="13" customFormat="1">
      <c r="A524" s="13"/>
      <c r="B524" s="226"/>
      <c r="C524" s="227"/>
      <c r="D524" s="219" t="s">
        <v>167</v>
      </c>
      <c r="E524" s="228" t="s">
        <v>19</v>
      </c>
      <c r="F524" s="229" t="s">
        <v>2198</v>
      </c>
      <c r="G524" s="227"/>
      <c r="H524" s="228" t="s">
        <v>19</v>
      </c>
      <c r="I524" s="230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167</v>
      </c>
      <c r="AU524" s="235" t="s">
        <v>83</v>
      </c>
      <c r="AV524" s="13" t="s">
        <v>81</v>
      </c>
      <c r="AW524" s="13" t="s">
        <v>34</v>
      </c>
      <c r="AX524" s="13" t="s">
        <v>73</v>
      </c>
      <c r="AY524" s="235" t="s">
        <v>154</v>
      </c>
    </row>
    <row r="525" s="14" customFormat="1">
      <c r="A525" s="14"/>
      <c r="B525" s="236"/>
      <c r="C525" s="237"/>
      <c r="D525" s="219" t="s">
        <v>167</v>
      </c>
      <c r="E525" s="238" t="s">
        <v>19</v>
      </c>
      <c r="F525" s="239" t="s">
        <v>2961</v>
      </c>
      <c r="G525" s="237"/>
      <c r="H525" s="240">
        <v>-5.25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167</v>
      </c>
      <c r="AU525" s="246" t="s">
        <v>83</v>
      </c>
      <c r="AV525" s="14" t="s">
        <v>83</v>
      </c>
      <c r="AW525" s="14" t="s">
        <v>34</v>
      </c>
      <c r="AX525" s="14" t="s">
        <v>73</v>
      </c>
      <c r="AY525" s="246" t="s">
        <v>154</v>
      </c>
    </row>
    <row r="526" s="14" customFormat="1">
      <c r="A526" s="14"/>
      <c r="B526" s="236"/>
      <c r="C526" s="237"/>
      <c r="D526" s="219" t="s">
        <v>167</v>
      </c>
      <c r="E526" s="238" t="s">
        <v>19</v>
      </c>
      <c r="F526" s="239" t="s">
        <v>2964</v>
      </c>
      <c r="G526" s="237"/>
      <c r="H526" s="240">
        <v>2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167</v>
      </c>
      <c r="AU526" s="246" t="s">
        <v>83</v>
      </c>
      <c r="AV526" s="14" t="s">
        <v>83</v>
      </c>
      <c r="AW526" s="14" t="s">
        <v>34</v>
      </c>
      <c r="AX526" s="14" t="s">
        <v>73</v>
      </c>
      <c r="AY526" s="246" t="s">
        <v>154</v>
      </c>
    </row>
    <row r="527" s="2" customFormat="1" ht="22.2" customHeight="1">
      <c r="A527" s="40"/>
      <c r="B527" s="41"/>
      <c r="C527" s="206" t="s">
        <v>1154</v>
      </c>
      <c r="D527" s="206" t="s">
        <v>156</v>
      </c>
      <c r="E527" s="207" t="s">
        <v>1338</v>
      </c>
      <c r="F527" s="208" t="s">
        <v>1339</v>
      </c>
      <c r="G527" s="209" t="s">
        <v>207</v>
      </c>
      <c r="H527" s="210">
        <v>441.08800000000002</v>
      </c>
      <c r="I527" s="211"/>
      <c r="J527" s="212">
        <f>ROUND(I527*H527,2)</f>
        <v>0</v>
      </c>
      <c r="K527" s="208" t="s">
        <v>160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0.00029</v>
      </c>
      <c r="R527" s="215">
        <f>Q527*H527</f>
        <v>0.12791552000000001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277</v>
      </c>
      <c r="AT527" s="217" t="s">
        <v>156</v>
      </c>
      <c r="AU527" s="217" t="s">
        <v>83</v>
      </c>
      <c r="AY527" s="19" t="s">
        <v>154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81</v>
      </c>
      <c r="BK527" s="218">
        <f>ROUND(I527*H527,2)</f>
        <v>0</v>
      </c>
      <c r="BL527" s="19" t="s">
        <v>277</v>
      </c>
      <c r="BM527" s="217" t="s">
        <v>2965</v>
      </c>
    </row>
    <row r="528" s="2" customFormat="1">
      <c r="A528" s="40"/>
      <c r="B528" s="41"/>
      <c r="C528" s="42"/>
      <c r="D528" s="219" t="s">
        <v>163</v>
      </c>
      <c r="E528" s="42"/>
      <c r="F528" s="220" t="s">
        <v>1341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163</v>
      </c>
      <c r="AU528" s="19" t="s">
        <v>83</v>
      </c>
    </row>
    <row r="529" s="2" customFormat="1">
      <c r="A529" s="40"/>
      <c r="B529" s="41"/>
      <c r="C529" s="42"/>
      <c r="D529" s="224" t="s">
        <v>165</v>
      </c>
      <c r="E529" s="42"/>
      <c r="F529" s="225" t="s">
        <v>1342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165</v>
      </c>
      <c r="AU529" s="19" t="s">
        <v>83</v>
      </c>
    </row>
    <row r="530" s="2" customFormat="1" ht="30" customHeight="1">
      <c r="A530" s="40"/>
      <c r="B530" s="41"/>
      <c r="C530" s="206" t="s">
        <v>1161</v>
      </c>
      <c r="D530" s="206" t="s">
        <v>156</v>
      </c>
      <c r="E530" s="207" t="s">
        <v>1344</v>
      </c>
      <c r="F530" s="208" t="s">
        <v>1345</v>
      </c>
      <c r="G530" s="209" t="s">
        <v>207</v>
      </c>
      <c r="H530" s="210">
        <v>280.69</v>
      </c>
      <c r="I530" s="211"/>
      <c r="J530" s="212">
        <f>ROUND(I530*H530,2)</f>
        <v>0</v>
      </c>
      <c r="K530" s="208" t="s">
        <v>160</v>
      </c>
      <c r="L530" s="46"/>
      <c r="M530" s="213" t="s">
        <v>19</v>
      </c>
      <c r="N530" s="214" t="s">
        <v>44</v>
      </c>
      <c r="O530" s="86"/>
      <c r="P530" s="215">
        <f>O530*H530</f>
        <v>0</v>
      </c>
      <c r="Q530" s="215">
        <v>1.0000000000000001E-05</v>
      </c>
      <c r="R530" s="215">
        <f>Q530*H530</f>
        <v>0.0028069000000000002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277</v>
      </c>
      <c r="AT530" s="217" t="s">
        <v>156</v>
      </c>
      <c r="AU530" s="217" t="s">
        <v>83</v>
      </c>
      <c r="AY530" s="19" t="s">
        <v>154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81</v>
      </c>
      <c r="BK530" s="218">
        <f>ROUND(I530*H530,2)</f>
        <v>0</v>
      </c>
      <c r="BL530" s="19" t="s">
        <v>277</v>
      </c>
      <c r="BM530" s="217" t="s">
        <v>2966</v>
      </c>
    </row>
    <row r="531" s="2" customFormat="1">
      <c r="A531" s="40"/>
      <c r="B531" s="41"/>
      <c r="C531" s="42"/>
      <c r="D531" s="219" t="s">
        <v>163</v>
      </c>
      <c r="E531" s="42"/>
      <c r="F531" s="220" t="s">
        <v>1347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163</v>
      </c>
      <c r="AU531" s="19" t="s">
        <v>83</v>
      </c>
    </row>
    <row r="532" s="2" customFormat="1">
      <c r="A532" s="40"/>
      <c r="B532" s="41"/>
      <c r="C532" s="42"/>
      <c r="D532" s="224" t="s">
        <v>165</v>
      </c>
      <c r="E532" s="42"/>
      <c r="F532" s="225" t="s">
        <v>1348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165</v>
      </c>
      <c r="AU532" s="19" t="s">
        <v>83</v>
      </c>
    </row>
    <row r="533" s="13" customFormat="1">
      <c r="A533" s="13"/>
      <c r="B533" s="226"/>
      <c r="C533" s="227"/>
      <c r="D533" s="219" t="s">
        <v>167</v>
      </c>
      <c r="E533" s="228" t="s">
        <v>19</v>
      </c>
      <c r="F533" s="229" t="s">
        <v>2197</v>
      </c>
      <c r="G533" s="227"/>
      <c r="H533" s="228" t="s">
        <v>19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167</v>
      </c>
      <c r="AU533" s="235" t="s">
        <v>83</v>
      </c>
      <c r="AV533" s="13" t="s">
        <v>81</v>
      </c>
      <c r="AW533" s="13" t="s">
        <v>34</v>
      </c>
      <c r="AX533" s="13" t="s">
        <v>73</v>
      </c>
      <c r="AY533" s="235" t="s">
        <v>154</v>
      </c>
    </row>
    <row r="534" s="14" customFormat="1">
      <c r="A534" s="14"/>
      <c r="B534" s="236"/>
      <c r="C534" s="237"/>
      <c r="D534" s="219" t="s">
        <v>167</v>
      </c>
      <c r="E534" s="238" t="s">
        <v>19</v>
      </c>
      <c r="F534" s="239" t="s">
        <v>2792</v>
      </c>
      <c r="G534" s="237"/>
      <c r="H534" s="240">
        <v>66.694000000000003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167</v>
      </c>
      <c r="AU534" s="246" t="s">
        <v>83</v>
      </c>
      <c r="AV534" s="14" t="s">
        <v>83</v>
      </c>
      <c r="AW534" s="14" t="s">
        <v>34</v>
      </c>
      <c r="AX534" s="14" t="s">
        <v>73</v>
      </c>
      <c r="AY534" s="246" t="s">
        <v>154</v>
      </c>
    </row>
    <row r="535" s="14" customFormat="1">
      <c r="A535" s="14"/>
      <c r="B535" s="236"/>
      <c r="C535" s="237"/>
      <c r="D535" s="219" t="s">
        <v>167</v>
      </c>
      <c r="E535" s="238" t="s">
        <v>19</v>
      </c>
      <c r="F535" s="239" t="s">
        <v>2793</v>
      </c>
      <c r="G535" s="237"/>
      <c r="H535" s="240">
        <v>50.770000000000003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167</v>
      </c>
      <c r="AU535" s="246" t="s">
        <v>83</v>
      </c>
      <c r="AV535" s="14" t="s">
        <v>83</v>
      </c>
      <c r="AW535" s="14" t="s">
        <v>34</v>
      </c>
      <c r="AX535" s="14" t="s">
        <v>73</v>
      </c>
      <c r="AY535" s="246" t="s">
        <v>154</v>
      </c>
    </row>
    <row r="536" s="14" customFormat="1">
      <c r="A536" s="14"/>
      <c r="B536" s="236"/>
      <c r="C536" s="237"/>
      <c r="D536" s="219" t="s">
        <v>167</v>
      </c>
      <c r="E536" s="238" t="s">
        <v>19</v>
      </c>
      <c r="F536" s="239" t="s">
        <v>2794</v>
      </c>
      <c r="G536" s="237"/>
      <c r="H536" s="240">
        <v>83.438000000000002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167</v>
      </c>
      <c r="AU536" s="246" t="s">
        <v>83</v>
      </c>
      <c r="AV536" s="14" t="s">
        <v>83</v>
      </c>
      <c r="AW536" s="14" t="s">
        <v>34</v>
      </c>
      <c r="AX536" s="14" t="s">
        <v>73</v>
      </c>
      <c r="AY536" s="246" t="s">
        <v>154</v>
      </c>
    </row>
    <row r="537" s="14" customFormat="1">
      <c r="A537" s="14"/>
      <c r="B537" s="236"/>
      <c r="C537" s="237"/>
      <c r="D537" s="219" t="s">
        <v>167</v>
      </c>
      <c r="E537" s="238" t="s">
        <v>19</v>
      </c>
      <c r="F537" s="239" t="s">
        <v>2795</v>
      </c>
      <c r="G537" s="237"/>
      <c r="H537" s="240">
        <v>83.037999999999997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167</v>
      </c>
      <c r="AU537" s="246" t="s">
        <v>83</v>
      </c>
      <c r="AV537" s="14" t="s">
        <v>83</v>
      </c>
      <c r="AW537" s="14" t="s">
        <v>34</v>
      </c>
      <c r="AX537" s="14" t="s">
        <v>73</v>
      </c>
      <c r="AY537" s="246" t="s">
        <v>154</v>
      </c>
    </row>
    <row r="538" s="13" customFormat="1">
      <c r="A538" s="13"/>
      <c r="B538" s="226"/>
      <c r="C538" s="227"/>
      <c r="D538" s="219" t="s">
        <v>167</v>
      </c>
      <c r="E538" s="228" t="s">
        <v>19</v>
      </c>
      <c r="F538" s="229" t="s">
        <v>2198</v>
      </c>
      <c r="G538" s="227"/>
      <c r="H538" s="228" t="s">
        <v>19</v>
      </c>
      <c r="I538" s="230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167</v>
      </c>
      <c r="AU538" s="235" t="s">
        <v>83</v>
      </c>
      <c r="AV538" s="13" t="s">
        <v>81</v>
      </c>
      <c r="AW538" s="13" t="s">
        <v>34</v>
      </c>
      <c r="AX538" s="13" t="s">
        <v>73</v>
      </c>
      <c r="AY538" s="235" t="s">
        <v>154</v>
      </c>
    </row>
    <row r="539" s="14" customFormat="1">
      <c r="A539" s="14"/>
      <c r="B539" s="236"/>
      <c r="C539" s="237"/>
      <c r="D539" s="219" t="s">
        <v>167</v>
      </c>
      <c r="E539" s="238" t="s">
        <v>19</v>
      </c>
      <c r="F539" s="239" t="s">
        <v>2961</v>
      </c>
      <c r="G539" s="237"/>
      <c r="H539" s="240">
        <v>-5.25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167</v>
      </c>
      <c r="AU539" s="246" t="s">
        <v>83</v>
      </c>
      <c r="AV539" s="14" t="s">
        <v>83</v>
      </c>
      <c r="AW539" s="14" t="s">
        <v>34</v>
      </c>
      <c r="AX539" s="14" t="s">
        <v>73</v>
      </c>
      <c r="AY539" s="246" t="s">
        <v>154</v>
      </c>
    </row>
    <row r="540" s="14" customFormat="1">
      <c r="A540" s="14"/>
      <c r="B540" s="236"/>
      <c r="C540" s="237"/>
      <c r="D540" s="219" t="s">
        <v>167</v>
      </c>
      <c r="E540" s="238" t="s">
        <v>19</v>
      </c>
      <c r="F540" s="239" t="s">
        <v>2964</v>
      </c>
      <c r="G540" s="237"/>
      <c r="H540" s="240">
        <v>2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167</v>
      </c>
      <c r="AU540" s="246" t="s">
        <v>83</v>
      </c>
      <c r="AV540" s="14" t="s">
        <v>83</v>
      </c>
      <c r="AW540" s="14" t="s">
        <v>34</v>
      </c>
      <c r="AX540" s="14" t="s">
        <v>73</v>
      </c>
      <c r="AY540" s="246" t="s">
        <v>154</v>
      </c>
    </row>
    <row r="541" s="12" customFormat="1" ht="22.8" customHeight="1">
      <c r="A541" s="12"/>
      <c r="B541" s="190"/>
      <c r="C541" s="191"/>
      <c r="D541" s="192" t="s">
        <v>72</v>
      </c>
      <c r="E541" s="204" t="s">
        <v>2215</v>
      </c>
      <c r="F541" s="204" t="s">
        <v>2216</v>
      </c>
      <c r="G541" s="191"/>
      <c r="H541" s="191"/>
      <c r="I541" s="194"/>
      <c r="J541" s="205">
        <f>BK541</f>
        <v>0</v>
      </c>
      <c r="K541" s="191"/>
      <c r="L541" s="196"/>
      <c r="M541" s="197"/>
      <c r="N541" s="198"/>
      <c r="O541" s="198"/>
      <c r="P541" s="199">
        <f>SUM(P542:P578)</f>
        <v>0</v>
      </c>
      <c r="Q541" s="198"/>
      <c r="R541" s="199">
        <f>SUM(R542:R578)</f>
        <v>0.082500000000000004</v>
      </c>
      <c r="S541" s="198"/>
      <c r="T541" s="200">
        <f>SUM(T542:T578)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1" t="s">
        <v>83</v>
      </c>
      <c r="AT541" s="202" t="s">
        <v>72</v>
      </c>
      <c r="AU541" s="202" t="s">
        <v>81</v>
      </c>
      <c r="AY541" s="201" t="s">
        <v>154</v>
      </c>
      <c r="BK541" s="203">
        <f>SUM(BK542:BK578)</f>
        <v>0</v>
      </c>
    </row>
    <row r="542" s="2" customFormat="1" ht="19.8" customHeight="1">
      <c r="A542" s="40"/>
      <c r="B542" s="41"/>
      <c r="C542" s="206" t="s">
        <v>1169</v>
      </c>
      <c r="D542" s="206" t="s">
        <v>156</v>
      </c>
      <c r="E542" s="207" t="s">
        <v>2217</v>
      </c>
      <c r="F542" s="208" t="s">
        <v>2218</v>
      </c>
      <c r="G542" s="209" t="s">
        <v>1217</v>
      </c>
      <c r="H542" s="210">
        <v>20</v>
      </c>
      <c r="I542" s="211"/>
      <c r="J542" s="212">
        <f>ROUND(I542*H542,2)</f>
        <v>0</v>
      </c>
      <c r="K542" s="208" t="s">
        <v>19</v>
      </c>
      <c r="L542" s="46"/>
      <c r="M542" s="213" t="s">
        <v>19</v>
      </c>
      <c r="N542" s="214" t="s">
        <v>44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161</v>
      </c>
      <c r="AT542" s="217" t="s">
        <v>156</v>
      </c>
      <c r="AU542" s="217" t="s">
        <v>83</v>
      </c>
      <c r="AY542" s="19" t="s">
        <v>154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81</v>
      </c>
      <c r="BK542" s="218">
        <f>ROUND(I542*H542,2)</f>
        <v>0</v>
      </c>
      <c r="BL542" s="19" t="s">
        <v>161</v>
      </c>
      <c r="BM542" s="217" t="s">
        <v>2967</v>
      </c>
    </row>
    <row r="543" s="2" customFormat="1">
      <c r="A543" s="40"/>
      <c r="B543" s="41"/>
      <c r="C543" s="42"/>
      <c r="D543" s="219" t="s">
        <v>163</v>
      </c>
      <c r="E543" s="42"/>
      <c r="F543" s="220" t="s">
        <v>2218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163</v>
      </c>
      <c r="AU543" s="19" t="s">
        <v>83</v>
      </c>
    </row>
    <row r="544" s="2" customFormat="1" ht="30" customHeight="1">
      <c r="A544" s="40"/>
      <c r="B544" s="41"/>
      <c r="C544" s="206" t="s">
        <v>1176</v>
      </c>
      <c r="D544" s="206" t="s">
        <v>156</v>
      </c>
      <c r="E544" s="207" t="s">
        <v>2220</v>
      </c>
      <c r="F544" s="208" t="s">
        <v>2221</v>
      </c>
      <c r="G544" s="209" t="s">
        <v>434</v>
      </c>
      <c r="H544" s="210">
        <v>1</v>
      </c>
      <c r="I544" s="211"/>
      <c r="J544" s="212">
        <f>ROUND(I544*H544,2)</f>
        <v>0</v>
      </c>
      <c r="K544" s="208" t="s">
        <v>160</v>
      </c>
      <c r="L544" s="46"/>
      <c r="M544" s="213" t="s">
        <v>19</v>
      </c>
      <c r="N544" s="214" t="s">
        <v>44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277</v>
      </c>
      <c r="AT544" s="217" t="s">
        <v>156</v>
      </c>
      <c r="AU544" s="217" t="s">
        <v>83</v>
      </c>
      <c r="AY544" s="19" t="s">
        <v>154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81</v>
      </c>
      <c r="BK544" s="218">
        <f>ROUND(I544*H544,2)</f>
        <v>0</v>
      </c>
      <c r="BL544" s="19" t="s">
        <v>277</v>
      </c>
      <c r="BM544" s="217" t="s">
        <v>2968</v>
      </c>
    </row>
    <row r="545" s="2" customFormat="1">
      <c r="A545" s="40"/>
      <c r="B545" s="41"/>
      <c r="C545" s="42"/>
      <c r="D545" s="219" t="s">
        <v>163</v>
      </c>
      <c r="E545" s="42"/>
      <c r="F545" s="220" t="s">
        <v>2223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163</v>
      </c>
      <c r="AU545" s="19" t="s">
        <v>83</v>
      </c>
    </row>
    <row r="546" s="2" customFormat="1">
      <c r="A546" s="40"/>
      <c r="B546" s="41"/>
      <c r="C546" s="42"/>
      <c r="D546" s="224" t="s">
        <v>165</v>
      </c>
      <c r="E546" s="42"/>
      <c r="F546" s="225" t="s">
        <v>2224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165</v>
      </c>
      <c r="AU546" s="19" t="s">
        <v>83</v>
      </c>
    </row>
    <row r="547" s="14" customFormat="1">
      <c r="A547" s="14"/>
      <c r="B547" s="236"/>
      <c r="C547" s="237"/>
      <c r="D547" s="219" t="s">
        <v>167</v>
      </c>
      <c r="E547" s="238" t="s">
        <v>19</v>
      </c>
      <c r="F547" s="239" t="s">
        <v>2804</v>
      </c>
      <c r="G547" s="237"/>
      <c r="H547" s="240">
        <v>1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167</v>
      </c>
      <c r="AU547" s="246" t="s">
        <v>83</v>
      </c>
      <c r="AV547" s="14" t="s">
        <v>83</v>
      </c>
      <c r="AW547" s="14" t="s">
        <v>34</v>
      </c>
      <c r="AX547" s="14" t="s">
        <v>73</v>
      </c>
      <c r="AY547" s="246" t="s">
        <v>154</v>
      </c>
    </row>
    <row r="548" s="2" customFormat="1" ht="22.2" customHeight="1">
      <c r="A548" s="40"/>
      <c r="B548" s="41"/>
      <c r="C548" s="248" t="s">
        <v>902</v>
      </c>
      <c r="D548" s="248" t="s">
        <v>264</v>
      </c>
      <c r="E548" s="249" t="s">
        <v>2227</v>
      </c>
      <c r="F548" s="250" t="s">
        <v>2228</v>
      </c>
      <c r="G548" s="251" t="s">
        <v>207</v>
      </c>
      <c r="H548" s="252">
        <v>6.25</v>
      </c>
      <c r="I548" s="253"/>
      <c r="J548" s="254">
        <f>ROUND(I548*H548,2)</f>
        <v>0</v>
      </c>
      <c r="K548" s="250" t="s">
        <v>160</v>
      </c>
      <c r="L548" s="255"/>
      <c r="M548" s="256" t="s">
        <v>19</v>
      </c>
      <c r="N548" s="257" t="s">
        <v>44</v>
      </c>
      <c r="O548" s="86"/>
      <c r="P548" s="215">
        <f>O548*H548</f>
        <v>0</v>
      </c>
      <c r="Q548" s="215">
        <v>0.001</v>
      </c>
      <c r="R548" s="215">
        <f>Q548*H548</f>
        <v>0.0062500000000000003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414</v>
      </c>
      <c r="AT548" s="217" t="s">
        <v>264</v>
      </c>
      <c r="AU548" s="217" t="s">
        <v>83</v>
      </c>
      <c r="AY548" s="19" t="s">
        <v>154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81</v>
      </c>
      <c r="BK548" s="218">
        <f>ROUND(I548*H548,2)</f>
        <v>0</v>
      </c>
      <c r="BL548" s="19" t="s">
        <v>277</v>
      </c>
      <c r="BM548" s="217" t="s">
        <v>2969</v>
      </c>
    </row>
    <row r="549" s="2" customFormat="1">
      <c r="A549" s="40"/>
      <c r="B549" s="41"/>
      <c r="C549" s="42"/>
      <c r="D549" s="219" t="s">
        <v>163</v>
      </c>
      <c r="E549" s="42"/>
      <c r="F549" s="220" t="s">
        <v>2228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163</v>
      </c>
      <c r="AU549" s="19" t="s">
        <v>83</v>
      </c>
    </row>
    <row r="550" s="14" customFormat="1">
      <c r="A550" s="14"/>
      <c r="B550" s="236"/>
      <c r="C550" s="237"/>
      <c r="D550" s="219" t="s">
        <v>167</v>
      </c>
      <c r="E550" s="238" t="s">
        <v>19</v>
      </c>
      <c r="F550" s="239" t="s">
        <v>2970</v>
      </c>
      <c r="G550" s="237"/>
      <c r="H550" s="240">
        <v>6.25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167</v>
      </c>
      <c r="AU550" s="246" t="s">
        <v>83</v>
      </c>
      <c r="AV550" s="14" t="s">
        <v>83</v>
      </c>
      <c r="AW550" s="14" t="s">
        <v>34</v>
      </c>
      <c r="AX550" s="14" t="s">
        <v>73</v>
      </c>
      <c r="AY550" s="246" t="s">
        <v>154</v>
      </c>
    </row>
    <row r="551" s="2" customFormat="1" ht="34.8" customHeight="1">
      <c r="A551" s="40"/>
      <c r="B551" s="41"/>
      <c r="C551" s="206" t="s">
        <v>253</v>
      </c>
      <c r="D551" s="206" t="s">
        <v>156</v>
      </c>
      <c r="E551" s="207" t="s">
        <v>2232</v>
      </c>
      <c r="F551" s="208" t="s">
        <v>2233</v>
      </c>
      <c r="G551" s="209" t="s">
        <v>434</v>
      </c>
      <c r="H551" s="210">
        <v>9</v>
      </c>
      <c r="I551" s="211"/>
      <c r="J551" s="212">
        <f>ROUND(I551*H551,2)</f>
        <v>0</v>
      </c>
      <c r="K551" s="208" t="s">
        <v>160</v>
      </c>
      <c r="L551" s="46"/>
      <c r="M551" s="213" t="s">
        <v>19</v>
      </c>
      <c r="N551" s="214" t="s">
        <v>44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277</v>
      </c>
      <c r="AT551" s="217" t="s">
        <v>156</v>
      </c>
      <c r="AU551" s="217" t="s">
        <v>83</v>
      </c>
      <c r="AY551" s="19" t="s">
        <v>154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81</v>
      </c>
      <c r="BK551" s="218">
        <f>ROUND(I551*H551,2)</f>
        <v>0</v>
      </c>
      <c r="BL551" s="19" t="s">
        <v>277</v>
      </c>
      <c r="BM551" s="217" t="s">
        <v>2971</v>
      </c>
    </row>
    <row r="552" s="2" customFormat="1">
      <c r="A552" s="40"/>
      <c r="B552" s="41"/>
      <c r="C552" s="42"/>
      <c r="D552" s="219" t="s">
        <v>163</v>
      </c>
      <c r="E552" s="42"/>
      <c r="F552" s="220" t="s">
        <v>2235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163</v>
      </c>
      <c r="AU552" s="19" t="s">
        <v>83</v>
      </c>
    </row>
    <row r="553" s="2" customFormat="1">
      <c r="A553" s="40"/>
      <c r="B553" s="41"/>
      <c r="C553" s="42"/>
      <c r="D553" s="224" t="s">
        <v>165</v>
      </c>
      <c r="E553" s="42"/>
      <c r="F553" s="225" t="s">
        <v>2236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165</v>
      </c>
      <c r="AU553" s="19" t="s">
        <v>83</v>
      </c>
    </row>
    <row r="554" s="14" customFormat="1">
      <c r="A554" s="14"/>
      <c r="B554" s="236"/>
      <c r="C554" s="237"/>
      <c r="D554" s="219" t="s">
        <v>167</v>
      </c>
      <c r="E554" s="238" t="s">
        <v>19</v>
      </c>
      <c r="F554" s="239" t="s">
        <v>2972</v>
      </c>
      <c r="G554" s="237"/>
      <c r="H554" s="240">
        <v>3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167</v>
      </c>
      <c r="AU554" s="246" t="s">
        <v>83</v>
      </c>
      <c r="AV554" s="14" t="s">
        <v>83</v>
      </c>
      <c r="AW554" s="14" t="s">
        <v>34</v>
      </c>
      <c r="AX554" s="14" t="s">
        <v>73</v>
      </c>
      <c r="AY554" s="246" t="s">
        <v>154</v>
      </c>
    </row>
    <row r="555" s="14" customFormat="1">
      <c r="A555" s="14"/>
      <c r="B555" s="236"/>
      <c r="C555" s="237"/>
      <c r="D555" s="219" t="s">
        <v>167</v>
      </c>
      <c r="E555" s="238" t="s">
        <v>19</v>
      </c>
      <c r="F555" s="239" t="s">
        <v>2805</v>
      </c>
      <c r="G555" s="237"/>
      <c r="H555" s="240">
        <v>3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167</v>
      </c>
      <c r="AU555" s="246" t="s">
        <v>83</v>
      </c>
      <c r="AV555" s="14" t="s">
        <v>83</v>
      </c>
      <c r="AW555" s="14" t="s">
        <v>34</v>
      </c>
      <c r="AX555" s="14" t="s">
        <v>73</v>
      </c>
      <c r="AY555" s="246" t="s">
        <v>154</v>
      </c>
    </row>
    <row r="556" s="14" customFormat="1">
      <c r="A556" s="14"/>
      <c r="B556" s="236"/>
      <c r="C556" s="237"/>
      <c r="D556" s="219" t="s">
        <v>167</v>
      </c>
      <c r="E556" s="238" t="s">
        <v>19</v>
      </c>
      <c r="F556" s="239" t="s">
        <v>2973</v>
      </c>
      <c r="G556" s="237"/>
      <c r="H556" s="240">
        <v>3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167</v>
      </c>
      <c r="AU556" s="246" t="s">
        <v>83</v>
      </c>
      <c r="AV556" s="14" t="s">
        <v>83</v>
      </c>
      <c r="AW556" s="14" t="s">
        <v>34</v>
      </c>
      <c r="AX556" s="14" t="s">
        <v>73</v>
      </c>
      <c r="AY556" s="246" t="s">
        <v>154</v>
      </c>
    </row>
    <row r="557" s="2" customFormat="1" ht="22.2" customHeight="1">
      <c r="A557" s="40"/>
      <c r="B557" s="41"/>
      <c r="C557" s="248" t="s">
        <v>294</v>
      </c>
      <c r="D557" s="248" t="s">
        <v>264</v>
      </c>
      <c r="E557" s="249" t="s">
        <v>2249</v>
      </c>
      <c r="F557" s="250" t="s">
        <v>2250</v>
      </c>
      <c r="G557" s="251" t="s">
        <v>207</v>
      </c>
      <c r="H557" s="252">
        <v>56.25</v>
      </c>
      <c r="I557" s="253"/>
      <c r="J557" s="254">
        <f>ROUND(I557*H557,2)</f>
        <v>0</v>
      </c>
      <c r="K557" s="250" t="s">
        <v>160</v>
      </c>
      <c r="L557" s="255"/>
      <c r="M557" s="256" t="s">
        <v>19</v>
      </c>
      <c r="N557" s="257" t="s">
        <v>44</v>
      </c>
      <c r="O557" s="86"/>
      <c r="P557" s="215">
        <f>O557*H557</f>
        <v>0</v>
      </c>
      <c r="Q557" s="215">
        <v>0.001</v>
      </c>
      <c r="R557" s="215">
        <f>Q557*H557</f>
        <v>0.056250000000000001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414</v>
      </c>
      <c r="AT557" s="217" t="s">
        <v>264</v>
      </c>
      <c r="AU557" s="217" t="s">
        <v>83</v>
      </c>
      <c r="AY557" s="19" t="s">
        <v>154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81</v>
      </c>
      <c r="BK557" s="218">
        <f>ROUND(I557*H557,2)</f>
        <v>0</v>
      </c>
      <c r="BL557" s="19" t="s">
        <v>277</v>
      </c>
      <c r="BM557" s="217" t="s">
        <v>2974</v>
      </c>
    </row>
    <row r="558" s="2" customFormat="1">
      <c r="A558" s="40"/>
      <c r="B558" s="41"/>
      <c r="C558" s="42"/>
      <c r="D558" s="219" t="s">
        <v>163</v>
      </c>
      <c r="E558" s="42"/>
      <c r="F558" s="220" t="s">
        <v>2250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163</v>
      </c>
      <c r="AU558" s="19" t="s">
        <v>83</v>
      </c>
    </row>
    <row r="559" s="14" customFormat="1">
      <c r="A559" s="14"/>
      <c r="B559" s="236"/>
      <c r="C559" s="237"/>
      <c r="D559" s="219" t="s">
        <v>167</v>
      </c>
      <c r="E559" s="238" t="s">
        <v>19</v>
      </c>
      <c r="F559" s="239" t="s">
        <v>2975</v>
      </c>
      <c r="G559" s="237"/>
      <c r="H559" s="240">
        <v>18.75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167</v>
      </c>
      <c r="AU559" s="246" t="s">
        <v>83</v>
      </c>
      <c r="AV559" s="14" t="s">
        <v>83</v>
      </c>
      <c r="AW559" s="14" t="s">
        <v>34</v>
      </c>
      <c r="AX559" s="14" t="s">
        <v>73</v>
      </c>
      <c r="AY559" s="246" t="s">
        <v>154</v>
      </c>
    </row>
    <row r="560" s="14" customFormat="1">
      <c r="A560" s="14"/>
      <c r="B560" s="236"/>
      <c r="C560" s="237"/>
      <c r="D560" s="219" t="s">
        <v>167</v>
      </c>
      <c r="E560" s="238" t="s">
        <v>19</v>
      </c>
      <c r="F560" s="239" t="s">
        <v>2976</v>
      </c>
      <c r="G560" s="237"/>
      <c r="H560" s="240">
        <v>18.75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167</v>
      </c>
      <c r="AU560" s="246" t="s">
        <v>83</v>
      </c>
      <c r="AV560" s="14" t="s">
        <v>83</v>
      </c>
      <c r="AW560" s="14" t="s">
        <v>34</v>
      </c>
      <c r="AX560" s="14" t="s">
        <v>73</v>
      </c>
      <c r="AY560" s="246" t="s">
        <v>154</v>
      </c>
    </row>
    <row r="561" s="14" customFormat="1">
      <c r="A561" s="14"/>
      <c r="B561" s="236"/>
      <c r="C561" s="237"/>
      <c r="D561" s="219" t="s">
        <v>167</v>
      </c>
      <c r="E561" s="238" t="s">
        <v>19</v>
      </c>
      <c r="F561" s="239" t="s">
        <v>2977</v>
      </c>
      <c r="G561" s="237"/>
      <c r="H561" s="240">
        <v>18.75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167</v>
      </c>
      <c r="AU561" s="246" t="s">
        <v>83</v>
      </c>
      <c r="AV561" s="14" t="s">
        <v>83</v>
      </c>
      <c r="AW561" s="14" t="s">
        <v>34</v>
      </c>
      <c r="AX561" s="14" t="s">
        <v>73</v>
      </c>
      <c r="AY561" s="246" t="s">
        <v>154</v>
      </c>
    </row>
    <row r="562" s="2" customFormat="1" ht="22.2" customHeight="1">
      <c r="A562" s="40"/>
      <c r="B562" s="41"/>
      <c r="C562" s="206" t="s">
        <v>1200</v>
      </c>
      <c r="D562" s="206" t="s">
        <v>156</v>
      </c>
      <c r="E562" s="207" t="s">
        <v>2264</v>
      </c>
      <c r="F562" s="208" t="s">
        <v>2265</v>
      </c>
      <c r="G562" s="209" t="s">
        <v>434</v>
      </c>
      <c r="H562" s="210">
        <v>10</v>
      </c>
      <c r="I562" s="211"/>
      <c r="J562" s="212">
        <f>ROUND(I562*H562,2)</f>
        <v>0</v>
      </c>
      <c r="K562" s="208" t="s">
        <v>160</v>
      </c>
      <c r="L562" s="46"/>
      <c r="M562" s="213" t="s">
        <v>19</v>
      </c>
      <c r="N562" s="214" t="s">
        <v>44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277</v>
      </c>
      <c r="AT562" s="217" t="s">
        <v>156</v>
      </c>
      <c r="AU562" s="217" t="s">
        <v>83</v>
      </c>
      <c r="AY562" s="19" t="s">
        <v>154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81</v>
      </c>
      <c r="BK562" s="218">
        <f>ROUND(I562*H562,2)</f>
        <v>0</v>
      </c>
      <c r="BL562" s="19" t="s">
        <v>277</v>
      </c>
      <c r="BM562" s="217" t="s">
        <v>2978</v>
      </c>
    </row>
    <row r="563" s="2" customFormat="1">
      <c r="A563" s="40"/>
      <c r="B563" s="41"/>
      <c r="C563" s="42"/>
      <c r="D563" s="219" t="s">
        <v>163</v>
      </c>
      <c r="E563" s="42"/>
      <c r="F563" s="220" t="s">
        <v>2267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163</v>
      </c>
      <c r="AU563" s="19" t="s">
        <v>83</v>
      </c>
    </row>
    <row r="564" s="2" customFormat="1">
      <c r="A564" s="40"/>
      <c r="B564" s="41"/>
      <c r="C564" s="42"/>
      <c r="D564" s="224" t="s">
        <v>165</v>
      </c>
      <c r="E564" s="42"/>
      <c r="F564" s="225" t="s">
        <v>2268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165</v>
      </c>
      <c r="AU564" s="19" t="s">
        <v>83</v>
      </c>
    </row>
    <row r="565" s="14" customFormat="1">
      <c r="A565" s="14"/>
      <c r="B565" s="236"/>
      <c r="C565" s="237"/>
      <c r="D565" s="219" t="s">
        <v>167</v>
      </c>
      <c r="E565" s="238" t="s">
        <v>19</v>
      </c>
      <c r="F565" s="239" t="s">
        <v>2972</v>
      </c>
      <c r="G565" s="237"/>
      <c r="H565" s="240">
        <v>3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167</v>
      </c>
      <c r="AU565" s="246" t="s">
        <v>83</v>
      </c>
      <c r="AV565" s="14" t="s">
        <v>83</v>
      </c>
      <c r="AW565" s="14" t="s">
        <v>34</v>
      </c>
      <c r="AX565" s="14" t="s">
        <v>73</v>
      </c>
      <c r="AY565" s="246" t="s">
        <v>154</v>
      </c>
    </row>
    <row r="566" s="14" customFormat="1">
      <c r="A566" s="14"/>
      <c r="B566" s="236"/>
      <c r="C566" s="237"/>
      <c r="D566" s="219" t="s">
        <v>167</v>
      </c>
      <c r="E566" s="238" t="s">
        <v>19</v>
      </c>
      <c r="F566" s="239" t="s">
        <v>2804</v>
      </c>
      <c r="G566" s="237"/>
      <c r="H566" s="240">
        <v>1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167</v>
      </c>
      <c r="AU566" s="246" t="s">
        <v>83</v>
      </c>
      <c r="AV566" s="14" t="s">
        <v>83</v>
      </c>
      <c r="AW566" s="14" t="s">
        <v>34</v>
      </c>
      <c r="AX566" s="14" t="s">
        <v>73</v>
      </c>
      <c r="AY566" s="246" t="s">
        <v>154</v>
      </c>
    </row>
    <row r="567" s="14" customFormat="1">
      <c r="A567" s="14"/>
      <c r="B567" s="236"/>
      <c r="C567" s="237"/>
      <c r="D567" s="219" t="s">
        <v>167</v>
      </c>
      <c r="E567" s="238" t="s">
        <v>19</v>
      </c>
      <c r="F567" s="239" t="s">
        <v>2805</v>
      </c>
      <c r="G567" s="237"/>
      <c r="H567" s="240">
        <v>3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167</v>
      </c>
      <c r="AU567" s="246" t="s">
        <v>83</v>
      </c>
      <c r="AV567" s="14" t="s">
        <v>83</v>
      </c>
      <c r="AW567" s="14" t="s">
        <v>34</v>
      </c>
      <c r="AX567" s="14" t="s">
        <v>73</v>
      </c>
      <c r="AY567" s="246" t="s">
        <v>154</v>
      </c>
    </row>
    <row r="568" s="14" customFormat="1">
      <c r="A568" s="14"/>
      <c r="B568" s="236"/>
      <c r="C568" s="237"/>
      <c r="D568" s="219" t="s">
        <v>167</v>
      </c>
      <c r="E568" s="238" t="s">
        <v>19</v>
      </c>
      <c r="F568" s="239" t="s">
        <v>2973</v>
      </c>
      <c r="G568" s="237"/>
      <c r="H568" s="240">
        <v>3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167</v>
      </c>
      <c r="AU568" s="246" t="s">
        <v>83</v>
      </c>
      <c r="AV568" s="14" t="s">
        <v>83</v>
      </c>
      <c r="AW568" s="14" t="s">
        <v>34</v>
      </c>
      <c r="AX568" s="14" t="s">
        <v>73</v>
      </c>
      <c r="AY568" s="246" t="s">
        <v>154</v>
      </c>
    </row>
    <row r="569" s="2" customFormat="1" ht="30" customHeight="1">
      <c r="A569" s="40"/>
      <c r="B569" s="41"/>
      <c r="C569" s="248" t="s">
        <v>1206</v>
      </c>
      <c r="D569" s="248" t="s">
        <v>264</v>
      </c>
      <c r="E569" s="249" t="s">
        <v>2269</v>
      </c>
      <c r="F569" s="250" t="s">
        <v>2270</v>
      </c>
      <c r="G569" s="251" t="s">
        <v>434</v>
      </c>
      <c r="H569" s="252">
        <v>10</v>
      </c>
      <c r="I569" s="253"/>
      <c r="J569" s="254">
        <f>ROUND(I569*H569,2)</f>
        <v>0</v>
      </c>
      <c r="K569" s="250" t="s">
        <v>160</v>
      </c>
      <c r="L569" s="255"/>
      <c r="M569" s="256" t="s">
        <v>19</v>
      </c>
      <c r="N569" s="257" t="s">
        <v>44</v>
      </c>
      <c r="O569" s="86"/>
      <c r="P569" s="215">
        <f>O569*H569</f>
        <v>0</v>
      </c>
      <c r="Q569" s="215">
        <v>0.001</v>
      </c>
      <c r="R569" s="215">
        <f>Q569*H569</f>
        <v>0.01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414</v>
      </c>
      <c r="AT569" s="217" t="s">
        <v>264</v>
      </c>
      <c r="AU569" s="217" t="s">
        <v>83</v>
      </c>
      <c r="AY569" s="19" t="s">
        <v>154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81</v>
      </c>
      <c r="BK569" s="218">
        <f>ROUND(I569*H569,2)</f>
        <v>0</v>
      </c>
      <c r="BL569" s="19" t="s">
        <v>277</v>
      </c>
      <c r="BM569" s="217" t="s">
        <v>2979</v>
      </c>
    </row>
    <row r="570" s="2" customFormat="1">
      <c r="A570" s="40"/>
      <c r="B570" s="41"/>
      <c r="C570" s="42"/>
      <c r="D570" s="219" t="s">
        <v>163</v>
      </c>
      <c r="E570" s="42"/>
      <c r="F570" s="220" t="s">
        <v>2270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163</v>
      </c>
      <c r="AU570" s="19" t="s">
        <v>83</v>
      </c>
    </row>
    <row r="571" s="2" customFormat="1" ht="30" customHeight="1">
      <c r="A571" s="40"/>
      <c r="B571" s="41"/>
      <c r="C571" s="206" t="s">
        <v>1214</v>
      </c>
      <c r="D571" s="206" t="s">
        <v>156</v>
      </c>
      <c r="E571" s="207" t="s">
        <v>2272</v>
      </c>
      <c r="F571" s="208" t="s">
        <v>2273</v>
      </c>
      <c r="G571" s="209" t="s">
        <v>434</v>
      </c>
      <c r="H571" s="210">
        <v>10</v>
      </c>
      <c r="I571" s="211"/>
      <c r="J571" s="212">
        <f>ROUND(I571*H571,2)</f>
        <v>0</v>
      </c>
      <c r="K571" s="208" t="s">
        <v>160</v>
      </c>
      <c r="L571" s="46"/>
      <c r="M571" s="213" t="s">
        <v>19</v>
      </c>
      <c r="N571" s="214" t="s">
        <v>44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277</v>
      </c>
      <c r="AT571" s="217" t="s">
        <v>156</v>
      </c>
      <c r="AU571" s="217" t="s">
        <v>83</v>
      </c>
      <c r="AY571" s="19" t="s">
        <v>154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81</v>
      </c>
      <c r="BK571" s="218">
        <f>ROUND(I571*H571,2)</f>
        <v>0</v>
      </c>
      <c r="BL571" s="19" t="s">
        <v>277</v>
      </c>
      <c r="BM571" s="217" t="s">
        <v>2980</v>
      </c>
    </row>
    <row r="572" s="2" customFormat="1">
      <c r="A572" s="40"/>
      <c r="B572" s="41"/>
      <c r="C572" s="42"/>
      <c r="D572" s="219" t="s">
        <v>163</v>
      </c>
      <c r="E572" s="42"/>
      <c r="F572" s="220" t="s">
        <v>2275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163</v>
      </c>
      <c r="AU572" s="19" t="s">
        <v>83</v>
      </c>
    </row>
    <row r="573" s="2" customFormat="1">
      <c r="A573" s="40"/>
      <c r="B573" s="41"/>
      <c r="C573" s="42"/>
      <c r="D573" s="224" t="s">
        <v>165</v>
      </c>
      <c r="E573" s="42"/>
      <c r="F573" s="225" t="s">
        <v>2276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165</v>
      </c>
      <c r="AU573" s="19" t="s">
        <v>83</v>
      </c>
    </row>
    <row r="574" s="2" customFormat="1" ht="30" customHeight="1">
      <c r="A574" s="40"/>
      <c r="B574" s="41"/>
      <c r="C574" s="248" t="s">
        <v>1219</v>
      </c>
      <c r="D574" s="248" t="s">
        <v>264</v>
      </c>
      <c r="E574" s="249" t="s">
        <v>2277</v>
      </c>
      <c r="F574" s="250" t="s">
        <v>2278</v>
      </c>
      <c r="G574" s="251" t="s">
        <v>434</v>
      </c>
      <c r="H574" s="252">
        <v>10</v>
      </c>
      <c r="I574" s="253"/>
      <c r="J574" s="254">
        <f>ROUND(I574*H574,2)</f>
        <v>0</v>
      </c>
      <c r="K574" s="250" t="s">
        <v>160</v>
      </c>
      <c r="L574" s="255"/>
      <c r="M574" s="256" t="s">
        <v>19</v>
      </c>
      <c r="N574" s="257" t="s">
        <v>44</v>
      </c>
      <c r="O574" s="86"/>
      <c r="P574" s="215">
        <f>O574*H574</f>
        <v>0</v>
      </c>
      <c r="Q574" s="215">
        <v>0.001</v>
      </c>
      <c r="R574" s="215">
        <f>Q574*H574</f>
        <v>0.01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414</v>
      </c>
      <c r="AT574" s="217" t="s">
        <v>264</v>
      </c>
      <c r="AU574" s="217" t="s">
        <v>83</v>
      </c>
      <c r="AY574" s="19" t="s">
        <v>154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81</v>
      </c>
      <c r="BK574" s="218">
        <f>ROUND(I574*H574,2)</f>
        <v>0</v>
      </c>
      <c r="BL574" s="19" t="s">
        <v>277</v>
      </c>
      <c r="BM574" s="217" t="s">
        <v>2981</v>
      </c>
    </row>
    <row r="575" s="2" customFormat="1">
      <c r="A575" s="40"/>
      <c r="B575" s="41"/>
      <c r="C575" s="42"/>
      <c r="D575" s="219" t="s">
        <v>163</v>
      </c>
      <c r="E575" s="42"/>
      <c r="F575" s="220" t="s">
        <v>2278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163</v>
      </c>
      <c r="AU575" s="19" t="s">
        <v>83</v>
      </c>
    </row>
    <row r="576" s="2" customFormat="1" ht="22.2" customHeight="1">
      <c r="A576" s="40"/>
      <c r="B576" s="41"/>
      <c r="C576" s="206" t="s">
        <v>1225</v>
      </c>
      <c r="D576" s="206" t="s">
        <v>156</v>
      </c>
      <c r="E576" s="207" t="s">
        <v>2982</v>
      </c>
      <c r="F576" s="208" t="s">
        <v>2983</v>
      </c>
      <c r="G576" s="209" t="s">
        <v>178</v>
      </c>
      <c r="H576" s="210">
        <v>0.083000000000000004</v>
      </c>
      <c r="I576" s="211"/>
      <c r="J576" s="212">
        <f>ROUND(I576*H576,2)</f>
        <v>0</v>
      </c>
      <c r="K576" s="208" t="s">
        <v>160</v>
      </c>
      <c r="L576" s="46"/>
      <c r="M576" s="213" t="s">
        <v>19</v>
      </c>
      <c r="N576" s="214" t="s">
        <v>44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277</v>
      </c>
      <c r="AT576" s="217" t="s">
        <v>156</v>
      </c>
      <c r="AU576" s="217" t="s">
        <v>83</v>
      </c>
      <c r="AY576" s="19" t="s">
        <v>154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81</v>
      </c>
      <c r="BK576" s="218">
        <f>ROUND(I576*H576,2)</f>
        <v>0</v>
      </c>
      <c r="BL576" s="19" t="s">
        <v>277</v>
      </c>
      <c r="BM576" s="217" t="s">
        <v>2984</v>
      </c>
    </row>
    <row r="577" s="2" customFormat="1">
      <c r="A577" s="40"/>
      <c r="B577" s="41"/>
      <c r="C577" s="42"/>
      <c r="D577" s="219" t="s">
        <v>163</v>
      </c>
      <c r="E577" s="42"/>
      <c r="F577" s="220" t="s">
        <v>2985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163</v>
      </c>
      <c r="AU577" s="19" t="s">
        <v>83</v>
      </c>
    </row>
    <row r="578" s="2" customFormat="1">
      <c r="A578" s="40"/>
      <c r="B578" s="41"/>
      <c r="C578" s="42"/>
      <c r="D578" s="224" t="s">
        <v>165</v>
      </c>
      <c r="E578" s="42"/>
      <c r="F578" s="225" t="s">
        <v>2986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165</v>
      </c>
      <c r="AU578" s="19" t="s">
        <v>83</v>
      </c>
    </row>
    <row r="579" s="12" customFormat="1" ht="25.92" customHeight="1">
      <c r="A579" s="12"/>
      <c r="B579" s="190"/>
      <c r="C579" s="191"/>
      <c r="D579" s="192" t="s">
        <v>72</v>
      </c>
      <c r="E579" s="193" t="s">
        <v>2292</v>
      </c>
      <c r="F579" s="193" t="s">
        <v>2293</v>
      </c>
      <c r="G579" s="191"/>
      <c r="H579" s="191"/>
      <c r="I579" s="194"/>
      <c r="J579" s="195">
        <f>BK579</f>
        <v>0</v>
      </c>
      <c r="K579" s="191"/>
      <c r="L579" s="196"/>
      <c r="M579" s="197"/>
      <c r="N579" s="198"/>
      <c r="O579" s="198"/>
      <c r="P579" s="199">
        <f>SUM(P580:P582)</f>
        <v>0</v>
      </c>
      <c r="Q579" s="198"/>
      <c r="R579" s="199">
        <f>SUM(R580:R582)</f>
        <v>0</v>
      </c>
      <c r="S579" s="198"/>
      <c r="T579" s="200">
        <f>SUM(T580:T582)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1" t="s">
        <v>161</v>
      </c>
      <c r="AT579" s="202" t="s">
        <v>72</v>
      </c>
      <c r="AU579" s="202" t="s">
        <v>73</v>
      </c>
      <c r="AY579" s="201" t="s">
        <v>154</v>
      </c>
      <c r="BK579" s="203">
        <f>SUM(BK580:BK582)</f>
        <v>0</v>
      </c>
    </row>
    <row r="580" s="2" customFormat="1" ht="14.4" customHeight="1">
      <c r="A580" s="40"/>
      <c r="B580" s="41"/>
      <c r="C580" s="206" t="s">
        <v>1233</v>
      </c>
      <c r="D580" s="206" t="s">
        <v>156</v>
      </c>
      <c r="E580" s="207" t="s">
        <v>2294</v>
      </c>
      <c r="F580" s="208" t="s">
        <v>2295</v>
      </c>
      <c r="G580" s="209" t="s">
        <v>1355</v>
      </c>
      <c r="H580" s="210">
        <v>1</v>
      </c>
      <c r="I580" s="211"/>
      <c r="J580" s="212">
        <f>ROUND(I580*H580,2)</f>
        <v>0</v>
      </c>
      <c r="K580" s="208" t="s">
        <v>19</v>
      </c>
      <c r="L580" s="46"/>
      <c r="M580" s="213" t="s">
        <v>19</v>
      </c>
      <c r="N580" s="214" t="s">
        <v>44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1520</v>
      </c>
      <c r="AT580" s="217" t="s">
        <v>156</v>
      </c>
      <c r="AU580" s="217" t="s">
        <v>81</v>
      </c>
      <c r="AY580" s="19" t="s">
        <v>154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81</v>
      </c>
      <c r="BK580" s="218">
        <f>ROUND(I580*H580,2)</f>
        <v>0</v>
      </c>
      <c r="BL580" s="19" t="s">
        <v>1520</v>
      </c>
      <c r="BM580" s="217" t="s">
        <v>2987</v>
      </c>
    </row>
    <row r="581" s="2" customFormat="1">
      <c r="A581" s="40"/>
      <c r="B581" s="41"/>
      <c r="C581" s="42"/>
      <c r="D581" s="219" t="s">
        <v>163</v>
      </c>
      <c r="E581" s="42"/>
      <c r="F581" s="220" t="s">
        <v>2295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163</v>
      </c>
      <c r="AU581" s="19" t="s">
        <v>81</v>
      </c>
    </row>
    <row r="582" s="14" customFormat="1">
      <c r="A582" s="14"/>
      <c r="B582" s="236"/>
      <c r="C582" s="237"/>
      <c r="D582" s="219" t="s">
        <v>167</v>
      </c>
      <c r="E582" s="238" t="s">
        <v>19</v>
      </c>
      <c r="F582" s="239" t="s">
        <v>2298</v>
      </c>
      <c r="G582" s="237"/>
      <c r="H582" s="240">
        <v>1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167</v>
      </c>
      <c r="AU582" s="246" t="s">
        <v>81</v>
      </c>
      <c r="AV582" s="14" t="s">
        <v>83</v>
      </c>
      <c r="AW582" s="14" t="s">
        <v>34</v>
      </c>
      <c r="AX582" s="14" t="s">
        <v>73</v>
      </c>
      <c r="AY582" s="246" t="s">
        <v>154</v>
      </c>
    </row>
    <row r="583" s="12" customFormat="1" ht="25.92" customHeight="1">
      <c r="A583" s="12"/>
      <c r="B583" s="190"/>
      <c r="C583" s="191"/>
      <c r="D583" s="192" t="s">
        <v>72</v>
      </c>
      <c r="E583" s="193" t="s">
        <v>592</v>
      </c>
      <c r="F583" s="193" t="s">
        <v>593</v>
      </c>
      <c r="G583" s="191"/>
      <c r="H583" s="191"/>
      <c r="I583" s="194"/>
      <c r="J583" s="195">
        <f>BK583</f>
        <v>0</v>
      </c>
      <c r="K583" s="191"/>
      <c r="L583" s="196"/>
      <c r="M583" s="197"/>
      <c r="N583" s="198"/>
      <c r="O583" s="198"/>
      <c r="P583" s="199">
        <f>P584+P588</f>
        <v>0</v>
      </c>
      <c r="Q583" s="198"/>
      <c r="R583" s="199">
        <f>R584+R588</f>
        <v>0</v>
      </c>
      <c r="S583" s="198"/>
      <c r="T583" s="200">
        <f>T584+T588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1" t="s">
        <v>189</v>
      </c>
      <c r="AT583" s="202" t="s">
        <v>72</v>
      </c>
      <c r="AU583" s="202" t="s">
        <v>73</v>
      </c>
      <c r="AY583" s="201" t="s">
        <v>154</v>
      </c>
      <c r="BK583" s="203">
        <f>BK584+BK588</f>
        <v>0</v>
      </c>
    </row>
    <row r="584" s="12" customFormat="1" ht="22.8" customHeight="1">
      <c r="A584" s="12"/>
      <c r="B584" s="190"/>
      <c r="C584" s="191"/>
      <c r="D584" s="192" t="s">
        <v>72</v>
      </c>
      <c r="E584" s="204" t="s">
        <v>603</v>
      </c>
      <c r="F584" s="204" t="s">
        <v>604</v>
      </c>
      <c r="G584" s="191"/>
      <c r="H584" s="191"/>
      <c r="I584" s="194"/>
      <c r="J584" s="205">
        <f>BK584</f>
        <v>0</v>
      </c>
      <c r="K584" s="191"/>
      <c r="L584" s="196"/>
      <c r="M584" s="197"/>
      <c r="N584" s="198"/>
      <c r="O584" s="198"/>
      <c r="P584" s="199">
        <f>SUM(P585:P587)</f>
        <v>0</v>
      </c>
      <c r="Q584" s="198"/>
      <c r="R584" s="199">
        <f>SUM(R585:R587)</f>
        <v>0</v>
      </c>
      <c r="S584" s="198"/>
      <c r="T584" s="200">
        <f>SUM(T585:T587)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1" t="s">
        <v>189</v>
      </c>
      <c r="AT584" s="202" t="s">
        <v>72</v>
      </c>
      <c r="AU584" s="202" t="s">
        <v>81</v>
      </c>
      <c r="AY584" s="201" t="s">
        <v>154</v>
      </c>
      <c r="BK584" s="203">
        <f>SUM(BK585:BK587)</f>
        <v>0</v>
      </c>
    </row>
    <row r="585" s="2" customFormat="1" ht="14.4" customHeight="1">
      <c r="A585" s="40"/>
      <c r="B585" s="41"/>
      <c r="C585" s="206" t="s">
        <v>1237</v>
      </c>
      <c r="D585" s="206" t="s">
        <v>156</v>
      </c>
      <c r="E585" s="207" t="s">
        <v>606</v>
      </c>
      <c r="F585" s="208" t="s">
        <v>604</v>
      </c>
      <c r="G585" s="209" t="s">
        <v>599</v>
      </c>
      <c r="H585" s="210">
        <v>1</v>
      </c>
      <c r="I585" s="211"/>
      <c r="J585" s="212">
        <f>ROUND(I585*H585,2)</f>
        <v>0</v>
      </c>
      <c r="K585" s="208" t="s">
        <v>160</v>
      </c>
      <c r="L585" s="46"/>
      <c r="M585" s="213" t="s">
        <v>19</v>
      </c>
      <c r="N585" s="214" t="s">
        <v>44</v>
      </c>
      <c r="O585" s="86"/>
      <c r="P585" s="215">
        <f>O585*H585</f>
        <v>0</v>
      </c>
      <c r="Q585" s="215">
        <v>0</v>
      </c>
      <c r="R585" s="215">
        <f>Q585*H585</f>
        <v>0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600</v>
      </c>
      <c r="AT585" s="217" t="s">
        <v>156</v>
      </c>
      <c r="AU585" s="217" t="s">
        <v>83</v>
      </c>
      <c r="AY585" s="19" t="s">
        <v>154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81</v>
      </c>
      <c r="BK585" s="218">
        <f>ROUND(I585*H585,2)</f>
        <v>0</v>
      </c>
      <c r="BL585" s="19" t="s">
        <v>600</v>
      </c>
      <c r="BM585" s="217" t="s">
        <v>2988</v>
      </c>
    </row>
    <row r="586" s="2" customFormat="1">
      <c r="A586" s="40"/>
      <c r="B586" s="41"/>
      <c r="C586" s="42"/>
      <c r="D586" s="219" t="s">
        <v>163</v>
      </c>
      <c r="E586" s="42"/>
      <c r="F586" s="220" t="s">
        <v>604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163</v>
      </c>
      <c r="AU586" s="19" t="s">
        <v>83</v>
      </c>
    </row>
    <row r="587" s="2" customFormat="1">
      <c r="A587" s="40"/>
      <c r="B587" s="41"/>
      <c r="C587" s="42"/>
      <c r="D587" s="224" t="s">
        <v>165</v>
      </c>
      <c r="E587" s="42"/>
      <c r="F587" s="225" t="s">
        <v>608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165</v>
      </c>
      <c r="AU587" s="19" t="s">
        <v>83</v>
      </c>
    </row>
    <row r="588" s="12" customFormat="1" ht="22.8" customHeight="1">
      <c r="A588" s="12"/>
      <c r="B588" s="190"/>
      <c r="C588" s="191"/>
      <c r="D588" s="192" t="s">
        <v>72</v>
      </c>
      <c r="E588" s="204" t="s">
        <v>609</v>
      </c>
      <c r="F588" s="204" t="s">
        <v>610</v>
      </c>
      <c r="G588" s="191"/>
      <c r="H588" s="191"/>
      <c r="I588" s="194"/>
      <c r="J588" s="205">
        <f>BK588</f>
        <v>0</v>
      </c>
      <c r="K588" s="191"/>
      <c r="L588" s="196"/>
      <c r="M588" s="197"/>
      <c r="N588" s="198"/>
      <c r="O588" s="198"/>
      <c r="P588" s="199">
        <f>SUM(P589:P591)</f>
        <v>0</v>
      </c>
      <c r="Q588" s="198"/>
      <c r="R588" s="199">
        <f>SUM(R589:R591)</f>
        <v>0</v>
      </c>
      <c r="S588" s="198"/>
      <c r="T588" s="200">
        <f>SUM(T589:T591)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1" t="s">
        <v>189</v>
      </c>
      <c r="AT588" s="202" t="s">
        <v>72</v>
      </c>
      <c r="AU588" s="202" t="s">
        <v>81</v>
      </c>
      <c r="AY588" s="201" t="s">
        <v>154</v>
      </c>
      <c r="BK588" s="203">
        <f>SUM(BK589:BK591)</f>
        <v>0</v>
      </c>
    </row>
    <row r="589" s="2" customFormat="1" ht="14.4" customHeight="1">
      <c r="A589" s="40"/>
      <c r="B589" s="41"/>
      <c r="C589" s="206" t="s">
        <v>1244</v>
      </c>
      <c r="D589" s="206" t="s">
        <v>156</v>
      </c>
      <c r="E589" s="207" t="s">
        <v>612</v>
      </c>
      <c r="F589" s="208" t="s">
        <v>613</v>
      </c>
      <c r="G589" s="209" t="s">
        <v>599</v>
      </c>
      <c r="H589" s="210">
        <v>1</v>
      </c>
      <c r="I589" s="211"/>
      <c r="J589" s="212">
        <f>ROUND(I589*H589,2)</f>
        <v>0</v>
      </c>
      <c r="K589" s="208" t="s">
        <v>160</v>
      </c>
      <c r="L589" s="46"/>
      <c r="M589" s="213" t="s">
        <v>19</v>
      </c>
      <c r="N589" s="214" t="s">
        <v>44</v>
      </c>
      <c r="O589" s="86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600</v>
      </c>
      <c r="AT589" s="217" t="s">
        <v>156</v>
      </c>
      <c r="AU589" s="217" t="s">
        <v>83</v>
      </c>
      <c r="AY589" s="19" t="s">
        <v>154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81</v>
      </c>
      <c r="BK589" s="218">
        <f>ROUND(I589*H589,2)</f>
        <v>0</v>
      </c>
      <c r="BL589" s="19" t="s">
        <v>600</v>
      </c>
      <c r="BM589" s="217" t="s">
        <v>2989</v>
      </c>
    </row>
    <row r="590" s="2" customFormat="1">
      <c r="A590" s="40"/>
      <c r="B590" s="41"/>
      <c r="C590" s="42"/>
      <c r="D590" s="219" t="s">
        <v>163</v>
      </c>
      <c r="E590" s="42"/>
      <c r="F590" s="220" t="s">
        <v>613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163</v>
      </c>
      <c r="AU590" s="19" t="s">
        <v>83</v>
      </c>
    </row>
    <row r="591" s="2" customFormat="1">
      <c r="A591" s="40"/>
      <c r="B591" s="41"/>
      <c r="C591" s="42"/>
      <c r="D591" s="224" t="s">
        <v>165</v>
      </c>
      <c r="E591" s="42"/>
      <c r="F591" s="225" t="s">
        <v>615</v>
      </c>
      <c r="G591" s="42"/>
      <c r="H591" s="42"/>
      <c r="I591" s="221"/>
      <c r="J591" s="42"/>
      <c r="K591" s="42"/>
      <c r="L591" s="46"/>
      <c r="M591" s="258"/>
      <c r="N591" s="259"/>
      <c r="O591" s="260"/>
      <c r="P591" s="260"/>
      <c r="Q591" s="260"/>
      <c r="R591" s="260"/>
      <c r="S591" s="260"/>
      <c r="T591" s="261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165</v>
      </c>
      <c r="AU591" s="19" t="s">
        <v>83</v>
      </c>
    </row>
    <row r="592" s="2" customFormat="1" ht="6.96" customHeight="1">
      <c r="A592" s="40"/>
      <c r="B592" s="61"/>
      <c r="C592" s="62"/>
      <c r="D592" s="62"/>
      <c r="E592" s="62"/>
      <c r="F592" s="62"/>
      <c r="G592" s="62"/>
      <c r="H592" s="62"/>
      <c r="I592" s="62"/>
      <c r="J592" s="62"/>
      <c r="K592" s="62"/>
      <c r="L592" s="46"/>
      <c r="M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</sheetData>
  <sheetProtection sheet="1" autoFilter="0" formatColumns="0" formatRows="0" objects="1" scenarios="1" spinCount="100000" saltValue="TOUQVu+guBwTyKApF+D1mtmRwMjA9C+s1a6jgPbPL7mPcmCJz9mkQ/r+KZujck6QDz4Y2VUThRypo2kDLNJ8lA==" hashValue="13Hsfwtml8u/pX+eTaEBqGc/cJGJ0xq6VRoHo17OnFVP8sIr3qFgLYC5Tl0/MDpFMjvyqnTy3Cg/gOLuxiNpIQ==" algorithmName="SHA-512" password="CC35"/>
  <autoFilter ref="C98:K591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4" r:id="rId1" display="https://podminky.urs.cz/item/CS_URS_2024_02/319201321"/>
    <hyperlink ref="F111" r:id="rId2" display="https://podminky.urs.cz/item/CS_URS_2024_02/340271035"/>
    <hyperlink ref="F116" r:id="rId3" display="https://podminky.urs.cz/item/CS_URS_2024_02/611321131"/>
    <hyperlink ref="F124" r:id="rId4" display="https://podminky.urs.cz/item/CS_URS_2024_02/612135101"/>
    <hyperlink ref="F133" r:id="rId5" display="https://podminky.urs.cz/item/CS_URS_2024_02/612142001"/>
    <hyperlink ref="F137" r:id="rId6" display="https://podminky.urs.cz/item/CS_URS_2024_02/612321131"/>
    <hyperlink ref="F145" r:id="rId7" display="https://podminky.urs.cz/item/CS_URS_2024_02/619991011"/>
    <hyperlink ref="F152" r:id="rId8" display="https://podminky.urs.cz/item/CS_URS_2024_02/642945111"/>
    <hyperlink ref="F162" r:id="rId9" display="https://podminky.urs.cz/item/CS_URS_2024_02/949101111"/>
    <hyperlink ref="F169" r:id="rId10" display="https://podminky.urs.cz/item/CS_URS_2024_02/952901111"/>
    <hyperlink ref="F176" r:id="rId11" display="https://podminky.urs.cz/item/CS_URS_2024_02/968072455"/>
    <hyperlink ref="F184" r:id="rId12" display="https://podminky.urs.cz/item/CS_URS_2024_02/977342121"/>
    <hyperlink ref="F189" r:id="rId13" display="https://podminky.urs.cz/item/CS_URS_2024_02/978059541"/>
    <hyperlink ref="F196" r:id="rId14" display="https://podminky.urs.cz/item/CS_URS_2024_02/997013213"/>
    <hyperlink ref="F199" r:id="rId15" display="https://podminky.urs.cz/item/CS_URS_2024_02/997013501"/>
    <hyperlink ref="F202" r:id="rId16" display="https://podminky.urs.cz/item/CS_URS_2024_02/997013509"/>
    <hyperlink ref="F206" r:id="rId17" display="https://podminky.urs.cz/item/CS_URS_2024_02/997013871"/>
    <hyperlink ref="F210" r:id="rId18" display="https://podminky.urs.cz/item/CS_URS_2024_02/998018002"/>
    <hyperlink ref="F215" r:id="rId19" display="https://podminky.urs.cz/item/CS_URS_2024_02/722170942"/>
    <hyperlink ref="F218" r:id="rId20" display="https://podminky.urs.cz/item/CS_URS_2024_02/722171911"/>
    <hyperlink ref="F221" r:id="rId21" display="https://podminky.urs.cz/item/CS_URS_2024_02/722171931"/>
    <hyperlink ref="F227" r:id="rId22" display="https://podminky.urs.cz/item/CS_URS_2024_02/998722103"/>
    <hyperlink ref="F231" r:id="rId23" display="https://podminky.urs.cz/item/CS_URS_2024_02/725210821"/>
    <hyperlink ref="F237" r:id="rId24" display="https://podminky.urs.cz/item/CS_URS_2024_02/725820801"/>
    <hyperlink ref="F243" r:id="rId25" display="https://podminky.urs.cz/item/CS_URS_2024_02/725210944"/>
    <hyperlink ref="F246" r:id="rId26" display="https://podminky.urs.cz/item/CS_URS_2024_02/725210982"/>
    <hyperlink ref="F249" r:id="rId27" display="https://podminky.urs.cz/item/CS_URS_2024_02/725210983"/>
    <hyperlink ref="F252" r:id="rId28" display="https://podminky.urs.cz/item/CS_URS_2024_02/725210984"/>
    <hyperlink ref="F255" r:id="rId29" display="https://podminky.urs.cz/item/CS_URS_2024_02/725210985"/>
    <hyperlink ref="F258" r:id="rId30" display="https://podminky.urs.cz/item/CS_URS_2024_02/725219102"/>
    <hyperlink ref="F267" r:id="rId31" display="https://podminky.urs.cz/item/CS_URS_2024_02/725829131"/>
    <hyperlink ref="F273" r:id="rId32" display="https://podminky.urs.cz/item/CS_URS_2024_02/998725102"/>
    <hyperlink ref="F277" r:id="rId33" display="https://podminky.urs.cz/item/CS_URS_2024_02/766660021"/>
    <hyperlink ref="F287" r:id="rId34" display="https://podminky.urs.cz/item/CS_URS_2024_02/766660717"/>
    <hyperlink ref="F292" r:id="rId35" display="https://podminky.urs.cz/item/CS_URS_2024_02/766660728"/>
    <hyperlink ref="F310" r:id="rId36" display="https://podminky.urs.cz/item/CS_URS_2024_02/766660729"/>
    <hyperlink ref="F315" r:id="rId37" display="https://podminky.urs.cz/item/CS_URS_2024_02/766491851"/>
    <hyperlink ref="F318" r:id="rId38" display="https://podminky.urs.cz/item/CS_URS_2024_02/766695212"/>
    <hyperlink ref="F323" r:id="rId39" display="https://podminky.urs.cz/item/CS_URS_2024_02/998766102"/>
    <hyperlink ref="F327" r:id="rId40" display="https://podminky.urs.cz/item/CS_URS_2024_02/771571810"/>
    <hyperlink ref="F331" r:id="rId41" display="https://podminky.urs.cz/item/CS_URS_2024_02/771111011"/>
    <hyperlink ref="F334" r:id="rId42" display="https://podminky.urs.cz/item/CS_URS_2024_02/771121011"/>
    <hyperlink ref="F337" r:id="rId43" display="https://podminky.urs.cz/item/CS_URS_2024_02/771121026"/>
    <hyperlink ref="F340" r:id="rId44" display="https://podminky.urs.cz/item/CS_URS_2024_02/771574416"/>
    <hyperlink ref="F346" r:id="rId45" display="https://podminky.urs.cz/item/CS_URS_2024_02/771577211"/>
    <hyperlink ref="F349" r:id="rId46" display="https://podminky.urs.cz/item/CS_URS_2024_02/998771103"/>
    <hyperlink ref="F353" r:id="rId47" display="https://podminky.urs.cz/item/CS_URS_2024_02/776201811"/>
    <hyperlink ref="F360" r:id="rId48" display="https://podminky.urs.cz/item/CS_URS_2024_02/776410811"/>
    <hyperlink ref="F367" r:id="rId49" display="https://podminky.urs.cz/item/CS_URS_2024_02/776111115"/>
    <hyperlink ref="F374" r:id="rId50" display="https://podminky.urs.cz/item/CS_URS_2024_02/776111311"/>
    <hyperlink ref="F381" r:id="rId51" display="https://podminky.urs.cz/item/CS_URS_2024_02/776121112"/>
    <hyperlink ref="F384" r:id="rId52" display="https://podminky.urs.cz/item/CS_URS_2024_02/776141121"/>
    <hyperlink ref="F387" r:id="rId53" display="https://podminky.urs.cz/item/CS_URS_2024_02/776231111"/>
    <hyperlink ref="F398" r:id="rId54" display="https://podminky.urs.cz/item/CS_URS_2024_02/776411112"/>
    <hyperlink ref="F409" r:id="rId55" display="https://podminky.urs.cz/item/CS_URS_2024_02/998776102"/>
    <hyperlink ref="F413" r:id="rId56" display="https://podminky.urs.cz/item/CS_URS_2024_02/781111011"/>
    <hyperlink ref="F419" r:id="rId57" display="https://podminky.urs.cz/item/CS_URS_2024_02/781121011"/>
    <hyperlink ref="F422" r:id="rId58" display="https://podminky.urs.cz/item/CS_URS_2024_02/781474112"/>
    <hyperlink ref="F432" r:id="rId59" display="https://podminky.urs.cz/item/CS_URS_2024_02/781472291"/>
    <hyperlink ref="F440" r:id="rId60" display="https://podminky.urs.cz/item/CS_URS_2024_02/781492311"/>
    <hyperlink ref="F445" r:id="rId61" display="https://podminky.urs.cz/item/CS_URS_2024_02/781492351"/>
    <hyperlink ref="F461" r:id="rId62" display="https://podminky.urs.cz/item/CS_URS_2024_02/998781102"/>
    <hyperlink ref="F465" r:id="rId63" display="https://podminky.urs.cz/item/CS_URS_2024_02/783101403"/>
    <hyperlink ref="F469" r:id="rId64" display="https://podminky.urs.cz/item/CS_URS_2024_02/783114101"/>
    <hyperlink ref="F472" r:id="rId65" display="https://podminky.urs.cz/item/CS_URS_2024_02/783117101"/>
    <hyperlink ref="F475" r:id="rId66" display="https://podminky.urs.cz/item/CS_URS_2024_02/783306807"/>
    <hyperlink ref="F479" r:id="rId67" display="https://podminky.urs.cz/item/CS_URS_2024_02/783301311"/>
    <hyperlink ref="F488" r:id="rId68" display="https://podminky.urs.cz/item/CS_URS_2024_02/783315101"/>
    <hyperlink ref="F491" r:id="rId69" display="https://podminky.urs.cz/item/CS_URS_2024_02/783337101"/>
    <hyperlink ref="F495" r:id="rId70" display="https://podminky.urs.cz/item/CS_URS_2024_02/784121001"/>
    <hyperlink ref="F510" r:id="rId71" display="https://podminky.urs.cz/item/CS_URS_2024_02/784121011"/>
    <hyperlink ref="F513" r:id="rId72" display="https://podminky.urs.cz/item/CS_URS_2024_02/784181121"/>
    <hyperlink ref="F529" r:id="rId73" display="https://podminky.urs.cz/item/CS_URS_2024_02/784221101"/>
    <hyperlink ref="F532" r:id="rId74" display="https://podminky.urs.cz/item/CS_URS_2024_02/784221151"/>
    <hyperlink ref="F546" r:id="rId75" display="https://podminky.urs.cz/item/CS_URS_2024_02/786623005"/>
    <hyperlink ref="F553" r:id="rId76" display="https://podminky.urs.cz/item/CS_URS_2024_02/786623015"/>
    <hyperlink ref="F564" r:id="rId77" display="https://podminky.urs.cz/item/CS_URS_2024_02/786623031"/>
    <hyperlink ref="F573" r:id="rId78" display="https://podminky.urs.cz/item/CS_URS_2024_02/786623043"/>
    <hyperlink ref="F578" r:id="rId79" display="https://podminky.urs.cz/item/CS_URS_2024_02/998786102"/>
    <hyperlink ref="F587" r:id="rId80" display="https://podminky.urs.cz/item/CS_URS_2024_02/030001000"/>
    <hyperlink ref="F591" r:id="rId81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2990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1377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Střední pedagogická škola, gymnázium a VOŠ K.Vary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1378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ROUND((SUM(BE87:BE374)),  2)</f>
        <v>0</v>
      </c>
      <c r="G33" s="40"/>
      <c r="H33" s="40"/>
      <c r="I33" s="150">
        <v>0.20999999999999999</v>
      </c>
      <c r="J33" s="149">
        <f>ROUND(((SUM(BE87:BE374))*I33),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ROUND((SUM(BF87:BF374)),  2)</f>
        <v>0</v>
      </c>
      <c r="G34" s="40"/>
      <c r="H34" s="40"/>
      <c r="I34" s="150">
        <v>0.12</v>
      </c>
      <c r="J34" s="149">
        <f>ROUND(((SUM(BF87:BF374))*I34),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ROUND((SUM(BG87:BG374)),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ROUND((SUM(BH87:BH374)),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ROUND((SUM(BI87:BI374)),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04.1 - Objekt 4 - interaktivní učebny 1.NP -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Lidická 455/40, 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129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131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1379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2356</v>
      </c>
      <c r="E64" s="176"/>
      <c r="F64" s="176"/>
      <c r="G64" s="176"/>
      <c r="H64" s="176"/>
      <c r="I64" s="176"/>
      <c r="J64" s="177">
        <f>J276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625</v>
      </c>
      <c r="E65" s="170"/>
      <c r="F65" s="170"/>
      <c r="G65" s="170"/>
      <c r="H65" s="170"/>
      <c r="I65" s="170"/>
      <c r="J65" s="171">
        <f>J311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1380</v>
      </c>
      <c r="E66" s="176"/>
      <c r="F66" s="176"/>
      <c r="G66" s="176"/>
      <c r="H66" s="176"/>
      <c r="I66" s="176"/>
      <c r="J66" s="177">
        <f>J312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1381</v>
      </c>
      <c r="E67" s="170"/>
      <c r="F67" s="170"/>
      <c r="G67" s="170"/>
      <c r="H67" s="170"/>
      <c r="I67" s="170"/>
      <c r="J67" s="171">
        <f>J361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7" customHeight="1">
      <c r="A77" s="40"/>
      <c r="B77" s="41"/>
      <c r="C77" s="42"/>
      <c r="D77" s="42"/>
      <c r="E77" s="162" t="str">
        <f>E7</f>
        <v>SPgŠ, G a VOŠ K. Vary, operační program spravedlivá transformace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E9</f>
        <v>SO 04.1 - Objekt 4 - interaktivní učebny 1.NP - elektro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Lidická 455/40, Karlovy Vary</v>
      </c>
      <c r="G81" s="42"/>
      <c r="H81" s="42"/>
      <c r="I81" s="34" t="s">
        <v>23</v>
      </c>
      <c r="J81" s="74" t="str">
        <f>IF(J12="","",J12)</f>
        <v>20. 10. 2023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34" t="s">
        <v>25</v>
      </c>
      <c r="D83" s="42"/>
      <c r="E83" s="42"/>
      <c r="F83" s="29" t="str">
        <f>E15</f>
        <v>Střední pedagogická škola, gymnázium a VOŠ K.Vary</v>
      </c>
      <c r="G83" s="42"/>
      <c r="H83" s="42"/>
      <c r="I83" s="34" t="s">
        <v>31</v>
      </c>
      <c r="J83" s="38" t="str">
        <f>E21</f>
        <v>Ing. Roman Gajdoš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35</v>
      </c>
      <c r="J84" s="38" t="str">
        <f>E24</f>
        <v>Bc. Martin Frous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140</v>
      </c>
      <c r="D86" s="182" t="s">
        <v>58</v>
      </c>
      <c r="E86" s="182" t="s">
        <v>54</v>
      </c>
      <c r="F86" s="182" t="s">
        <v>55</v>
      </c>
      <c r="G86" s="182" t="s">
        <v>141</v>
      </c>
      <c r="H86" s="182" t="s">
        <v>142</v>
      </c>
      <c r="I86" s="182" t="s">
        <v>143</v>
      </c>
      <c r="J86" s="182" t="s">
        <v>119</v>
      </c>
      <c r="K86" s="183" t="s">
        <v>144</v>
      </c>
      <c r="L86" s="184"/>
      <c r="M86" s="94" t="s">
        <v>19</v>
      </c>
      <c r="N86" s="95" t="s">
        <v>43</v>
      </c>
      <c r="O86" s="95" t="s">
        <v>145</v>
      </c>
      <c r="P86" s="95" t="s">
        <v>146</v>
      </c>
      <c r="Q86" s="95" t="s">
        <v>147</v>
      </c>
      <c r="R86" s="95" t="s">
        <v>148</v>
      </c>
      <c r="S86" s="95" t="s">
        <v>149</v>
      </c>
      <c r="T86" s="96" t="s">
        <v>150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151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P88+P106+P311+P361</f>
        <v>0</v>
      </c>
      <c r="Q87" s="98"/>
      <c r="R87" s="187">
        <f>R88+R106+R311+R361</f>
        <v>1.2079745</v>
      </c>
      <c r="S87" s="98"/>
      <c r="T87" s="188">
        <f>T88+T106+T311+T361</f>
        <v>1.2833840000000001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120</v>
      </c>
      <c r="BK87" s="189">
        <f>BK88+BK106+BK311+BK361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152</v>
      </c>
      <c r="F88" s="193" t="s">
        <v>153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81</v>
      </c>
      <c r="AT88" s="202" t="s">
        <v>72</v>
      </c>
      <c r="AU88" s="202" t="s">
        <v>73</v>
      </c>
      <c r="AY88" s="201" t="s">
        <v>154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372</v>
      </c>
      <c r="F89" s="204" t="s">
        <v>373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SUM(P90:P105)</f>
        <v>0</v>
      </c>
      <c r="Q89" s="198"/>
      <c r="R89" s="199">
        <f>SUM(R90:R105)</f>
        <v>0</v>
      </c>
      <c r="S89" s="198"/>
      <c r="T89" s="200">
        <f>SUM(T90:T105)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81</v>
      </c>
      <c r="AY89" s="201" t="s">
        <v>154</v>
      </c>
      <c r="BK89" s="203">
        <f>SUM(BK90:BK105)</f>
        <v>0</v>
      </c>
    </row>
    <row r="90" s="2" customFormat="1" ht="22.2" customHeight="1">
      <c r="A90" s="40"/>
      <c r="B90" s="41"/>
      <c r="C90" s="206" t="s">
        <v>81</v>
      </c>
      <c r="D90" s="206" t="s">
        <v>156</v>
      </c>
      <c r="E90" s="207" t="s">
        <v>2357</v>
      </c>
      <c r="F90" s="208" t="s">
        <v>2358</v>
      </c>
      <c r="G90" s="209" t="s">
        <v>178</v>
      </c>
      <c r="H90" s="210">
        <v>0.26300000000000001</v>
      </c>
      <c r="I90" s="211"/>
      <c r="J90" s="212">
        <f>ROUND(I90*H90,2)</f>
        <v>0</v>
      </c>
      <c r="K90" s="208" t="s">
        <v>160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161</v>
      </c>
      <c r="AT90" s="217" t="s">
        <v>156</v>
      </c>
      <c r="AU90" s="217" t="s">
        <v>83</v>
      </c>
      <c r="AY90" s="19" t="s">
        <v>154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161</v>
      </c>
      <c r="BM90" s="217" t="s">
        <v>2991</v>
      </c>
    </row>
    <row r="91" s="2" customFormat="1">
      <c r="A91" s="40"/>
      <c r="B91" s="41"/>
      <c r="C91" s="42"/>
      <c r="D91" s="219" t="s">
        <v>163</v>
      </c>
      <c r="E91" s="42"/>
      <c r="F91" s="220" t="s">
        <v>2360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163</v>
      </c>
      <c r="AU91" s="19" t="s">
        <v>83</v>
      </c>
    </row>
    <row r="92" s="2" customFormat="1">
      <c r="A92" s="40"/>
      <c r="B92" s="41"/>
      <c r="C92" s="42"/>
      <c r="D92" s="224" t="s">
        <v>165</v>
      </c>
      <c r="E92" s="42"/>
      <c r="F92" s="225" t="s">
        <v>2361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165</v>
      </c>
      <c r="AU92" s="19" t="s">
        <v>83</v>
      </c>
    </row>
    <row r="93" s="2" customFormat="1" ht="22.2" customHeight="1">
      <c r="A93" s="40"/>
      <c r="B93" s="41"/>
      <c r="C93" s="206" t="s">
        <v>83</v>
      </c>
      <c r="D93" s="206" t="s">
        <v>156</v>
      </c>
      <c r="E93" s="207" t="s">
        <v>381</v>
      </c>
      <c r="F93" s="208" t="s">
        <v>382</v>
      </c>
      <c r="G93" s="209" t="s">
        <v>178</v>
      </c>
      <c r="H93" s="210">
        <v>0.26300000000000001</v>
      </c>
      <c r="I93" s="211"/>
      <c r="J93" s="212">
        <f>ROUND(I93*H93,2)</f>
        <v>0</v>
      </c>
      <c r="K93" s="208" t="s">
        <v>160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161</v>
      </c>
      <c r="AT93" s="217" t="s">
        <v>156</v>
      </c>
      <c r="AU93" s="217" t="s">
        <v>83</v>
      </c>
      <c r="AY93" s="19" t="s">
        <v>154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161</v>
      </c>
      <c r="BM93" s="217" t="s">
        <v>2992</v>
      </c>
    </row>
    <row r="94" s="2" customFormat="1">
      <c r="A94" s="40"/>
      <c r="B94" s="41"/>
      <c r="C94" s="42"/>
      <c r="D94" s="219" t="s">
        <v>163</v>
      </c>
      <c r="E94" s="42"/>
      <c r="F94" s="220" t="s">
        <v>384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163</v>
      </c>
      <c r="AU94" s="19" t="s">
        <v>83</v>
      </c>
    </row>
    <row r="95" s="2" customFormat="1">
      <c r="A95" s="40"/>
      <c r="B95" s="41"/>
      <c r="C95" s="42"/>
      <c r="D95" s="224" t="s">
        <v>165</v>
      </c>
      <c r="E95" s="42"/>
      <c r="F95" s="225" t="s">
        <v>385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165</v>
      </c>
      <c r="AU95" s="19" t="s">
        <v>83</v>
      </c>
    </row>
    <row r="96" s="2" customFormat="1" ht="22.2" customHeight="1">
      <c r="A96" s="40"/>
      <c r="B96" s="41"/>
      <c r="C96" s="206" t="s">
        <v>175</v>
      </c>
      <c r="D96" s="206" t="s">
        <v>156</v>
      </c>
      <c r="E96" s="207" t="s">
        <v>391</v>
      </c>
      <c r="F96" s="208" t="s">
        <v>392</v>
      </c>
      <c r="G96" s="209" t="s">
        <v>178</v>
      </c>
      <c r="H96" s="210">
        <v>7.6269999999999998</v>
      </c>
      <c r="I96" s="211"/>
      <c r="J96" s="212">
        <f>ROUND(I96*H96,2)</f>
        <v>0</v>
      </c>
      <c r="K96" s="208" t="s">
        <v>160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161</v>
      </c>
      <c r="AT96" s="217" t="s">
        <v>156</v>
      </c>
      <c r="AU96" s="217" t="s">
        <v>83</v>
      </c>
      <c r="AY96" s="19" t="s">
        <v>154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161</v>
      </c>
      <c r="BM96" s="217" t="s">
        <v>2993</v>
      </c>
    </row>
    <row r="97" s="2" customFormat="1">
      <c r="A97" s="40"/>
      <c r="B97" s="41"/>
      <c r="C97" s="42"/>
      <c r="D97" s="219" t="s">
        <v>163</v>
      </c>
      <c r="E97" s="42"/>
      <c r="F97" s="220" t="s">
        <v>394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163</v>
      </c>
      <c r="AU97" s="19" t="s">
        <v>83</v>
      </c>
    </row>
    <row r="98" s="2" customFormat="1">
      <c r="A98" s="40"/>
      <c r="B98" s="41"/>
      <c r="C98" s="42"/>
      <c r="D98" s="224" t="s">
        <v>165</v>
      </c>
      <c r="E98" s="42"/>
      <c r="F98" s="225" t="s">
        <v>395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165</v>
      </c>
      <c r="AU98" s="19" t="s">
        <v>83</v>
      </c>
    </row>
    <row r="99" s="14" customFormat="1">
      <c r="A99" s="14"/>
      <c r="B99" s="236"/>
      <c r="C99" s="237"/>
      <c r="D99" s="219" t="s">
        <v>167</v>
      </c>
      <c r="E99" s="238" t="s">
        <v>19</v>
      </c>
      <c r="F99" s="239" t="s">
        <v>2994</v>
      </c>
      <c r="G99" s="237"/>
      <c r="H99" s="240">
        <v>7.6269999999999998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167</v>
      </c>
      <c r="AU99" s="246" t="s">
        <v>83</v>
      </c>
      <c r="AV99" s="14" t="s">
        <v>83</v>
      </c>
      <c r="AW99" s="14" t="s">
        <v>34</v>
      </c>
      <c r="AX99" s="14" t="s">
        <v>81</v>
      </c>
      <c r="AY99" s="246" t="s">
        <v>154</v>
      </c>
    </row>
    <row r="100" s="2" customFormat="1" ht="22.2" customHeight="1">
      <c r="A100" s="40"/>
      <c r="B100" s="41"/>
      <c r="C100" s="206" t="s">
        <v>161</v>
      </c>
      <c r="D100" s="206" t="s">
        <v>156</v>
      </c>
      <c r="E100" s="207" t="s">
        <v>2365</v>
      </c>
      <c r="F100" s="208" t="s">
        <v>2366</v>
      </c>
      <c r="G100" s="209" t="s">
        <v>178</v>
      </c>
      <c r="H100" s="210">
        <v>0.26300000000000001</v>
      </c>
      <c r="I100" s="211"/>
      <c r="J100" s="212">
        <f>ROUND(I100*H100,2)</f>
        <v>0</v>
      </c>
      <c r="K100" s="208" t="s">
        <v>160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161</v>
      </c>
      <c r="AT100" s="217" t="s">
        <v>156</v>
      </c>
      <c r="AU100" s="217" t="s">
        <v>83</v>
      </c>
      <c r="AY100" s="19" t="s">
        <v>154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161</v>
      </c>
      <c r="BM100" s="217" t="s">
        <v>2995</v>
      </c>
    </row>
    <row r="101" s="2" customFormat="1">
      <c r="A101" s="40"/>
      <c r="B101" s="41"/>
      <c r="C101" s="42"/>
      <c r="D101" s="219" t="s">
        <v>163</v>
      </c>
      <c r="E101" s="42"/>
      <c r="F101" s="220" t="s">
        <v>2368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163</v>
      </c>
      <c r="AU101" s="19" t="s">
        <v>83</v>
      </c>
    </row>
    <row r="102" s="2" customFormat="1">
      <c r="A102" s="40"/>
      <c r="B102" s="41"/>
      <c r="C102" s="42"/>
      <c r="D102" s="224" t="s">
        <v>165</v>
      </c>
      <c r="E102" s="42"/>
      <c r="F102" s="225" t="s">
        <v>2369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165</v>
      </c>
      <c r="AU102" s="19" t="s">
        <v>83</v>
      </c>
    </row>
    <row r="103" s="2" customFormat="1" ht="22.2" customHeight="1">
      <c r="A103" s="40"/>
      <c r="B103" s="41"/>
      <c r="C103" s="206" t="s">
        <v>189</v>
      </c>
      <c r="D103" s="206" t="s">
        <v>156</v>
      </c>
      <c r="E103" s="207" t="s">
        <v>2370</v>
      </c>
      <c r="F103" s="208" t="s">
        <v>2371</v>
      </c>
      <c r="G103" s="209" t="s">
        <v>178</v>
      </c>
      <c r="H103" s="210">
        <v>0.26300000000000001</v>
      </c>
      <c r="I103" s="211"/>
      <c r="J103" s="212">
        <f>ROUND(I103*H103,2)</f>
        <v>0</v>
      </c>
      <c r="K103" s="208" t="s">
        <v>160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161</v>
      </c>
      <c r="AT103" s="217" t="s">
        <v>156</v>
      </c>
      <c r="AU103" s="217" t="s">
        <v>83</v>
      </c>
      <c r="AY103" s="19" t="s">
        <v>154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161</v>
      </c>
      <c r="BM103" s="217" t="s">
        <v>2996</v>
      </c>
    </row>
    <row r="104" s="2" customFormat="1">
      <c r="A104" s="40"/>
      <c r="B104" s="41"/>
      <c r="C104" s="42"/>
      <c r="D104" s="219" t="s">
        <v>163</v>
      </c>
      <c r="E104" s="42"/>
      <c r="F104" s="220" t="s">
        <v>2373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163</v>
      </c>
      <c r="AU104" s="19" t="s">
        <v>83</v>
      </c>
    </row>
    <row r="105" s="2" customFormat="1">
      <c r="A105" s="40"/>
      <c r="B105" s="41"/>
      <c r="C105" s="42"/>
      <c r="D105" s="224" t="s">
        <v>165</v>
      </c>
      <c r="E105" s="42"/>
      <c r="F105" s="225" t="s">
        <v>2374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165</v>
      </c>
      <c r="AU105" s="19" t="s">
        <v>83</v>
      </c>
    </row>
    <row r="106" s="12" customFormat="1" ht="25.92" customHeight="1">
      <c r="A106" s="12"/>
      <c r="B106" s="190"/>
      <c r="C106" s="191"/>
      <c r="D106" s="192" t="s">
        <v>72</v>
      </c>
      <c r="E106" s="193" t="s">
        <v>427</v>
      </c>
      <c r="F106" s="193" t="s">
        <v>428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P107+P276</f>
        <v>0</v>
      </c>
      <c r="Q106" s="198"/>
      <c r="R106" s="199">
        <f>R107+R276</f>
        <v>0.41248449999999998</v>
      </c>
      <c r="S106" s="198"/>
      <c r="T106" s="200">
        <f>T107+T276</f>
        <v>0.26270399999999999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83</v>
      </c>
      <c r="AT106" s="202" t="s">
        <v>72</v>
      </c>
      <c r="AU106" s="202" t="s">
        <v>73</v>
      </c>
      <c r="AY106" s="201" t="s">
        <v>154</v>
      </c>
      <c r="BK106" s="203">
        <f>BK107+BK276</f>
        <v>0</v>
      </c>
    </row>
    <row r="107" s="12" customFormat="1" ht="22.8" customHeight="1">
      <c r="A107" s="12"/>
      <c r="B107" s="190"/>
      <c r="C107" s="191"/>
      <c r="D107" s="192" t="s">
        <v>72</v>
      </c>
      <c r="E107" s="204" t="s">
        <v>1382</v>
      </c>
      <c r="F107" s="204" t="s">
        <v>1383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SUM(P108:P275)</f>
        <v>0</v>
      </c>
      <c r="Q107" s="198"/>
      <c r="R107" s="199">
        <f>SUM(R108:R275)</f>
        <v>0.35830449999999997</v>
      </c>
      <c r="S107" s="198"/>
      <c r="T107" s="200">
        <f>SUM(T108:T275)</f>
        <v>0.26270399999999999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83</v>
      </c>
      <c r="AT107" s="202" t="s">
        <v>72</v>
      </c>
      <c r="AU107" s="202" t="s">
        <v>81</v>
      </c>
      <c r="AY107" s="201" t="s">
        <v>154</v>
      </c>
      <c r="BK107" s="203">
        <f>SUM(BK108:BK275)</f>
        <v>0</v>
      </c>
    </row>
    <row r="108" s="2" customFormat="1" ht="22.2" customHeight="1">
      <c r="A108" s="40"/>
      <c r="B108" s="41"/>
      <c r="C108" s="206" t="s">
        <v>197</v>
      </c>
      <c r="D108" s="206" t="s">
        <v>156</v>
      </c>
      <c r="E108" s="207" t="s">
        <v>2375</v>
      </c>
      <c r="F108" s="208" t="s">
        <v>2376</v>
      </c>
      <c r="G108" s="209" t="s">
        <v>230</v>
      </c>
      <c r="H108" s="210">
        <v>90</v>
      </c>
      <c r="I108" s="211"/>
      <c r="J108" s="212">
        <f>ROUND(I108*H108,2)</f>
        <v>0</v>
      </c>
      <c r="K108" s="208" t="s">
        <v>160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277</v>
      </c>
      <c r="AT108" s="217" t="s">
        <v>156</v>
      </c>
      <c r="AU108" s="217" t="s">
        <v>83</v>
      </c>
      <c r="AY108" s="19" t="s">
        <v>154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277</v>
      </c>
      <c r="BM108" s="217" t="s">
        <v>2997</v>
      </c>
    </row>
    <row r="109" s="2" customFormat="1">
      <c r="A109" s="40"/>
      <c r="B109" s="41"/>
      <c r="C109" s="42"/>
      <c r="D109" s="219" t="s">
        <v>163</v>
      </c>
      <c r="E109" s="42"/>
      <c r="F109" s="220" t="s">
        <v>2378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163</v>
      </c>
      <c r="AU109" s="19" t="s">
        <v>83</v>
      </c>
    </row>
    <row r="110" s="2" customFormat="1">
      <c r="A110" s="40"/>
      <c r="B110" s="41"/>
      <c r="C110" s="42"/>
      <c r="D110" s="224" t="s">
        <v>165</v>
      </c>
      <c r="E110" s="42"/>
      <c r="F110" s="225" t="s">
        <v>2379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165</v>
      </c>
      <c r="AU110" s="19" t="s">
        <v>83</v>
      </c>
    </row>
    <row r="111" s="2" customFormat="1" ht="19.8" customHeight="1">
      <c r="A111" s="40"/>
      <c r="B111" s="41"/>
      <c r="C111" s="248" t="s">
        <v>204</v>
      </c>
      <c r="D111" s="248" t="s">
        <v>264</v>
      </c>
      <c r="E111" s="249" t="s">
        <v>2380</v>
      </c>
      <c r="F111" s="250" t="s">
        <v>2381</v>
      </c>
      <c r="G111" s="251" t="s">
        <v>230</v>
      </c>
      <c r="H111" s="252">
        <v>94.5</v>
      </c>
      <c r="I111" s="253"/>
      <c r="J111" s="254">
        <f>ROUND(I111*H111,2)</f>
        <v>0</v>
      </c>
      <c r="K111" s="250" t="s">
        <v>160</v>
      </c>
      <c r="L111" s="255"/>
      <c r="M111" s="256" t="s">
        <v>19</v>
      </c>
      <c r="N111" s="257" t="s">
        <v>44</v>
      </c>
      <c r="O111" s="86"/>
      <c r="P111" s="215">
        <f>O111*H111</f>
        <v>0</v>
      </c>
      <c r="Q111" s="215">
        <v>4.0000000000000003E-05</v>
      </c>
      <c r="R111" s="215">
        <f>Q111*H111</f>
        <v>0.0037800000000000004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414</v>
      </c>
      <c r="AT111" s="217" t="s">
        <v>264</v>
      </c>
      <c r="AU111" s="217" t="s">
        <v>83</v>
      </c>
      <c r="AY111" s="19" t="s">
        <v>154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277</v>
      </c>
      <c r="BM111" s="217" t="s">
        <v>2998</v>
      </c>
    </row>
    <row r="112" s="2" customFormat="1">
      <c r="A112" s="40"/>
      <c r="B112" s="41"/>
      <c r="C112" s="42"/>
      <c r="D112" s="219" t="s">
        <v>163</v>
      </c>
      <c r="E112" s="42"/>
      <c r="F112" s="220" t="s">
        <v>2381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163</v>
      </c>
      <c r="AU112" s="19" t="s">
        <v>83</v>
      </c>
    </row>
    <row r="113" s="14" customFormat="1">
      <c r="A113" s="14"/>
      <c r="B113" s="236"/>
      <c r="C113" s="237"/>
      <c r="D113" s="219" t="s">
        <v>167</v>
      </c>
      <c r="E113" s="238" t="s">
        <v>19</v>
      </c>
      <c r="F113" s="239" t="s">
        <v>1154</v>
      </c>
      <c r="G113" s="237"/>
      <c r="H113" s="240">
        <v>90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167</v>
      </c>
      <c r="AU113" s="246" t="s">
        <v>83</v>
      </c>
      <c r="AV113" s="14" t="s">
        <v>83</v>
      </c>
      <c r="AW113" s="14" t="s">
        <v>34</v>
      </c>
      <c r="AX113" s="14" t="s">
        <v>81</v>
      </c>
      <c r="AY113" s="246" t="s">
        <v>154</v>
      </c>
    </row>
    <row r="114" s="14" customFormat="1">
      <c r="A114" s="14"/>
      <c r="B114" s="236"/>
      <c r="C114" s="237"/>
      <c r="D114" s="219" t="s">
        <v>167</v>
      </c>
      <c r="E114" s="237"/>
      <c r="F114" s="239" t="s">
        <v>2999</v>
      </c>
      <c r="G114" s="237"/>
      <c r="H114" s="240">
        <v>94.5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167</v>
      </c>
      <c r="AU114" s="246" t="s">
        <v>83</v>
      </c>
      <c r="AV114" s="14" t="s">
        <v>83</v>
      </c>
      <c r="AW114" s="14" t="s">
        <v>4</v>
      </c>
      <c r="AX114" s="14" t="s">
        <v>81</v>
      </c>
      <c r="AY114" s="246" t="s">
        <v>154</v>
      </c>
    </row>
    <row r="115" s="2" customFormat="1" ht="22.2" customHeight="1">
      <c r="A115" s="40"/>
      <c r="B115" s="41"/>
      <c r="C115" s="206" t="s">
        <v>212</v>
      </c>
      <c r="D115" s="206" t="s">
        <v>156</v>
      </c>
      <c r="E115" s="207" t="s">
        <v>2384</v>
      </c>
      <c r="F115" s="208" t="s">
        <v>2385</v>
      </c>
      <c r="G115" s="209" t="s">
        <v>230</v>
      </c>
      <c r="H115" s="210">
        <v>255</v>
      </c>
      <c r="I115" s="211"/>
      <c r="J115" s="212">
        <f>ROUND(I115*H115,2)</f>
        <v>0</v>
      </c>
      <c r="K115" s="208" t="s">
        <v>160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277</v>
      </c>
      <c r="AT115" s="217" t="s">
        <v>156</v>
      </c>
      <c r="AU115" s="217" t="s">
        <v>83</v>
      </c>
      <c r="AY115" s="19" t="s">
        <v>154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277</v>
      </c>
      <c r="BM115" s="217" t="s">
        <v>3000</v>
      </c>
    </row>
    <row r="116" s="2" customFormat="1">
      <c r="A116" s="40"/>
      <c r="B116" s="41"/>
      <c r="C116" s="42"/>
      <c r="D116" s="219" t="s">
        <v>163</v>
      </c>
      <c r="E116" s="42"/>
      <c r="F116" s="220" t="s">
        <v>2387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83</v>
      </c>
    </row>
    <row r="117" s="2" customFormat="1">
      <c r="A117" s="40"/>
      <c r="B117" s="41"/>
      <c r="C117" s="42"/>
      <c r="D117" s="224" t="s">
        <v>165</v>
      </c>
      <c r="E117" s="42"/>
      <c r="F117" s="225" t="s">
        <v>2388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165</v>
      </c>
      <c r="AU117" s="19" t="s">
        <v>83</v>
      </c>
    </row>
    <row r="118" s="14" customFormat="1">
      <c r="A118" s="14"/>
      <c r="B118" s="236"/>
      <c r="C118" s="237"/>
      <c r="D118" s="219" t="s">
        <v>167</v>
      </c>
      <c r="E118" s="238" t="s">
        <v>19</v>
      </c>
      <c r="F118" s="239" t="s">
        <v>3001</v>
      </c>
      <c r="G118" s="237"/>
      <c r="H118" s="240">
        <v>255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167</v>
      </c>
      <c r="AU118" s="246" t="s">
        <v>83</v>
      </c>
      <c r="AV118" s="14" t="s">
        <v>83</v>
      </c>
      <c r="AW118" s="14" t="s">
        <v>34</v>
      </c>
      <c r="AX118" s="14" t="s">
        <v>73</v>
      </c>
      <c r="AY118" s="246" t="s">
        <v>154</v>
      </c>
    </row>
    <row r="119" s="15" customFormat="1">
      <c r="A119" s="15"/>
      <c r="B119" s="262"/>
      <c r="C119" s="263"/>
      <c r="D119" s="219" t="s">
        <v>167</v>
      </c>
      <c r="E119" s="264" t="s">
        <v>19</v>
      </c>
      <c r="F119" s="265" t="s">
        <v>1526</v>
      </c>
      <c r="G119" s="263"/>
      <c r="H119" s="266">
        <v>255</v>
      </c>
      <c r="I119" s="267"/>
      <c r="J119" s="263"/>
      <c r="K119" s="263"/>
      <c r="L119" s="268"/>
      <c r="M119" s="269"/>
      <c r="N119" s="270"/>
      <c r="O119" s="270"/>
      <c r="P119" s="270"/>
      <c r="Q119" s="270"/>
      <c r="R119" s="270"/>
      <c r="S119" s="270"/>
      <c r="T119" s="27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2" t="s">
        <v>167</v>
      </c>
      <c r="AU119" s="272" t="s">
        <v>83</v>
      </c>
      <c r="AV119" s="15" t="s">
        <v>161</v>
      </c>
      <c r="AW119" s="15" t="s">
        <v>34</v>
      </c>
      <c r="AX119" s="15" t="s">
        <v>81</v>
      </c>
      <c r="AY119" s="272" t="s">
        <v>154</v>
      </c>
    </row>
    <row r="120" s="2" customFormat="1" ht="19.8" customHeight="1">
      <c r="A120" s="40"/>
      <c r="B120" s="41"/>
      <c r="C120" s="248" t="s">
        <v>218</v>
      </c>
      <c r="D120" s="248" t="s">
        <v>264</v>
      </c>
      <c r="E120" s="249" t="s">
        <v>2390</v>
      </c>
      <c r="F120" s="250" t="s">
        <v>2391</v>
      </c>
      <c r="G120" s="251" t="s">
        <v>230</v>
      </c>
      <c r="H120" s="252">
        <v>110.25</v>
      </c>
      <c r="I120" s="253"/>
      <c r="J120" s="254">
        <f>ROUND(I120*H120,2)</f>
        <v>0</v>
      </c>
      <c r="K120" s="250" t="s">
        <v>160</v>
      </c>
      <c r="L120" s="255"/>
      <c r="M120" s="256" t="s">
        <v>19</v>
      </c>
      <c r="N120" s="257" t="s">
        <v>44</v>
      </c>
      <c r="O120" s="86"/>
      <c r="P120" s="215">
        <f>O120*H120</f>
        <v>0</v>
      </c>
      <c r="Q120" s="215">
        <v>6.9999999999999994E-05</v>
      </c>
      <c r="R120" s="215">
        <f>Q120*H120</f>
        <v>0.0077174999999999995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414</v>
      </c>
      <c r="AT120" s="217" t="s">
        <v>264</v>
      </c>
      <c r="AU120" s="217" t="s">
        <v>83</v>
      </c>
      <c r="AY120" s="19" t="s">
        <v>154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277</v>
      </c>
      <c r="BM120" s="217" t="s">
        <v>3002</v>
      </c>
    </row>
    <row r="121" s="2" customFormat="1">
      <c r="A121" s="40"/>
      <c r="B121" s="41"/>
      <c r="C121" s="42"/>
      <c r="D121" s="219" t="s">
        <v>163</v>
      </c>
      <c r="E121" s="42"/>
      <c r="F121" s="220" t="s">
        <v>2391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83</v>
      </c>
    </row>
    <row r="122" s="14" customFormat="1">
      <c r="A122" s="14"/>
      <c r="B122" s="236"/>
      <c r="C122" s="237"/>
      <c r="D122" s="219" t="s">
        <v>167</v>
      </c>
      <c r="E122" s="238" t="s">
        <v>19</v>
      </c>
      <c r="F122" s="239" t="s">
        <v>1250</v>
      </c>
      <c r="G122" s="237"/>
      <c r="H122" s="240">
        <v>105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167</v>
      </c>
      <c r="AU122" s="246" t="s">
        <v>83</v>
      </c>
      <c r="AV122" s="14" t="s">
        <v>83</v>
      </c>
      <c r="AW122" s="14" t="s">
        <v>34</v>
      </c>
      <c r="AX122" s="14" t="s">
        <v>81</v>
      </c>
      <c r="AY122" s="246" t="s">
        <v>154</v>
      </c>
    </row>
    <row r="123" s="14" customFormat="1">
      <c r="A123" s="14"/>
      <c r="B123" s="236"/>
      <c r="C123" s="237"/>
      <c r="D123" s="219" t="s">
        <v>167</v>
      </c>
      <c r="E123" s="237"/>
      <c r="F123" s="239" t="s">
        <v>3003</v>
      </c>
      <c r="G123" s="237"/>
      <c r="H123" s="240">
        <v>110.25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167</v>
      </c>
      <c r="AU123" s="246" t="s">
        <v>83</v>
      </c>
      <c r="AV123" s="14" t="s">
        <v>83</v>
      </c>
      <c r="AW123" s="14" t="s">
        <v>4</v>
      </c>
      <c r="AX123" s="14" t="s">
        <v>81</v>
      </c>
      <c r="AY123" s="246" t="s">
        <v>154</v>
      </c>
    </row>
    <row r="124" s="2" customFormat="1" ht="19.8" customHeight="1">
      <c r="A124" s="40"/>
      <c r="B124" s="41"/>
      <c r="C124" s="248" t="s">
        <v>227</v>
      </c>
      <c r="D124" s="248" t="s">
        <v>264</v>
      </c>
      <c r="E124" s="249" t="s">
        <v>2393</v>
      </c>
      <c r="F124" s="250" t="s">
        <v>2394</v>
      </c>
      <c r="G124" s="251" t="s">
        <v>230</v>
      </c>
      <c r="H124" s="252">
        <v>157.5</v>
      </c>
      <c r="I124" s="253"/>
      <c r="J124" s="254">
        <f>ROUND(I124*H124,2)</f>
        <v>0</v>
      </c>
      <c r="K124" s="250" t="s">
        <v>160</v>
      </c>
      <c r="L124" s="255"/>
      <c r="M124" s="256" t="s">
        <v>19</v>
      </c>
      <c r="N124" s="257" t="s">
        <v>44</v>
      </c>
      <c r="O124" s="86"/>
      <c r="P124" s="215">
        <f>O124*H124</f>
        <v>0</v>
      </c>
      <c r="Q124" s="215">
        <v>0.00010000000000000001</v>
      </c>
      <c r="R124" s="215">
        <f>Q124*H124</f>
        <v>0.01575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414</v>
      </c>
      <c r="AT124" s="217" t="s">
        <v>264</v>
      </c>
      <c r="AU124" s="217" t="s">
        <v>83</v>
      </c>
      <c r="AY124" s="19" t="s">
        <v>154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277</v>
      </c>
      <c r="BM124" s="217" t="s">
        <v>3004</v>
      </c>
    </row>
    <row r="125" s="2" customFormat="1">
      <c r="A125" s="40"/>
      <c r="B125" s="41"/>
      <c r="C125" s="42"/>
      <c r="D125" s="219" t="s">
        <v>163</v>
      </c>
      <c r="E125" s="42"/>
      <c r="F125" s="220" t="s">
        <v>2394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163</v>
      </c>
      <c r="AU125" s="19" t="s">
        <v>83</v>
      </c>
    </row>
    <row r="126" s="14" customFormat="1">
      <c r="A126" s="14"/>
      <c r="B126" s="236"/>
      <c r="C126" s="237"/>
      <c r="D126" s="219" t="s">
        <v>167</v>
      </c>
      <c r="E126" s="238" t="s">
        <v>19</v>
      </c>
      <c r="F126" s="239" t="s">
        <v>3005</v>
      </c>
      <c r="G126" s="237"/>
      <c r="H126" s="240">
        <v>150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167</v>
      </c>
      <c r="AU126" s="246" t="s">
        <v>83</v>
      </c>
      <c r="AV126" s="14" t="s">
        <v>83</v>
      </c>
      <c r="AW126" s="14" t="s">
        <v>34</v>
      </c>
      <c r="AX126" s="14" t="s">
        <v>81</v>
      </c>
      <c r="AY126" s="246" t="s">
        <v>154</v>
      </c>
    </row>
    <row r="127" s="14" customFormat="1">
      <c r="A127" s="14"/>
      <c r="B127" s="236"/>
      <c r="C127" s="237"/>
      <c r="D127" s="219" t="s">
        <v>167</v>
      </c>
      <c r="E127" s="237"/>
      <c r="F127" s="239" t="s">
        <v>3006</v>
      </c>
      <c r="G127" s="237"/>
      <c r="H127" s="240">
        <v>157.5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167</v>
      </c>
      <c r="AU127" s="246" t="s">
        <v>83</v>
      </c>
      <c r="AV127" s="14" t="s">
        <v>83</v>
      </c>
      <c r="AW127" s="14" t="s">
        <v>4</v>
      </c>
      <c r="AX127" s="14" t="s">
        <v>81</v>
      </c>
      <c r="AY127" s="246" t="s">
        <v>154</v>
      </c>
    </row>
    <row r="128" s="2" customFormat="1" ht="14.4" customHeight="1">
      <c r="A128" s="40"/>
      <c r="B128" s="41"/>
      <c r="C128" s="206" t="s">
        <v>237</v>
      </c>
      <c r="D128" s="206" t="s">
        <v>156</v>
      </c>
      <c r="E128" s="207" t="s">
        <v>2398</v>
      </c>
      <c r="F128" s="208" t="s">
        <v>2399</v>
      </c>
      <c r="G128" s="209" t="s">
        <v>434</v>
      </c>
      <c r="H128" s="210">
        <v>12</v>
      </c>
      <c r="I128" s="211"/>
      <c r="J128" s="212">
        <f>ROUND(I128*H128,2)</f>
        <v>0</v>
      </c>
      <c r="K128" s="208" t="s">
        <v>160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277</v>
      </c>
      <c r="AT128" s="217" t="s">
        <v>156</v>
      </c>
      <c r="AU128" s="217" t="s">
        <v>83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277</v>
      </c>
      <c r="BM128" s="217" t="s">
        <v>3007</v>
      </c>
    </row>
    <row r="129" s="2" customFormat="1">
      <c r="A129" s="40"/>
      <c r="B129" s="41"/>
      <c r="C129" s="42"/>
      <c r="D129" s="219" t="s">
        <v>163</v>
      </c>
      <c r="E129" s="42"/>
      <c r="F129" s="220" t="s">
        <v>2401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163</v>
      </c>
      <c r="AU129" s="19" t="s">
        <v>83</v>
      </c>
    </row>
    <row r="130" s="2" customFormat="1">
      <c r="A130" s="40"/>
      <c r="B130" s="41"/>
      <c r="C130" s="42"/>
      <c r="D130" s="224" t="s">
        <v>165</v>
      </c>
      <c r="E130" s="42"/>
      <c r="F130" s="225" t="s">
        <v>2402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165</v>
      </c>
      <c r="AU130" s="19" t="s">
        <v>83</v>
      </c>
    </row>
    <row r="131" s="2" customFormat="1" ht="22.2" customHeight="1">
      <c r="A131" s="40"/>
      <c r="B131" s="41"/>
      <c r="C131" s="248" t="s">
        <v>8</v>
      </c>
      <c r="D131" s="248" t="s">
        <v>264</v>
      </c>
      <c r="E131" s="249" t="s">
        <v>2403</v>
      </c>
      <c r="F131" s="250" t="s">
        <v>2404</v>
      </c>
      <c r="G131" s="251" t="s">
        <v>434</v>
      </c>
      <c r="H131" s="252">
        <v>12</v>
      </c>
      <c r="I131" s="253"/>
      <c r="J131" s="254">
        <f>ROUND(I131*H131,2)</f>
        <v>0</v>
      </c>
      <c r="K131" s="250" t="s">
        <v>160</v>
      </c>
      <c r="L131" s="255"/>
      <c r="M131" s="256" t="s">
        <v>19</v>
      </c>
      <c r="N131" s="257" t="s">
        <v>44</v>
      </c>
      <c r="O131" s="86"/>
      <c r="P131" s="215">
        <f>O131*H131</f>
        <v>0</v>
      </c>
      <c r="Q131" s="215">
        <v>9.0000000000000006E-05</v>
      </c>
      <c r="R131" s="215">
        <f>Q131*H131</f>
        <v>0.00108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414</v>
      </c>
      <c r="AT131" s="217" t="s">
        <v>264</v>
      </c>
      <c r="AU131" s="217" t="s">
        <v>83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277</v>
      </c>
      <c r="BM131" s="217" t="s">
        <v>3008</v>
      </c>
    </row>
    <row r="132" s="2" customFormat="1">
      <c r="A132" s="40"/>
      <c r="B132" s="41"/>
      <c r="C132" s="42"/>
      <c r="D132" s="219" t="s">
        <v>163</v>
      </c>
      <c r="E132" s="42"/>
      <c r="F132" s="220" t="s">
        <v>2404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163</v>
      </c>
      <c r="AU132" s="19" t="s">
        <v>83</v>
      </c>
    </row>
    <row r="133" s="2" customFormat="1" ht="14.4" customHeight="1">
      <c r="A133" s="40"/>
      <c r="B133" s="41"/>
      <c r="C133" s="206" t="s">
        <v>255</v>
      </c>
      <c r="D133" s="206" t="s">
        <v>156</v>
      </c>
      <c r="E133" s="207" t="s">
        <v>2406</v>
      </c>
      <c r="F133" s="208" t="s">
        <v>2407</v>
      </c>
      <c r="G133" s="209" t="s">
        <v>434</v>
      </c>
      <c r="H133" s="210">
        <v>3</v>
      </c>
      <c r="I133" s="211"/>
      <c r="J133" s="212">
        <f>ROUND(I133*H133,2)</f>
        <v>0</v>
      </c>
      <c r="K133" s="208" t="s">
        <v>160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277</v>
      </c>
      <c r="AT133" s="217" t="s">
        <v>156</v>
      </c>
      <c r="AU133" s="217" t="s">
        <v>83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277</v>
      </c>
      <c r="BM133" s="217" t="s">
        <v>3009</v>
      </c>
    </row>
    <row r="134" s="2" customFormat="1">
      <c r="A134" s="40"/>
      <c r="B134" s="41"/>
      <c r="C134" s="42"/>
      <c r="D134" s="219" t="s">
        <v>163</v>
      </c>
      <c r="E134" s="42"/>
      <c r="F134" s="220" t="s">
        <v>2409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163</v>
      </c>
      <c r="AU134" s="19" t="s">
        <v>83</v>
      </c>
    </row>
    <row r="135" s="2" customFormat="1">
      <c r="A135" s="40"/>
      <c r="B135" s="41"/>
      <c r="C135" s="42"/>
      <c r="D135" s="224" t="s">
        <v>165</v>
      </c>
      <c r="E135" s="42"/>
      <c r="F135" s="225" t="s">
        <v>2410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165</v>
      </c>
      <c r="AU135" s="19" t="s">
        <v>83</v>
      </c>
    </row>
    <row r="136" s="2" customFormat="1" ht="22.2" customHeight="1">
      <c r="A136" s="40"/>
      <c r="B136" s="41"/>
      <c r="C136" s="248" t="s">
        <v>263</v>
      </c>
      <c r="D136" s="248" t="s">
        <v>264</v>
      </c>
      <c r="E136" s="249" t="s">
        <v>2411</v>
      </c>
      <c r="F136" s="250" t="s">
        <v>2412</v>
      </c>
      <c r="G136" s="251" t="s">
        <v>434</v>
      </c>
      <c r="H136" s="252">
        <v>3</v>
      </c>
      <c r="I136" s="253"/>
      <c r="J136" s="254">
        <f>ROUND(I136*H136,2)</f>
        <v>0</v>
      </c>
      <c r="K136" s="250" t="s">
        <v>160</v>
      </c>
      <c r="L136" s="255"/>
      <c r="M136" s="256" t="s">
        <v>19</v>
      </c>
      <c r="N136" s="257" t="s">
        <v>44</v>
      </c>
      <c r="O136" s="86"/>
      <c r="P136" s="215">
        <f>O136*H136</f>
        <v>0</v>
      </c>
      <c r="Q136" s="215">
        <v>0.00023000000000000001</v>
      </c>
      <c r="R136" s="215">
        <f>Q136*H136</f>
        <v>0.00069000000000000008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414</v>
      </c>
      <c r="AT136" s="217" t="s">
        <v>264</v>
      </c>
      <c r="AU136" s="217" t="s">
        <v>83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277</v>
      </c>
      <c r="BM136" s="217" t="s">
        <v>3010</v>
      </c>
    </row>
    <row r="137" s="2" customFormat="1">
      <c r="A137" s="40"/>
      <c r="B137" s="41"/>
      <c r="C137" s="42"/>
      <c r="D137" s="219" t="s">
        <v>163</v>
      </c>
      <c r="E137" s="42"/>
      <c r="F137" s="220" t="s">
        <v>2412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83</v>
      </c>
    </row>
    <row r="138" s="2" customFormat="1" ht="19.8" customHeight="1">
      <c r="A138" s="40"/>
      <c r="B138" s="41"/>
      <c r="C138" s="206" t="s">
        <v>270</v>
      </c>
      <c r="D138" s="206" t="s">
        <v>156</v>
      </c>
      <c r="E138" s="207" t="s">
        <v>1384</v>
      </c>
      <c r="F138" s="208" t="s">
        <v>1385</v>
      </c>
      <c r="G138" s="209" t="s">
        <v>434</v>
      </c>
      <c r="H138" s="210">
        <v>26</v>
      </c>
      <c r="I138" s="211"/>
      <c r="J138" s="212">
        <f>ROUND(I138*H138,2)</f>
        <v>0</v>
      </c>
      <c r="K138" s="208" t="s">
        <v>160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277</v>
      </c>
      <c r="AT138" s="217" t="s">
        <v>156</v>
      </c>
      <c r="AU138" s="217" t="s">
        <v>83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277</v>
      </c>
      <c r="BM138" s="217" t="s">
        <v>3011</v>
      </c>
    </row>
    <row r="139" s="2" customFormat="1">
      <c r="A139" s="40"/>
      <c r="B139" s="41"/>
      <c r="C139" s="42"/>
      <c r="D139" s="219" t="s">
        <v>163</v>
      </c>
      <c r="E139" s="42"/>
      <c r="F139" s="220" t="s">
        <v>1387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163</v>
      </c>
      <c r="AU139" s="19" t="s">
        <v>83</v>
      </c>
    </row>
    <row r="140" s="2" customFormat="1">
      <c r="A140" s="40"/>
      <c r="B140" s="41"/>
      <c r="C140" s="42"/>
      <c r="D140" s="224" t="s">
        <v>165</v>
      </c>
      <c r="E140" s="42"/>
      <c r="F140" s="225" t="s">
        <v>2415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165</v>
      </c>
      <c r="AU140" s="19" t="s">
        <v>83</v>
      </c>
    </row>
    <row r="141" s="2" customFormat="1" ht="22.2" customHeight="1">
      <c r="A141" s="40"/>
      <c r="B141" s="41"/>
      <c r="C141" s="248" t="s">
        <v>277</v>
      </c>
      <c r="D141" s="248" t="s">
        <v>264</v>
      </c>
      <c r="E141" s="249" t="s">
        <v>2416</v>
      </c>
      <c r="F141" s="250" t="s">
        <v>2417</v>
      </c>
      <c r="G141" s="251" t="s">
        <v>434</v>
      </c>
      <c r="H141" s="252">
        <v>26</v>
      </c>
      <c r="I141" s="253"/>
      <c r="J141" s="254">
        <f>ROUND(I141*H141,2)</f>
        <v>0</v>
      </c>
      <c r="K141" s="250" t="s">
        <v>160</v>
      </c>
      <c r="L141" s="255"/>
      <c r="M141" s="256" t="s">
        <v>19</v>
      </c>
      <c r="N141" s="257" t="s">
        <v>44</v>
      </c>
      <c r="O141" s="86"/>
      <c r="P141" s="215">
        <f>O141*H141</f>
        <v>0</v>
      </c>
      <c r="Q141" s="215">
        <v>5.0000000000000002E-05</v>
      </c>
      <c r="R141" s="215">
        <f>Q141*H141</f>
        <v>0.0013000000000000002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414</v>
      </c>
      <c r="AT141" s="217" t="s">
        <v>264</v>
      </c>
      <c r="AU141" s="217" t="s">
        <v>83</v>
      </c>
      <c r="AY141" s="19" t="s">
        <v>154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277</v>
      </c>
      <c r="BM141" s="217" t="s">
        <v>3012</v>
      </c>
    </row>
    <row r="142" s="2" customFormat="1">
      <c r="A142" s="40"/>
      <c r="B142" s="41"/>
      <c r="C142" s="42"/>
      <c r="D142" s="219" t="s">
        <v>163</v>
      </c>
      <c r="E142" s="42"/>
      <c r="F142" s="220" t="s">
        <v>2417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163</v>
      </c>
      <c r="AU142" s="19" t="s">
        <v>83</v>
      </c>
    </row>
    <row r="143" s="2" customFormat="1" ht="22.2" customHeight="1">
      <c r="A143" s="40"/>
      <c r="B143" s="41"/>
      <c r="C143" s="206" t="s">
        <v>285</v>
      </c>
      <c r="D143" s="206" t="s">
        <v>156</v>
      </c>
      <c r="E143" s="207" t="s">
        <v>2419</v>
      </c>
      <c r="F143" s="208" t="s">
        <v>2420</v>
      </c>
      <c r="G143" s="209" t="s">
        <v>230</v>
      </c>
      <c r="H143" s="210">
        <v>120</v>
      </c>
      <c r="I143" s="211"/>
      <c r="J143" s="212">
        <f>ROUND(I143*H143,2)</f>
        <v>0</v>
      </c>
      <c r="K143" s="208" t="s">
        <v>160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0.00027</v>
      </c>
      <c r="T143" s="216">
        <f>S143*H143</f>
        <v>0.032399999999999998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277</v>
      </c>
      <c r="AT143" s="217" t="s">
        <v>156</v>
      </c>
      <c r="AU143" s="217" t="s">
        <v>83</v>
      </c>
      <c r="AY143" s="19" t="s">
        <v>154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277</v>
      </c>
      <c r="BM143" s="217" t="s">
        <v>3013</v>
      </c>
    </row>
    <row r="144" s="2" customFormat="1">
      <c r="A144" s="40"/>
      <c r="B144" s="41"/>
      <c r="C144" s="42"/>
      <c r="D144" s="219" t="s">
        <v>163</v>
      </c>
      <c r="E144" s="42"/>
      <c r="F144" s="220" t="s">
        <v>2422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163</v>
      </c>
      <c r="AU144" s="19" t="s">
        <v>83</v>
      </c>
    </row>
    <row r="145" s="2" customFormat="1">
      <c r="A145" s="40"/>
      <c r="B145" s="41"/>
      <c r="C145" s="42"/>
      <c r="D145" s="224" t="s">
        <v>165</v>
      </c>
      <c r="E145" s="42"/>
      <c r="F145" s="225" t="s">
        <v>2423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165</v>
      </c>
      <c r="AU145" s="19" t="s">
        <v>83</v>
      </c>
    </row>
    <row r="146" s="2" customFormat="1" ht="22.2" customHeight="1">
      <c r="A146" s="40"/>
      <c r="B146" s="41"/>
      <c r="C146" s="206" t="s">
        <v>296</v>
      </c>
      <c r="D146" s="206" t="s">
        <v>156</v>
      </c>
      <c r="E146" s="207" t="s">
        <v>1393</v>
      </c>
      <c r="F146" s="208" t="s">
        <v>1394</v>
      </c>
      <c r="G146" s="209" t="s">
        <v>230</v>
      </c>
      <c r="H146" s="210">
        <v>80</v>
      </c>
      <c r="I146" s="211"/>
      <c r="J146" s="212">
        <f>ROUND(I146*H146,2)</f>
        <v>0</v>
      </c>
      <c r="K146" s="208" t="s">
        <v>160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277</v>
      </c>
      <c r="AT146" s="217" t="s">
        <v>156</v>
      </c>
      <c r="AU146" s="217" t="s">
        <v>83</v>
      </c>
      <c r="AY146" s="19" t="s">
        <v>154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277</v>
      </c>
      <c r="BM146" s="217" t="s">
        <v>3014</v>
      </c>
    </row>
    <row r="147" s="2" customFormat="1">
      <c r="A147" s="40"/>
      <c r="B147" s="41"/>
      <c r="C147" s="42"/>
      <c r="D147" s="219" t="s">
        <v>163</v>
      </c>
      <c r="E147" s="42"/>
      <c r="F147" s="220" t="s">
        <v>1396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163</v>
      </c>
      <c r="AU147" s="19" t="s">
        <v>83</v>
      </c>
    </row>
    <row r="148" s="2" customFormat="1">
      <c r="A148" s="40"/>
      <c r="B148" s="41"/>
      <c r="C148" s="42"/>
      <c r="D148" s="224" t="s">
        <v>165</v>
      </c>
      <c r="E148" s="42"/>
      <c r="F148" s="225" t="s">
        <v>2425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165</v>
      </c>
      <c r="AU148" s="19" t="s">
        <v>83</v>
      </c>
    </row>
    <row r="149" s="2" customFormat="1" ht="22.2" customHeight="1">
      <c r="A149" s="40"/>
      <c r="B149" s="41"/>
      <c r="C149" s="248" t="s">
        <v>303</v>
      </c>
      <c r="D149" s="248" t="s">
        <v>264</v>
      </c>
      <c r="E149" s="249" t="s">
        <v>2426</v>
      </c>
      <c r="F149" s="250" t="s">
        <v>2427</v>
      </c>
      <c r="G149" s="251" t="s">
        <v>230</v>
      </c>
      <c r="H149" s="252">
        <v>92</v>
      </c>
      <c r="I149" s="253"/>
      <c r="J149" s="254">
        <f>ROUND(I149*H149,2)</f>
        <v>0</v>
      </c>
      <c r="K149" s="250" t="s">
        <v>160</v>
      </c>
      <c r="L149" s="255"/>
      <c r="M149" s="256" t="s">
        <v>19</v>
      </c>
      <c r="N149" s="257" t="s">
        <v>44</v>
      </c>
      <c r="O149" s="86"/>
      <c r="P149" s="215">
        <f>O149*H149</f>
        <v>0</v>
      </c>
      <c r="Q149" s="215">
        <v>6.9999999999999994E-05</v>
      </c>
      <c r="R149" s="215">
        <f>Q149*H149</f>
        <v>0.0064399999999999995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414</v>
      </c>
      <c r="AT149" s="217" t="s">
        <v>264</v>
      </c>
      <c r="AU149" s="217" t="s">
        <v>83</v>
      </c>
      <c r="AY149" s="19" t="s">
        <v>154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277</v>
      </c>
      <c r="BM149" s="217" t="s">
        <v>3015</v>
      </c>
    </row>
    <row r="150" s="2" customFormat="1">
      <c r="A150" s="40"/>
      <c r="B150" s="41"/>
      <c r="C150" s="42"/>
      <c r="D150" s="219" t="s">
        <v>163</v>
      </c>
      <c r="E150" s="42"/>
      <c r="F150" s="220" t="s">
        <v>2427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163</v>
      </c>
      <c r="AU150" s="19" t="s">
        <v>83</v>
      </c>
    </row>
    <row r="151" s="14" customFormat="1">
      <c r="A151" s="14"/>
      <c r="B151" s="236"/>
      <c r="C151" s="237"/>
      <c r="D151" s="219" t="s">
        <v>167</v>
      </c>
      <c r="E151" s="238" t="s">
        <v>19</v>
      </c>
      <c r="F151" s="239" t="s">
        <v>1082</v>
      </c>
      <c r="G151" s="237"/>
      <c r="H151" s="240">
        <v>80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167</v>
      </c>
      <c r="AU151" s="246" t="s">
        <v>83</v>
      </c>
      <c r="AV151" s="14" t="s">
        <v>83</v>
      </c>
      <c r="AW151" s="14" t="s">
        <v>34</v>
      </c>
      <c r="AX151" s="14" t="s">
        <v>81</v>
      </c>
      <c r="AY151" s="246" t="s">
        <v>154</v>
      </c>
    </row>
    <row r="152" s="14" customFormat="1">
      <c r="A152" s="14"/>
      <c r="B152" s="236"/>
      <c r="C152" s="237"/>
      <c r="D152" s="219" t="s">
        <v>167</v>
      </c>
      <c r="E152" s="237"/>
      <c r="F152" s="239" t="s">
        <v>2429</v>
      </c>
      <c r="G152" s="237"/>
      <c r="H152" s="240">
        <v>92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167</v>
      </c>
      <c r="AU152" s="246" t="s">
        <v>83</v>
      </c>
      <c r="AV152" s="14" t="s">
        <v>83</v>
      </c>
      <c r="AW152" s="14" t="s">
        <v>4</v>
      </c>
      <c r="AX152" s="14" t="s">
        <v>81</v>
      </c>
      <c r="AY152" s="246" t="s">
        <v>154</v>
      </c>
    </row>
    <row r="153" s="2" customFormat="1" ht="22.2" customHeight="1">
      <c r="A153" s="40"/>
      <c r="B153" s="41"/>
      <c r="C153" s="206" t="s">
        <v>311</v>
      </c>
      <c r="D153" s="206" t="s">
        <v>156</v>
      </c>
      <c r="E153" s="207" t="s">
        <v>2430</v>
      </c>
      <c r="F153" s="208" t="s">
        <v>2431</v>
      </c>
      <c r="G153" s="209" t="s">
        <v>230</v>
      </c>
      <c r="H153" s="210">
        <v>20</v>
      </c>
      <c r="I153" s="211"/>
      <c r="J153" s="212">
        <f>ROUND(I153*H153,2)</f>
        <v>0</v>
      </c>
      <c r="K153" s="208" t="s">
        <v>160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277</v>
      </c>
      <c r="AT153" s="217" t="s">
        <v>156</v>
      </c>
      <c r="AU153" s="217" t="s">
        <v>83</v>
      </c>
      <c r="AY153" s="19" t="s">
        <v>154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277</v>
      </c>
      <c r="BM153" s="217" t="s">
        <v>3016</v>
      </c>
    </row>
    <row r="154" s="2" customFormat="1">
      <c r="A154" s="40"/>
      <c r="B154" s="41"/>
      <c r="C154" s="42"/>
      <c r="D154" s="219" t="s">
        <v>163</v>
      </c>
      <c r="E154" s="42"/>
      <c r="F154" s="220" t="s">
        <v>2433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163</v>
      </c>
      <c r="AU154" s="19" t="s">
        <v>83</v>
      </c>
    </row>
    <row r="155" s="2" customFormat="1">
      <c r="A155" s="40"/>
      <c r="B155" s="41"/>
      <c r="C155" s="42"/>
      <c r="D155" s="224" t="s">
        <v>165</v>
      </c>
      <c r="E155" s="42"/>
      <c r="F155" s="225" t="s">
        <v>2434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165</v>
      </c>
      <c r="AU155" s="19" t="s">
        <v>83</v>
      </c>
    </row>
    <row r="156" s="2" customFormat="1" ht="22.2" customHeight="1">
      <c r="A156" s="40"/>
      <c r="B156" s="41"/>
      <c r="C156" s="248" t="s">
        <v>7</v>
      </c>
      <c r="D156" s="248" t="s">
        <v>264</v>
      </c>
      <c r="E156" s="249" t="s">
        <v>2435</v>
      </c>
      <c r="F156" s="250" t="s">
        <v>2436</v>
      </c>
      <c r="G156" s="251" t="s">
        <v>230</v>
      </c>
      <c r="H156" s="252">
        <v>23</v>
      </c>
      <c r="I156" s="253"/>
      <c r="J156" s="254">
        <f>ROUND(I156*H156,2)</f>
        <v>0</v>
      </c>
      <c r="K156" s="250" t="s">
        <v>160</v>
      </c>
      <c r="L156" s="255"/>
      <c r="M156" s="256" t="s">
        <v>19</v>
      </c>
      <c r="N156" s="257" t="s">
        <v>44</v>
      </c>
      <c r="O156" s="86"/>
      <c r="P156" s="215">
        <f>O156*H156</f>
        <v>0</v>
      </c>
      <c r="Q156" s="215">
        <v>0.00017000000000000001</v>
      </c>
      <c r="R156" s="215">
        <f>Q156*H156</f>
        <v>0.0039100000000000003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414</v>
      </c>
      <c r="AT156" s="217" t="s">
        <v>264</v>
      </c>
      <c r="AU156" s="217" t="s">
        <v>83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277</v>
      </c>
      <c r="BM156" s="217" t="s">
        <v>3017</v>
      </c>
    </row>
    <row r="157" s="2" customFormat="1">
      <c r="A157" s="40"/>
      <c r="B157" s="41"/>
      <c r="C157" s="42"/>
      <c r="D157" s="219" t="s">
        <v>163</v>
      </c>
      <c r="E157" s="42"/>
      <c r="F157" s="220" t="s">
        <v>2436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163</v>
      </c>
      <c r="AU157" s="19" t="s">
        <v>83</v>
      </c>
    </row>
    <row r="158" s="14" customFormat="1">
      <c r="A158" s="14"/>
      <c r="B158" s="236"/>
      <c r="C158" s="237"/>
      <c r="D158" s="219" t="s">
        <v>167</v>
      </c>
      <c r="E158" s="238" t="s">
        <v>19</v>
      </c>
      <c r="F158" s="239" t="s">
        <v>311</v>
      </c>
      <c r="G158" s="237"/>
      <c r="H158" s="240">
        <v>20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167</v>
      </c>
      <c r="AU158" s="246" t="s">
        <v>83</v>
      </c>
      <c r="AV158" s="14" t="s">
        <v>83</v>
      </c>
      <c r="AW158" s="14" t="s">
        <v>34</v>
      </c>
      <c r="AX158" s="14" t="s">
        <v>81</v>
      </c>
      <c r="AY158" s="246" t="s">
        <v>154</v>
      </c>
    </row>
    <row r="159" s="14" customFormat="1">
      <c r="A159" s="14"/>
      <c r="B159" s="236"/>
      <c r="C159" s="237"/>
      <c r="D159" s="219" t="s">
        <v>167</v>
      </c>
      <c r="E159" s="237"/>
      <c r="F159" s="239" t="s">
        <v>3018</v>
      </c>
      <c r="G159" s="237"/>
      <c r="H159" s="240">
        <v>23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167</v>
      </c>
      <c r="AU159" s="246" t="s">
        <v>83</v>
      </c>
      <c r="AV159" s="14" t="s">
        <v>83</v>
      </c>
      <c r="AW159" s="14" t="s">
        <v>4</v>
      </c>
      <c r="AX159" s="14" t="s">
        <v>81</v>
      </c>
      <c r="AY159" s="246" t="s">
        <v>154</v>
      </c>
    </row>
    <row r="160" s="2" customFormat="1" ht="30" customHeight="1">
      <c r="A160" s="40"/>
      <c r="B160" s="41"/>
      <c r="C160" s="206" t="s">
        <v>326</v>
      </c>
      <c r="D160" s="206" t="s">
        <v>156</v>
      </c>
      <c r="E160" s="207" t="s">
        <v>2439</v>
      </c>
      <c r="F160" s="208" t="s">
        <v>2440</v>
      </c>
      <c r="G160" s="209" t="s">
        <v>230</v>
      </c>
      <c r="H160" s="210">
        <v>160</v>
      </c>
      <c r="I160" s="211"/>
      <c r="J160" s="212">
        <f>ROUND(I160*H160,2)</f>
        <v>0</v>
      </c>
      <c r="K160" s="208" t="s">
        <v>160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277</v>
      </c>
      <c r="AT160" s="217" t="s">
        <v>156</v>
      </c>
      <c r="AU160" s="217" t="s">
        <v>83</v>
      </c>
      <c r="AY160" s="19" t="s">
        <v>154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277</v>
      </c>
      <c r="BM160" s="217" t="s">
        <v>3019</v>
      </c>
    </row>
    <row r="161" s="2" customFormat="1">
      <c r="A161" s="40"/>
      <c r="B161" s="41"/>
      <c r="C161" s="42"/>
      <c r="D161" s="219" t="s">
        <v>163</v>
      </c>
      <c r="E161" s="42"/>
      <c r="F161" s="220" t="s">
        <v>2442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163</v>
      </c>
      <c r="AU161" s="19" t="s">
        <v>83</v>
      </c>
    </row>
    <row r="162" s="2" customFormat="1">
      <c r="A162" s="40"/>
      <c r="B162" s="41"/>
      <c r="C162" s="42"/>
      <c r="D162" s="224" t="s">
        <v>165</v>
      </c>
      <c r="E162" s="42"/>
      <c r="F162" s="225" t="s">
        <v>2443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165</v>
      </c>
      <c r="AU162" s="19" t="s">
        <v>83</v>
      </c>
    </row>
    <row r="163" s="2" customFormat="1" ht="22.2" customHeight="1">
      <c r="A163" s="40"/>
      <c r="B163" s="41"/>
      <c r="C163" s="248" t="s">
        <v>335</v>
      </c>
      <c r="D163" s="248" t="s">
        <v>264</v>
      </c>
      <c r="E163" s="249" t="s">
        <v>2444</v>
      </c>
      <c r="F163" s="250" t="s">
        <v>2445</v>
      </c>
      <c r="G163" s="251" t="s">
        <v>230</v>
      </c>
      <c r="H163" s="252">
        <v>184</v>
      </c>
      <c r="I163" s="253"/>
      <c r="J163" s="254">
        <f>ROUND(I163*H163,2)</f>
        <v>0</v>
      </c>
      <c r="K163" s="250" t="s">
        <v>160</v>
      </c>
      <c r="L163" s="255"/>
      <c r="M163" s="256" t="s">
        <v>19</v>
      </c>
      <c r="N163" s="257" t="s">
        <v>44</v>
      </c>
      <c r="O163" s="86"/>
      <c r="P163" s="215">
        <f>O163*H163</f>
        <v>0</v>
      </c>
      <c r="Q163" s="215">
        <v>1.0000000000000001E-05</v>
      </c>
      <c r="R163" s="215">
        <f>Q163*H163</f>
        <v>0.0018400000000000001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414</v>
      </c>
      <c r="AT163" s="217" t="s">
        <v>264</v>
      </c>
      <c r="AU163" s="217" t="s">
        <v>83</v>
      </c>
      <c r="AY163" s="19" t="s">
        <v>154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277</v>
      </c>
      <c r="BM163" s="217" t="s">
        <v>3020</v>
      </c>
    </row>
    <row r="164" s="2" customFormat="1">
      <c r="A164" s="40"/>
      <c r="B164" s="41"/>
      <c r="C164" s="42"/>
      <c r="D164" s="219" t="s">
        <v>163</v>
      </c>
      <c r="E164" s="42"/>
      <c r="F164" s="220" t="s">
        <v>2445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163</v>
      </c>
      <c r="AU164" s="19" t="s">
        <v>83</v>
      </c>
    </row>
    <row r="165" s="14" customFormat="1">
      <c r="A165" s="14"/>
      <c r="B165" s="236"/>
      <c r="C165" s="237"/>
      <c r="D165" s="219" t="s">
        <v>167</v>
      </c>
      <c r="E165" s="238" t="s">
        <v>19</v>
      </c>
      <c r="F165" s="239" t="s">
        <v>3021</v>
      </c>
      <c r="G165" s="237"/>
      <c r="H165" s="240">
        <v>160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167</v>
      </c>
      <c r="AU165" s="246" t="s">
        <v>83</v>
      </c>
      <c r="AV165" s="14" t="s">
        <v>83</v>
      </c>
      <c r="AW165" s="14" t="s">
        <v>34</v>
      </c>
      <c r="AX165" s="14" t="s">
        <v>81</v>
      </c>
      <c r="AY165" s="246" t="s">
        <v>154</v>
      </c>
    </row>
    <row r="166" s="14" customFormat="1">
      <c r="A166" s="14"/>
      <c r="B166" s="236"/>
      <c r="C166" s="237"/>
      <c r="D166" s="219" t="s">
        <v>167</v>
      </c>
      <c r="E166" s="237"/>
      <c r="F166" s="239" t="s">
        <v>3022</v>
      </c>
      <c r="G166" s="237"/>
      <c r="H166" s="240">
        <v>184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167</v>
      </c>
      <c r="AU166" s="246" t="s">
        <v>83</v>
      </c>
      <c r="AV166" s="14" t="s">
        <v>83</v>
      </c>
      <c r="AW166" s="14" t="s">
        <v>4</v>
      </c>
      <c r="AX166" s="14" t="s">
        <v>81</v>
      </c>
      <c r="AY166" s="246" t="s">
        <v>154</v>
      </c>
    </row>
    <row r="167" s="2" customFormat="1" ht="22.2" customHeight="1">
      <c r="A167" s="40"/>
      <c r="B167" s="41"/>
      <c r="C167" s="206" t="s">
        <v>346</v>
      </c>
      <c r="D167" s="206" t="s">
        <v>156</v>
      </c>
      <c r="E167" s="207" t="s">
        <v>1402</v>
      </c>
      <c r="F167" s="208" t="s">
        <v>1403</v>
      </c>
      <c r="G167" s="209" t="s">
        <v>230</v>
      </c>
      <c r="H167" s="210">
        <v>820</v>
      </c>
      <c r="I167" s="211"/>
      <c r="J167" s="212">
        <f>ROUND(I167*H167,2)</f>
        <v>0</v>
      </c>
      <c r="K167" s="208" t="s">
        <v>160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277</v>
      </c>
      <c r="AT167" s="217" t="s">
        <v>156</v>
      </c>
      <c r="AU167" s="217" t="s">
        <v>83</v>
      </c>
      <c r="AY167" s="19" t="s">
        <v>154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277</v>
      </c>
      <c r="BM167" s="217" t="s">
        <v>3023</v>
      </c>
    </row>
    <row r="168" s="2" customFormat="1">
      <c r="A168" s="40"/>
      <c r="B168" s="41"/>
      <c r="C168" s="42"/>
      <c r="D168" s="219" t="s">
        <v>163</v>
      </c>
      <c r="E168" s="42"/>
      <c r="F168" s="220" t="s">
        <v>1405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83</v>
      </c>
    </row>
    <row r="169" s="2" customFormat="1">
      <c r="A169" s="40"/>
      <c r="B169" s="41"/>
      <c r="C169" s="42"/>
      <c r="D169" s="224" t="s">
        <v>165</v>
      </c>
      <c r="E169" s="42"/>
      <c r="F169" s="225" t="s">
        <v>2450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165</v>
      </c>
      <c r="AU169" s="19" t="s">
        <v>83</v>
      </c>
    </row>
    <row r="170" s="2" customFormat="1" ht="22.2" customHeight="1">
      <c r="A170" s="40"/>
      <c r="B170" s="41"/>
      <c r="C170" s="248" t="s">
        <v>357</v>
      </c>
      <c r="D170" s="248" t="s">
        <v>264</v>
      </c>
      <c r="E170" s="249" t="s">
        <v>2452</v>
      </c>
      <c r="F170" s="250" t="s">
        <v>2453</v>
      </c>
      <c r="G170" s="251" t="s">
        <v>230</v>
      </c>
      <c r="H170" s="252">
        <v>943</v>
      </c>
      <c r="I170" s="253"/>
      <c r="J170" s="254">
        <f>ROUND(I170*H170,2)</f>
        <v>0</v>
      </c>
      <c r="K170" s="250" t="s">
        <v>160</v>
      </c>
      <c r="L170" s="255"/>
      <c r="M170" s="256" t="s">
        <v>19</v>
      </c>
      <c r="N170" s="257" t="s">
        <v>44</v>
      </c>
      <c r="O170" s="86"/>
      <c r="P170" s="215">
        <f>O170*H170</f>
        <v>0</v>
      </c>
      <c r="Q170" s="215">
        <v>0.00012</v>
      </c>
      <c r="R170" s="215">
        <f>Q170*H170</f>
        <v>0.11316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414</v>
      </c>
      <c r="AT170" s="217" t="s">
        <v>264</v>
      </c>
      <c r="AU170" s="217" t="s">
        <v>83</v>
      </c>
      <c r="AY170" s="19" t="s">
        <v>154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277</v>
      </c>
      <c r="BM170" s="217" t="s">
        <v>3024</v>
      </c>
    </row>
    <row r="171" s="2" customFormat="1">
      <c r="A171" s="40"/>
      <c r="B171" s="41"/>
      <c r="C171" s="42"/>
      <c r="D171" s="219" t="s">
        <v>163</v>
      </c>
      <c r="E171" s="42"/>
      <c r="F171" s="220" t="s">
        <v>2453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163</v>
      </c>
      <c r="AU171" s="19" t="s">
        <v>83</v>
      </c>
    </row>
    <row r="172" s="14" customFormat="1">
      <c r="A172" s="14"/>
      <c r="B172" s="236"/>
      <c r="C172" s="237"/>
      <c r="D172" s="219" t="s">
        <v>167</v>
      </c>
      <c r="E172" s="238" t="s">
        <v>19</v>
      </c>
      <c r="F172" s="239" t="s">
        <v>3025</v>
      </c>
      <c r="G172" s="237"/>
      <c r="H172" s="240">
        <v>820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167</v>
      </c>
      <c r="AU172" s="246" t="s">
        <v>83</v>
      </c>
      <c r="AV172" s="14" t="s">
        <v>83</v>
      </c>
      <c r="AW172" s="14" t="s">
        <v>34</v>
      </c>
      <c r="AX172" s="14" t="s">
        <v>81</v>
      </c>
      <c r="AY172" s="246" t="s">
        <v>154</v>
      </c>
    </row>
    <row r="173" s="14" customFormat="1">
      <c r="A173" s="14"/>
      <c r="B173" s="236"/>
      <c r="C173" s="237"/>
      <c r="D173" s="219" t="s">
        <v>167</v>
      </c>
      <c r="E173" s="237"/>
      <c r="F173" s="239" t="s">
        <v>3026</v>
      </c>
      <c r="G173" s="237"/>
      <c r="H173" s="240">
        <v>943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167</v>
      </c>
      <c r="AU173" s="246" t="s">
        <v>83</v>
      </c>
      <c r="AV173" s="14" t="s">
        <v>83</v>
      </c>
      <c r="AW173" s="14" t="s">
        <v>4</v>
      </c>
      <c r="AX173" s="14" t="s">
        <v>81</v>
      </c>
      <c r="AY173" s="246" t="s">
        <v>154</v>
      </c>
    </row>
    <row r="174" s="2" customFormat="1" ht="30" customHeight="1">
      <c r="A174" s="40"/>
      <c r="B174" s="41"/>
      <c r="C174" s="206" t="s">
        <v>366</v>
      </c>
      <c r="D174" s="206" t="s">
        <v>156</v>
      </c>
      <c r="E174" s="207" t="s">
        <v>2460</v>
      </c>
      <c r="F174" s="208" t="s">
        <v>2461</v>
      </c>
      <c r="G174" s="209" t="s">
        <v>230</v>
      </c>
      <c r="H174" s="210">
        <v>310</v>
      </c>
      <c r="I174" s="211"/>
      <c r="J174" s="212">
        <f>ROUND(I174*H174,2)</f>
        <v>0</v>
      </c>
      <c r="K174" s="208" t="s">
        <v>160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277</v>
      </c>
      <c r="AT174" s="217" t="s">
        <v>156</v>
      </c>
      <c r="AU174" s="217" t="s">
        <v>83</v>
      </c>
      <c r="AY174" s="19" t="s">
        <v>154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277</v>
      </c>
      <c r="BM174" s="217" t="s">
        <v>3027</v>
      </c>
    </row>
    <row r="175" s="2" customFormat="1">
      <c r="A175" s="40"/>
      <c r="B175" s="41"/>
      <c r="C175" s="42"/>
      <c r="D175" s="219" t="s">
        <v>163</v>
      </c>
      <c r="E175" s="42"/>
      <c r="F175" s="220" t="s">
        <v>2463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163</v>
      </c>
      <c r="AU175" s="19" t="s">
        <v>83</v>
      </c>
    </row>
    <row r="176" s="2" customFormat="1">
      <c r="A176" s="40"/>
      <c r="B176" s="41"/>
      <c r="C176" s="42"/>
      <c r="D176" s="224" t="s">
        <v>165</v>
      </c>
      <c r="E176" s="42"/>
      <c r="F176" s="225" t="s">
        <v>2464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165</v>
      </c>
      <c r="AU176" s="19" t="s">
        <v>83</v>
      </c>
    </row>
    <row r="177" s="2" customFormat="1" ht="22.2" customHeight="1">
      <c r="A177" s="40"/>
      <c r="B177" s="41"/>
      <c r="C177" s="248" t="s">
        <v>374</v>
      </c>
      <c r="D177" s="248" t="s">
        <v>264</v>
      </c>
      <c r="E177" s="249" t="s">
        <v>2465</v>
      </c>
      <c r="F177" s="250" t="s">
        <v>2466</v>
      </c>
      <c r="G177" s="251" t="s">
        <v>230</v>
      </c>
      <c r="H177" s="252">
        <v>356.5</v>
      </c>
      <c r="I177" s="253"/>
      <c r="J177" s="254">
        <f>ROUND(I177*H177,2)</f>
        <v>0</v>
      </c>
      <c r="K177" s="250" t="s">
        <v>160</v>
      </c>
      <c r="L177" s="255"/>
      <c r="M177" s="256" t="s">
        <v>19</v>
      </c>
      <c r="N177" s="257" t="s">
        <v>44</v>
      </c>
      <c r="O177" s="86"/>
      <c r="P177" s="215">
        <f>O177*H177</f>
        <v>0</v>
      </c>
      <c r="Q177" s="215">
        <v>0.00017000000000000001</v>
      </c>
      <c r="R177" s="215">
        <f>Q177*H177</f>
        <v>0.060605000000000006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414</v>
      </c>
      <c r="AT177" s="217" t="s">
        <v>264</v>
      </c>
      <c r="AU177" s="217" t="s">
        <v>83</v>
      </c>
      <c r="AY177" s="19" t="s">
        <v>154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277</v>
      </c>
      <c r="BM177" s="217" t="s">
        <v>3028</v>
      </c>
    </row>
    <row r="178" s="2" customFormat="1">
      <c r="A178" s="40"/>
      <c r="B178" s="41"/>
      <c r="C178" s="42"/>
      <c r="D178" s="219" t="s">
        <v>163</v>
      </c>
      <c r="E178" s="42"/>
      <c r="F178" s="220" t="s">
        <v>2466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163</v>
      </c>
      <c r="AU178" s="19" t="s">
        <v>83</v>
      </c>
    </row>
    <row r="179" s="14" customFormat="1">
      <c r="A179" s="14"/>
      <c r="B179" s="236"/>
      <c r="C179" s="237"/>
      <c r="D179" s="219" t="s">
        <v>167</v>
      </c>
      <c r="E179" s="238" t="s">
        <v>19</v>
      </c>
      <c r="F179" s="239" t="s">
        <v>3029</v>
      </c>
      <c r="G179" s="237"/>
      <c r="H179" s="240">
        <v>310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167</v>
      </c>
      <c r="AU179" s="246" t="s">
        <v>83</v>
      </c>
      <c r="AV179" s="14" t="s">
        <v>83</v>
      </c>
      <c r="AW179" s="14" t="s">
        <v>34</v>
      </c>
      <c r="AX179" s="14" t="s">
        <v>81</v>
      </c>
      <c r="AY179" s="246" t="s">
        <v>154</v>
      </c>
    </row>
    <row r="180" s="14" customFormat="1">
      <c r="A180" s="14"/>
      <c r="B180" s="236"/>
      <c r="C180" s="237"/>
      <c r="D180" s="219" t="s">
        <v>167</v>
      </c>
      <c r="E180" s="237"/>
      <c r="F180" s="239" t="s">
        <v>3030</v>
      </c>
      <c r="G180" s="237"/>
      <c r="H180" s="240">
        <v>356.5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167</v>
      </c>
      <c r="AU180" s="246" t="s">
        <v>83</v>
      </c>
      <c r="AV180" s="14" t="s">
        <v>83</v>
      </c>
      <c r="AW180" s="14" t="s">
        <v>4</v>
      </c>
      <c r="AX180" s="14" t="s">
        <v>81</v>
      </c>
      <c r="AY180" s="246" t="s">
        <v>154</v>
      </c>
    </row>
    <row r="181" s="2" customFormat="1" ht="22.2" customHeight="1">
      <c r="A181" s="40"/>
      <c r="B181" s="41"/>
      <c r="C181" s="206" t="s">
        <v>380</v>
      </c>
      <c r="D181" s="206" t="s">
        <v>156</v>
      </c>
      <c r="E181" s="207" t="s">
        <v>2470</v>
      </c>
      <c r="F181" s="208" t="s">
        <v>2471</v>
      </c>
      <c r="G181" s="209" t="s">
        <v>230</v>
      </c>
      <c r="H181" s="210">
        <v>12</v>
      </c>
      <c r="I181" s="211"/>
      <c r="J181" s="212">
        <f>ROUND(I181*H181,2)</f>
        <v>0</v>
      </c>
      <c r="K181" s="208" t="s">
        <v>160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277</v>
      </c>
      <c r="AT181" s="217" t="s">
        <v>156</v>
      </c>
      <c r="AU181" s="217" t="s">
        <v>83</v>
      </c>
      <c r="AY181" s="19" t="s">
        <v>154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277</v>
      </c>
      <c r="BM181" s="217" t="s">
        <v>3031</v>
      </c>
    </row>
    <row r="182" s="2" customFormat="1">
      <c r="A182" s="40"/>
      <c r="B182" s="41"/>
      <c r="C182" s="42"/>
      <c r="D182" s="219" t="s">
        <v>163</v>
      </c>
      <c r="E182" s="42"/>
      <c r="F182" s="220" t="s">
        <v>2473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163</v>
      </c>
      <c r="AU182" s="19" t="s">
        <v>83</v>
      </c>
    </row>
    <row r="183" s="2" customFormat="1">
      <c r="A183" s="40"/>
      <c r="B183" s="41"/>
      <c r="C183" s="42"/>
      <c r="D183" s="224" t="s">
        <v>165</v>
      </c>
      <c r="E183" s="42"/>
      <c r="F183" s="225" t="s">
        <v>2474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165</v>
      </c>
      <c r="AU183" s="19" t="s">
        <v>83</v>
      </c>
    </row>
    <row r="184" s="2" customFormat="1" ht="22.2" customHeight="1">
      <c r="A184" s="40"/>
      <c r="B184" s="41"/>
      <c r="C184" s="248" t="s">
        <v>390</v>
      </c>
      <c r="D184" s="248" t="s">
        <v>264</v>
      </c>
      <c r="E184" s="249" t="s">
        <v>2475</v>
      </c>
      <c r="F184" s="250" t="s">
        <v>2476</v>
      </c>
      <c r="G184" s="251" t="s">
        <v>230</v>
      </c>
      <c r="H184" s="252">
        <v>13.800000000000001</v>
      </c>
      <c r="I184" s="253"/>
      <c r="J184" s="254">
        <f>ROUND(I184*H184,2)</f>
        <v>0</v>
      </c>
      <c r="K184" s="250" t="s">
        <v>160</v>
      </c>
      <c r="L184" s="255"/>
      <c r="M184" s="256" t="s">
        <v>19</v>
      </c>
      <c r="N184" s="257" t="s">
        <v>44</v>
      </c>
      <c r="O184" s="86"/>
      <c r="P184" s="215">
        <f>O184*H184</f>
        <v>0</v>
      </c>
      <c r="Q184" s="215">
        <v>0.00013999999999999999</v>
      </c>
      <c r="R184" s="215">
        <f>Q184*H184</f>
        <v>0.0019319999999999999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414</v>
      </c>
      <c r="AT184" s="217" t="s">
        <v>264</v>
      </c>
      <c r="AU184" s="217" t="s">
        <v>83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277</v>
      </c>
      <c r="BM184" s="217" t="s">
        <v>3032</v>
      </c>
    </row>
    <row r="185" s="2" customFormat="1">
      <c r="A185" s="40"/>
      <c r="B185" s="41"/>
      <c r="C185" s="42"/>
      <c r="D185" s="219" t="s">
        <v>163</v>
      </c>
      <c r="E185" s="42"/>
      <c r="F185" s="220" t="s">
        <v>2476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163</v>
      </c>
      <c r="AU185" s="19" t="s">
        <v>83</v>
      </c>
    </row>
    <row r="186" s="14" customFormat="1">
      <c r="A186" s="14"/>
      <c r="B186" s="236"/>
      <c r="C186" s="237"/>
      <c r="D186" s="219" t="s">
        <v>167</v>
      </c>
      <c r="E186" s="238" t="s">
        <v>19</v>
      </c>
      <c r="F186" s="239" t="s">
        <v>8</v>
      </c>
      <c r="G186" s="237"/>
      <c r="H186" s="240">
        <v>12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167</v>
      </c>
      <c r="AU186" s="246" t="s">
        <v>83</v>
      </c>
      <c r="AV186" s="14" t="s">
        <v>83</v>
      </c>
      <c r="AW186" s="14" t="s">
        <v>34</v>
      </c>
      <c r="AX186" s="14" t="s">
        <v>81</v>
      </c>
      <c r="AY186" s="246" t="s">
        <v>154</v>
      </c>
    </row>
    <row r="187" s="14" customFormat="1">
      <c r="A187" s="14"/>
      <c r="B187" s="236"/>
      <c r="C187" s="237"/>
      <c r="D187" s="219" t="s">
        <v>167</v>
      </c>
      <c r="E187" s="237"/>
      <c r="F187" s="239" t="s">
        <v>3033</v>
      </c>
      <c r="G187" s="237"/>
      <c r="H187" s="240">
        <v>13.800000000000001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167</v>
      </c>
      <c r="AU187" s="246" t="s">
        <v>83</v>
      </c>
      <c r="AV187" s="14" t="s">
        <v>83</v>
      </c>
      <c r="AW187" s="14" t="s">
        <v>4</v>
      </c>
      <c r="AX187" s="14" t="s">
        <v>81</v>
      </c>
      <c r="AY187" s="246" t="s">
        <v>154</v>
      </c>
    </row>
    <row r="188" s="2" customFormat="1" ht="30" customHeight="1">
      <c r="A188" s="40"/>
      <c r="B188" s="41"/>
      <c r="C188" s="206" t="s">
        <v>397</v>
      </c>
      <c r="D188" s="206" t="s">
        <v>156</v>
      </c>
      <c r="E188" s="207" t="s">
        <v>2479</v>
      </c>
      <c r="F188" s="208" t="s">
        <v>2480</v>
      </c>
      <c r="G188" s="209" t="s">
        <v>230</v>
      </c>
      <c r="H188" s="210">
        <v>45</v>
      </c>
      <c r="I188" s="211"/>
      <c r="J188" s="212">
        <f>ROUND(I188*H188,2)</f>
        <v>0</v>
      </c>
      <c r="K188" s="208" t="s">
        <v>160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277</v>
      </c>
      <c r="AT188" s="217" t="s">
        <v>156</v>
      </c>
      <c r="AU188" s="217" t="s">
        <v>83</v>
      </c>
      <c r="AY188" s="19" t="s">
        <v>154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277</v>
      </c>
      <c r="BM188" s="217" t="s">
        <v>3034</v>
      </c>
    </row>
    <row r="189" s="2" customFormat="1">
      <c r="A189" s="40"/>
      <c r="B189" s="41"/>
      <c r="C189" s="42"/>
      <c r="D189" s="219" t="s">
        <v>163</v>
      </c>
      <c r="E189" s="42"/>
      <c r="F189" s="220" t="s">
        <v>2482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163</v>
      </c>
      <c r="AU189" s="19" t="s">
        <v>83</v>
      </c>
    </row>
    <row r="190" s="2" customFormat="1">
      <c r="A190" s="40"/>
      <c r="B190" s="41"/>
      <c r="C190" s="42"/>
      <c r="D190" s="224" t="s">
        <v>165</v>
      </c>
      <c r="E190" s="42"/>
      <c r="F190" s="225" t="s">
        <v>2483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165</v>
      </c>
      <c r="AU190" s="19" t="s">
        <v>83</v>
      </c>
    </row>
    <row r="191" s="2" customFormat="1" ht="22.2" customHeight="1">
      <c r="A191" s="40"/>
      <c r="B191" s="41"/>
      <c r="C191" s="248" t="s">
        <v>407</v>
      </c>
      <c r="D191" s="248" t="s">
        <v>264</v>
      </c>
      <c r="E191" s="249" t="s">
        <v>2484</v>
      </c>
      <c r="F191" s="250" t="s">
        <v>2485</v>
      </c>
      <c r="G191" s="251" t="s">
        <v>230</v>
      </c>
      <c r="H191" s="252">
        <v>51.75</v>
      </c>
      <c r="I191" s="253"/>
      <c r="J191" s="254">
        <f>ROUND(I191*H191,2)</f>
        <v>0</v>
      </c>
      <c r="K191" s="250" t="s">
        <v>160</v>
      </c>
      <c r="L191" s="255"/>
      <c r="M191" s="256" t="s">
        <v>19</v>
      </c>
      <c r="N191" s="257" t="s">
        <v>44</v>
      </c>
      <c r="O191" s="86"/>
      <c r="P191" s="215">
        <f>O191*H191</f>
        <v>0</v>
      </c>
      <c r="Q191" s="215">
        <v>0.00016000000000000001</v>
      </c>
      <c r="R191" s="215">
        <f>Q191*H191</f>
        <v>0.0082800000000000009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414</v>
      </c>
      <c r="AT191" s="217" t="s">
        <v>264</v>
      </c>
      <c r="AU191" s="217" t="s">
        <v>83</v>
      </c>
      <c r="AY191" s="19" t="s">
        <v>154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277</v>
      </c>
      <c r="BM191" s="217" t="s">
        <v>3035</v>
      </c>
    </row>
    <row r="192" s="2" customFormat="1">
      <c r="A192" s="40"/>
      <c r="B192" s="41"/>
      <c r="C192" s="42"/>
      <c r="D192" s="219" t="s">
        <v>163</v>
      </c>
      <c r="E192" s="42"/>
      <c r="F192" s="220" t="s">
        <v>2485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163</v>
      </c>
      <c r="AU192" s="19" t="s">
        <v>83</v>
      </c>
    </row>
    <row r="193" s="14" customFormat="1">
      <c r="A193" s="14"/>
      <c r="B193" s="236"/>
      <c r="C193" s="237"/>
      <c r="D193" s="219" t="s">
        <v>167</v>
      </c>
      <c r="E193" s="238" t="s">
        <v>19</v>
      </c>
      <c r="F193" s="239" t="s">
        <v>502</v>
      </c>
      <c r="G193" s="237"/>
      <c r="H193" s="240">
        <v>45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167</v>
      </c>
      <c r="AU193" s="246" t="s">
        <v>83</v>
      </c>
      <c r="AV193" s="14" t="s">
        <v>83</v>
      </c>
      <c r="AW193" s="14" t="s">
        <v>34</v>
      </c>
      <c r="AX193" s="14" t="s">
        <v>81</v>
      </c>
      <c r="AY193" s="246" t="s">
        <v>154</v>
      </c>
    </row>
    <row r="194" s="14" customFormat="1">
      <c r="A194" s="14"/>
      <c r="B194" s="236"/>
      <c r="C194" s="237"/>
      <c r="D194" s="219" t="s">
        <v>167</v>
      </c>
      <c r="E194" s="237"/>
      <c r="F194" s="239" t="s">
        <v>3036</v>
      </c>
      <c r="G194" s="237"/>
      <c r="H194" s="240">
        <v>51.75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167</v>
      </c>
      <c r="AU194" s="246" t="s">
        <v>83</v>
      </c>
      <c r="AV194" s="14" t="s">
        <v>83</v>
      </c>
      <c r="AW194" s="14" t="s">
        <v>4</v>
      </c>
      <c r="AX194" s="14" t="s">
        <v>81</v>
      </c>
      <c r="AY194" s="246" t="s">
        <v>154</v>
      </c>
    </row>
    <row r="195" s="2" customFormat="1" ht="40.2" customHeight="1">
      <c r="A195" s="40"/>
      <c r="B195" s="41"/>
      <c r="C195" s="206" t="s">
        <v>414</v>
      </c>
      <c r="D195" s="206" t="s">
        <v>156</v>
      </c>
      <c r="E195" s="207" t="s">
        <v>2489</v>
      </c>
      <c r="F195" s="208" t="s">
        <v>2490</v>
      </c>
      <c r="G195" s="209" t="s">
        <v>230</v>
      </c>
      <c r="H195" s="210">
        <v>240</v>
      </c>
      <c r="I195" s="211"/>
      <c r="J195" s="212">
        <f>ROUND(I195*H195,2)</f>
        <v>0</v>
      </c>
      <c r="K195" s="208" t="s">
        <v>160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0.00048000000000000001</v>
      </c>
      <c r="T195" s="216">
        <f>S195*H195</f>
        <v>0.1152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277</v>
      </c>
      <c r="AT195" s="217" t="s">
        <v>156</v>
      </c>
      <c r="AU195" s="217" t="s">
        <v>83</v>
      </c>
      <c r="AY195" s="19" t="s">
        <v>154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277</v>
      </c>
      <c r="BM195" s="217" t="s">
        <v>3037</v>
      </c>
    </row>
    <row r="196" s="2" customFormat="1">
      <c r="A196" s="40"/>
      <c r="B196" s="41"/>
      <c r="C196" s="42"/>
      <c r="D196" s="219" t="s">
        <v>163</v>
      </c>
      <c r="E196" s="42"/>
      <c r="F196" s="220" t="s">
        <v>2492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163</v>
      </c>
      <c r="AU196" s="19" t="s">
        <v>83</v>
      </c>
    </row>
    <row r="197" s="2" customFormat="1">
      <c r="A197" s="40"/>
      <c r="B197" s="41"/>
      <c r="C197" s="42"/>
      <c r="D197" s="224" t="s">
        <v>165</v>
      </c>
      <c r="E197" s="42"/>
      <c r="F197" s="225" t="s">
        <v>2493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165</v>
      </c>
      <c r="AU197" s="19" t="s">
        <v>83</v>
      </c>
    </row>
    <row r="198" s="2" customFormat="1" ht="22.2" customHeight="1">
      <c r="A198" s="40"/>
      <c r="B198" s="41"/>
      <c r="C198" s="206" t="s">
        <v>421</v>
      </c>
      <c r="D198" s="206" t="s">
        <v>156</v>
      </c>
      <c r="E198" s="207" t="s">
        <v>2500</v>
      </c>
      <c r="F198" s="208" t="s">
        <v>2501</v>
      </c>
      <c r="G198" s="209" t="s">
        <v>434</v>
      </c>
      <c r="H198" s="210">
        <v>2</v>
      </c>
      <c r="I198" s="211"/>
      <c r="J198" s="212">
        <f>ROUND(I198*H198,2)</f>
        <v>0</v>
      </c>
      <c r="K198" s="208" t="s">
        <v>160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277</v>
      </c>
      <c r="AT198" s="217" t="s">
        <v>156</v>
      </c>
      <c r="AU198" s="217" t="s">
        <v>83</v>
      </c>
      <c r="AY198" s="19" t="s">
        <v>154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81</v>
      </c>
      <c r="BK198" s="218">
        <f>ROUND(I198*H198,2)</f>
        <v>0</v>
      </c>
      <c r="BL198" s="19" t="s">
        <v>277</v>
      </c>
      <c r="BM198" s="217" t="s">
        <v>3038</v>
      </c>
    </row>
    <row r="199" s="2" customFormat="1">
      <c r="A199" s="40"/>
      <c r="B199" s="41"/>
      <c r="C199" s="42"/>
      <c r="D199" s="219" t="s">
        <v>163</v>
      </c>
      <c r="E199" s="42"/>
      <c r="F199" s="220" t="s">
        <v>2503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163</v>
      </c>
      <c r="AU199" s="19" t="s">
        <v>83</v>
      </c>
    </row>
    <row r="200" s="2" customFormat="1">
      <c r="A200" s="40"/>
      <c r="B200" s="41"/>
      <c r="C200" s="42"/>
      <c r="D200" s="224" t="s">
        <v>165</v>
      </c>
      <c r="E200" s="42"/>
      <c r="F200" s="225" t="s">
        <v>2504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165</v>
      </c>
      <c r="AU200" s="19" t="s">
        <v>83</v>
      </c>
    </row>
    <row r="201" s="2" customFormat="1" ht="22.2" customHeight="1">
      <c r="A201" s="40"/>
      <c r="B201" s="41"/>
      <c r="C201" s="248" t="s">
        <v>431</v>
      </c>
      <c r="D201" s="248" t="s">
        <v>264</v>
      </c>
      <c r="E201" s="249" t="s">
        <v>2514</v>
      </c>
      <c r="F201" s="250" t="s">
        <v>3039</v>
      </c>
      <c r="G201" s="251" t="s">
        <v>434</v>
      </c>
      <c r="H201" s="252">
        <v>1</v>
      </c>
      <c r="I201" s="253"/>
      <c r="J201" s="254">
        <f>ROUND(I201*H201,2)</f>
        <v>0</v>
      </c>
      <c r="K201" s="250" t="s">
        <v>1391</v>
      </c>
      <c r="L201" s="255"/>
      <c r="M201" s="256" t="s">
        <v>19</v>
      </c>
      <c r="N201" s="257" t="s">
        <v>44</v>
      </c>
      <c r="O201" s="86"/>
      <c r="P201" s="215">
        <f>O201*H201</f>
        <v>0</v>
      </c>
      <c r="Q201" s="215">
        <v>0.010999999999999999</v>
      </c>
      <c r="R201" s="215">
        <f>Q201*H201</f>
        <v>0.010999999999999999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414</v>
      </c>
      <c r="AT201" s="217" t="s">
        <v>264</v>
      </c>
      <c r="AU201" s="217" t="s">
        <v>83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277</v>
      </c>
      <c r="BM201" s="217" t="s">
        <v>3040</v>
      </c>
    </row>
    <row r="202" s="2" customFormat="1">
      <c r="A202" s="40"/>
      <c r="B202" s="41"/>
      <c r="C202" s="42"/>
      <c r="D202" s="219" t="s">
        <v>163</v>
      </c>
      <c r="E202" s="42"/>
      <c r="F202" s="220" t="s">
        <v>3039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163</v>
      </c>
      <c r="AU202" s="19" t="s">
        <v>83</v>
      </c>
    </row>
    <row r="203" s="2" customFormat="1" ht="22.2" customHeight="1">
      <c r="A203" s="40"/>
      <c r="B203" s="41"/>
      <c r="C203" s="248" t="s">
        <v>440</v>
      </c>
      <c r="D203" s="248" t="s">
        <v>264</v>
      </c>
      <c r="E203" s="249" t="s">
        <v>3041</v>
      </c>
      <c r="F203" s="250" t="s">
        <v>3042</v>
      </c>
      <c r="G203" s="251" t="s">
        <v>434</v>
      </c>
      <c r="H203" s="252">
        <v>1</v>
      </c>
      <c r="I203" s="253"/>
      <c r="J203" s="254">
        <f>ROUND(I203*H203,2)</f>
        <v>0</v>
      </c>
      <c r="K203" s="250" t="s">
        <v>1391</v>
      </c>
      <c r="L203" s="255"/>
      <c r="M203" s="256" t="s">
        <v>19</v>
      </c>
      <c r="N203" s="257" t="s">
        <v>44</v>
      </c>
      <c r="O203" s="86"/>
      <c r="P203" s="215">
        <f>O203*H203</f>
        <v>0</v>
      </c>
      <c r="Q203" s="215">
        <v>0.010999999999999999</v>
      </c>
      <c r="R203" s="215">
        <f>Q203*H203</f>
        <v>0.010999999999999999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414</v>
      </c>
      <c r="AT203" s="217" t="s">
        <v>264</v>
      </c>
      <c r="AU203" s="217" t="s">
        <v>83</v>
      </c>
      <c r="AY203" s="19" t="s">
        <v>154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277</v>
      </c>
      <c r="BM203" s="217" t="s">
        <v>3043</v>
      </c>
    </row>
    <row r="204" s="2" customFormat="1">
      <c r="A204" s="40"/>
      <c r="B204" s="41"/>
      <c r="C204" s="42"/>
      <c r="D204" s="219" t="s">
        <v>163</v>
      </c>
      <c r="E204" s="42"/>
      <c r="F204" s="220" t="s">
        <v>3042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163</v>
      </c>
      <c r="AU204" s="19" t="s">
        <v>83</v>
      </c>
    </row>
    <row r="205" s="2" customFormat="1" ht="22.2" customHeight="1">
      <c r="A205" s="40"/>
      <c r="B205" s="41"/>
      <c r="C205" s="206" t="s">
        <v>447</v>
      </c>
      <c r="D205" s="206" t="s">
        <v>156</v>
      </c>
      <c r="E205" s="207" t="s">
        <v>2517</v>
      </c>
      <c r="F205" s="208" t="s">
        <v>2518</v>
      </c>
      <c r="G205" s="209" t="s">
        <v>434</v>
      </c>
      <c r="H205" s="210">
        <v>2</v>
      </c>
      <c r="I205" s="211"/>
      <c r="J205" s="212">
        <f>ROUND(I205*H205,2)</f>
        <v>0</v>
      </c>
      <c r="K205" s="208" t="s">
        <v>160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0.040000000000000001</v>
      </c>
      <c r="T205" s="216">
        <f>S205*H205</f>
        <v>0.080000000000000002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277</v>
      </c>
      <c r="AT205" s="217" t="s">
        <v>156</v>
      </c>
      <c r="AU205" s="217" t="s">
        <v>83</v>
      </c>
      <c r="AY205" s="19" t="s">
        <v>154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277</v>
      </c>
      <c r="BM205" s="217" t="s">
        <v>3044</v>
      </c>
    </row>
    <row r="206" s="2" customFormat="1">
      <c r="A206" s="40"/>
      <c r="B206" s="41"/>
      <c r="C206" s="42"/>
      <c r="D206" s="219" t="s">
        <v>163</v>
      </c>
      <c r="E206" s="42"/>
      <c r="F206" s="220" t="s">
        <v>2520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163</v>
      </c>
      <c r="AU206" s="19" t="s">
        <v>83</v>
      </c>
    </row>
    <row r="207" s="2" customFormat="1">
      <c r="A207" s="40"/>
      <c r="B207" s="41"/>
      <c r="C207" s="42"/>
      <c r="D207" s="224" t="s">
        <v>165</v>
      </c>
      <c r="E207" s="42"/>
      <c r="F207" s="225" t="s">
        <v>2521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165</v>
      </c>
      <c r="AU207" s="19" t="s">
        <v>83</v>
      </c>
    </row>
    <row r="208" s="2" customFormat="1" ht="22.2" customHeight="1">
      <c r="A208" s="40"/>
      <c r="B208" s="41"/>
      <c r="C208" s="206" t="s">
        <v>454</v>
      </c>
      <c r="D208" s="206" t="s">
        <v>156</v>
      </c>
      <c r="E208" s="207" t="s">
        <v>2522</v>
      </c>
      <c r="F208" s="208" t="s">
        <v>2523</v>
      </c>
      <c r="G208" s="209" t="s">
        <v>434</v>
      </c>
      <c r="H208" s="210">
        <v>30</v>
      </c>
      <c r="I208" s="211"/>
      <c r="J208" s="212">
        <f>ROUND(I208*H208,2)</f>
        <v>0</v>
      </c>
      <c r="K208" s="208" t="s">
        <v>160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0.00023000000000000001</v>
      </c>
      <c r="T208" s="216">
        <f>S208*H208</f>
        <v>0.0068999999999999999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277</v>
      </c>
      <c r="AT208" s="217" t="s">
        <v>156</v>
      </c>
      <c r="AU208" s="217" t="s">
        <v>83</v>
      </c>
      <c r="AY208" s="19" t="s">
        <v>154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277</v>
      </c>
      <c r="BM208" s="217" t="s">
        <v>3045</v>
      </c>
    </row>
    <row r="209" s="2" customFormat="1">
      <c r="A209" s="40"/>
      <c r="B209" s="41"/>
      <c r="C209" s="42"/>
      <c r="D209" s="219" t="s">
        <v>163</v>
      </c>
      <c r="E209" s="42"/>
      <c r="F209" s="220" t="s">
        <v>2525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163</v>
      </c>
      <c r="AU209" s="19" t="s">
        <v>83</v>
      </c>
    </row>
    <row r="210" s="2" customFormat="1">
      <c r="A210" s="40"/>
      <c r="B210" s="41"/>
      <c r="C210" s="42"/>
      <c r="D210" s="224" t="s">
        <v>165</v>
      </c>
      <c r="E210" s="42"/>
      <c r="F210" s="225" t="s">
        <v>2526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165</v>
      </c>
      <c r="AU210" s="19" t="s">
        <v>83</v>
      </c>
    </row>
    <row r="211" s="2" customFormat="1" ht="22.2" customHeight="1">
      <c r="A211" s="40"/>
      <c r="B211" s="41"/>
      <c r="C211" s="206" t="s">
        <v>461</v>
      </c>
      <c r="D211" s="206" t="s">
        <v>156</v>
      </c>
      <c r="E211" s="207" t="s">
        <v>2527</v>
      </c>
      <c r="F211" s="208" t="s">
        <v>2528</v>
      </c>
      <c r="G211" s="209" t="s">
        <v>434</v>
      </c>
      <c r="H211" s="210">
        <v>10</v>
      </c>
      <c r="I211" s="211"/>
      <c r="J211" s="212">
        <f>ROUND(I211*H211,2)</f>
        <v>0</v>
      </c>
      <c r="K211" s="208" t="s">
        <v>160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0.00063000000000000003</v>
      </c>
      <c r="T211" s="216">
        <f>S211*H211</f>
        <v>0.0063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277</v>
      </c>
      <c r="AT211" s="217" t="s">
        <v>156</v>
      </c>
      <c r="AU211" s="217" t="s">
        <v>83</v>
      </c>
      <c r="AY211" s="19" t="s">
        <v>154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277</v>
      </c>
      <c r="BM211" s="217" t="s">
        <v>3046</v>
      </c>
    </row>
    <row r="212" s="2" customFormat="1">
      <c r="A212" s="40"/>
      <c r="B212" s="41"/>
      <c r="C212" s="42"/>
      <c r="D212" s="219" t="s">
        <v>163</v>
      </c>
      <c r="E212" s="42"/>
      <c r="F212" s="220" t="s">
        <v>2530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163</v>
      </c>
      <c r="AU212" s="19" t="s">
        <v>83</v>
      </c>
    </row>
    <row r="213" s="2" customFormat="1">
      <c r="A213" s="40"/>
      <c r="B213" s="41"/>
      <c r="C213" s="42"/>
      <c r="D213" s="224" t="s">
        <v>165</v>
      </c>
      <c r="E213" s="42"/>
      <c r="F213" s="225" t="s">
        <v>2531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165</v>
      </c>
      <c r="AU213" s="19" t="s">
        <v>83</v>
      </c>
    </row>
    <row r="214" s="2" customFormat="1" ht="22.2" customHeight="1">
      <c r="A214" s="40"/>
      <c r="B214" s="41"/>
      <c r="C214" s="206" t="s">
        <v>466</v>
      </c>
      <c r="D214" s="206" t="s">
        <v>156</v>
      </c>
      <c r="E214" s="207" t="s">
        <v>2532</v>
      </c>
      <c r="F214" s="208" t="s">
        <v>2533</v>
      </c>
      <c r="G214" s="209" t="s">
        <v>434</v>
      </c>
      <c r="H214" s="210">
        <v>2</v>
      </c>
      <c r="I214" s="211"/>
      <c r="J214" s="212">
        <f>ROUND(I214*H214,2)</f>
        <v>0</v>
      </c>
      <c r="K214" s="208" t="s">
        <v>160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277</v>
      </c>
      <c r="AT214" s="217" t="s">
        <v>156</v>
      </c>
      <c r="AU214" s="217" t="s">
        <v>83</v>
      </c>
      <c r="AY214" s="19" t="s">
        <v>154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ROUND(I214*H214,2)</f>
        <v>0</v>
      </c>
      <c r="BL214" s="19" t="s">
        <v>277</v>
      </c>
      <c r="BM214" s="217" t="s">
        <v>3047</v>
      </c>
    </row>
    <row r="215" s="2" customFormat="1">
      <c r="A215" s="40"/>
      <c r="B215" s="41"/>
      <c r="C215" s="42"/>
      <c r="D215" s="219" t="s">
        <v>163</v>
      </c>
      <c r="E215" s="42"/>
      <c r="F215" s="220" t="s">
        <v>2535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163</v>
      </c>
      <c r="AU215" s="19" t="s">
        <v>83</v>
      </c>
    </row>
    <row r="216" s="2" customFormat="1">
      <c r="A216" s="40"/>
      <c r="B216" s="41"/>
      <c r="C216" s="42"/>
      <c r="D216" s="224" t="s">
        <v>165</v>
      </c>
      <c r="E216" s="42"/>
      <c r="F216" s="225" t="s">
        <v>2536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165</v>
      </c>
      <c r="AU216" s="19" t="s">
        <v>83</v>
      </c>
    </row>
    <row r="217" s="2" customFormat="1" ht="22.2" customHeight="1">
      <c r="A217" s="40"/>
      <c r="B217" s="41"/>
      <c r="C217" s="248" t="s">
        <v>470</v>
      </c>
      <c r="D217" s="248" t="s">
        <v>264</v>
      </c>
      <c r="E217" s="249" t="s">
        <v>2537</v>
      </c>
      <c r="F217" s="250" t="s">
        <v>2538</v>
      </c>
      <c r="G217" s="251" t="s">
        <v>434</v>
      </c>
      <c r="H217" s="252">
        <v>2</v>
      </c>
      <c r="I217" s="253"/>
      <c r="J217" s="254">
        <f>ROUND(I217*H217,2)</f>
        <v>0</v>
      </c>
      <c r="K217" s="250" t="s">
        <v>160</v>
      </c>
      <c r="L217" s="255"/>
      <c r="M217" s="256" t="s">
        <v>19</v>
      </c>
      <c r="N217" s="257" t="s">
        <v>44</v>
      </c>
      <c r="O217" s="86"/>
      <c r="P217" s="215">
        <f>O217*H217</f>
        <v>0</v>
      </c>
      <c r="Q217" s="215">
        <v>4.0000000000000003E-05</v>
      </c>
      <c r="R217" s="215">
        <f>Q217*H217</f>
        <v>8.0000000000000007E-05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414</v>
      </c>
      <c r="AT217" s="217" t="s">
        <v>264</v>
      </c>
      <c r="AU217" s="217" t="s">
        <v>83</v>
      </c>
      <c r="AY217" s="19" t="s">
        <v>154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277</v>
      </c>
      <c r="BM217" s="217" t="s">
        <v>3048</v>
      </c>
    </row>
    <row r="218" s="2" customFormat="1">
      <c r="A218" s="40"/>
      <c r="B218" s="41"/>
      <c r="C218" s="42"/>
      <c r="D218" s="219" t="s">
        <v>163</v>
      </c>
      <c r="E218" s="42"/>
      <c r="F218" s="220" t="s">
        <v>2538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163</v>
      </c>
      <c r="AU218" s="19" t="s">
        <v>83</v>
      </c>
    </row>
    <row r="219" s="2" customFormat="1" ht="14.4" customHeight="1">
      <c r="A219" s="40"/>
      <c r="B219" s="41"/>
      <c r="C219" s="248" t="s">
        <v>477</v>
      </c>
      <c r="D219" s="248" t="s">
        <v>264</v>
      </c>
      <c r="E219" s="249" t="s">
        <v>1433</v>
      </c>
      <c r="F219" s="250" t="s">
        <v>1434</v>
      </c>
      <c r="G219" s="251" t="s">
        <v>434</v>
      </c>
      <c r="H219" s="252">
        <v>2</v>
      </c>
      <c r="I219" s="253"/>
      <c r="J219" s="254">
        <f>ROUND(I219*H219,2)</f>
        <v>0</v>
      </c>
      <c r="K219" s="250" t="s">
        <v>160</v>
      </c>
      <c r="L219" s="255"/>
      <c r="M219" s="256" t="s">
        <v>19</v>
      </c>
      <c r="N219" s="257" t="s">
        <v>44</v>
      </c>
      <c r="O219" s="86"/>
      <c r="P219" s="215">
        <f>O219*H219</f>
        <v>0</v>
      </c>
      <c r="Q219" s="215">
        <v>3.0000000000000001E-05</v>
      </c>
      <c r="R219" s="215">
        <f>Q219*H219</f>
        <v>6.0000000000000002E-05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414</v>
      </c>
      <c r="AT219" s="217" t="s">
        <v>264</v>
      </c>
      <c r="AU219" s="217" t="s">
        <v>83</v>
      </c>
      <c r="AY219" s="19" t="s">
        <v>154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277</v>
      </c>
      <c r="BM219" s="217" t="s">
        <v>3049</v>
      </c>
    </row>
    <row r="220" s="2" customFormat="1">
      <c r="A220" s="40"/>
      <c r="B220" s="41"/>
      <c r="C220" s="42"/>
      <c r="D220" s="219" t="s">
        <v>163</v>
      </c>
      <c r="E220" s="42"/>
      <c r="F220" s="220" t="s">
        <v>1434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163</v>
      </c>
      <c r="AU220" s="19" t="s">
        <v>83</v>
      </c>
    </row>
    <row r="221" s="2" customFormat="1" ht="14.4" customHeight="1">
      <c r="A221" s="40"/>
      <c r="B221" s="41"/>
      <c r="C221" s="248" t="s">
        <v>482</v>
      </c>
      <c r="D221" s="248" t="s">
        <v>264</v>
      </c>
      <c r="E221" s="249" t="s">
        <v>1436</v>
      </c>
      <c r="F221" s="250" t="s">
        <v>1437</v>
      </c>
      <c r="G221" s="251" t="s">
        <v>434</v>
      </c>
      <c r="H221" s="252">
        <v>2</v>
      </c>
      <c r="I221" s="253"/>
      <c r="J221" s="254">
        <f>ROUND(I221*H221,2)</f>
        <v>0</v>
      </c>
      <c r="K221" s="250" t="s">
        <v>160</v>
      </c>
      <c r="L221" s="255"/>
      <c r="M221" s="256" t="s">
        <v>19</v>
      </c>
      <c r="N221" s="257" t="s">
        <v>44</v>
      </c>
      <c r="O221" s="86"/>
      <c r="P221" s="215">
        <f>O221*H221</f>
        <v>0</v>
      </c>
      <c r="Q221" s="215">
        <v>1.0000000000000001E-05</v>
      </c>
      <c r="R221" s="215">
        <f>Q221*H221</f>
        <v>2.0000000000000002E-05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414</v>
      </c>
      <c r="AT221" s="217" t="s">
        <v>264</v>
      </c>
      <c r="AU221" s="217" t="s">
        <v>83</v>
      </c>
      <c r="AY221" s="19" t="s">
        <v>154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277</v>
      </c>
      <c r="BM221" s="217" t="s">
        <v>3050</v>
      </c>
    </row>
    <row r="222" s="2" customFormat="1">
      <c r="A222" s="40"/>
      <c r="B222" s="41"/>
      <c r="C222" s="42"/>
      <c r="D222" s="219" t="s">
        <v>163</v>
      </c>
      <c r="E222" s="42"/>
      <c r="F222" s="220" t="s">
        <v>1437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163</v>
      </c>
      <c r="AU222" s="19" t="s">
        <v>83</v>
      </c>
    </row>
    <row r="223" s="2" customFormat="1" ht="30" customHeight="1">
      <c r="A223" s="40"/>
      <c r="B223" s="41"/>
      <c r="C223" s="206" t="s">
        <v>490</v>
      </c>
      <c r="D223" s="206" t="s">
        <v>156</v>
      </c>
      <c r="E223" s="207" t="s">
        <v>1425</v>
      </c>
      <c r="F223" s="208" t="s">
        <v>1426</v>
      </c>
      <c r="G223" s="209" t="s">
        <v>434</v>
      </c>
      <c r="H223" s="210">
        <v>3</v>
      </c>
      <c r="I223" s="211"/>
      <c r="J223" s="212">
        <f>ROUND(I223*H223,2)</f>
        <v>0</v>
      </c>
      <c r="K223" s="208" t="s">
        <v>160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277</v>
      </c>
      <c r="AT223" s="217" t="s">
        <v>156</v>
      </c>
      <c r="AU223" s="217" t="s">
        <v>83</v>
      </c>
      <c r="AY223" s="19" t="s">
        <v>154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277</v>
      </c>
      <c r="BM223" s="217" t="s">
        <v>3051</v>
      </c>
    </row>
    <row r="224" s="2" customFormat="1">
      <c r="A224" s="40"/>
      <c r="B224" s="41"/>
      <c r="C224" s="42"/>
      <c r="D224" s="219" t="s">
        <v>163</v>
      </c>
      <c r="E224" s="42"/>
      <c r="F224" s="220" t="s">
        <v>1428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163</v>
      </c>
      <c r="AU224" s="19" t="s">
        <v>83</v>
      </c>
    </row>
    <row r="225" s="2" customFormat="1">
      <c r="A225" s="40"/>
      <c r="B225" s="41"/>
      <c r="C225" s="42"/>
      <c r="D225" s="224" t="s">
        <v>165</v>
      </c>
      <c r="E225" s="42"/>
      <c r="F225" s="225" t="s">
        <v>2543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165</v>
      </c>
      <c r="AU225" s="19" t="s">
        <v>83</v>
      </c>
    </row>
    <row r="226" s="2" customFormat="1" ht="22.2" customHeight="1">
      <c r="A226" s="40"/>
      <c r="B226" s="41"/>
      <c r="C226" s="248" t="s">
        <v>494</v>
      </c>
      <c r="D226" s="248" t="s">
        <v>264</v>
      </c>
      <c r="E226" s="249" t="s">
        <v>1430</v>
      </c>
      <c r="F226" s="250" t="s">
        <v>1431</v>
      </c>
      <c r="G226" s="251" t="s">
        <v>434</v>
      </c>
      <c r="H226" s="252">
        <v>3</v>
      </c>
      <c r="I226" s="253"/>
      <c r="J226" s="254">
        <f>ROUND(I226*H226,2)</f>
        <v>0</v>
      </c>
      <c r="K226" s="250" t="s">
        <v>160</v>
      </c>
      <c r="L226" s="255"/>
      <c r="M226" s="256" t="s">
        <v>19</v>
      </c>
      <c r="N226" s="257" t="s">
        <v>44</v>
      </c>
      <c r="O226" s="86"/>
      <c r="P226" s="215">
        <f>O226*H226</f>
        <v>0</v>
      </c>
      <c r="Q226" s="215">
        <v>4.0000000000000003E-05</v>
      </c>
      <c r="R226" s="215">
        <f>Q226*H226</f>
        <v>0.00012000000000000002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414</v>
      </c>
      <c r="AT226" s="217" t="s">
        <v>264</v>
      </c>
      <c r="AU226" s="217" t="s">
        <v>83</v>
      </c>
      <c r="AY226" s="19" t="s">
        <v>154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277</v>
      </c>
      <c r="BM226" s="217" t="s">
        <v>3052</v>
      </c>
    </row>
    <row r="227" s="2" customFormat="1">
      <c r="A227" s="40"/>
      <c r="B227" s="41"/>
      <c r="C227" s="42"/>
      <c r="D227" s="219" t="s">
        <v>163</v>
      </c>
      <c r="E227" s="42"/>
      <c r="F227" s="220" t="s">
        <v>1431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163</v>
      </c>
      <c r="AU227" s="19" t="s">
        <v>83</v>
      </c>
    </row>
    <row r="228" s="2" customFormat="1" ht="14.4" customHeight="1">
      <c r="A228" s="40"/>
      <c r="B228" s="41"/>
      <c r="C228" s="248" t="s">
        <v>502</v>
      </c>
      <c r="D228" s="248" t="s">
        <v>264</v>
      </c>
      <c r="E228" s="249" t="s">
        <v>2545</v>
      </c>
      <c r="F228" s="250" t="s">
        <v>2546</v>
      </c>
      <c r="G228" s="251" t="s">
        <v>434</v>
      </c>
      <c r="H228" s="252">
        <v>3</v>
      </c>
      <c r="I228" s="253"/>
      <c r="J228" s="254">
        <f>ROUND(I228*H228,2)</f>
        <v>0</v>
      </c>
      <c r="K228" s="250" t="s">
        <v>1391</v>
      </c>
      <c r="L228" s="255"/>
      <c r="M228" s="256" t="s">
        <v>19</v>
      </c>
      <c r="N228" s="257" t="s">
        <v>44</v>
      </c>
      <c r="O228" s="86"/>
      <c r="P228" s="215">
        <f>O228*H228</f>
        <v>0</v>
      </c>
      <c r="Q228" s="215">
        <v>4.0000000000000003E-05</v>
      </c>
      <c r="R228" s="215">
        <f>Q228*H228</f>
        <v>0.00012000000000000002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414</v>
      </c>
      <c r="AT228" s="217" t="s">
        <v>264</v>
      </c>
      <c r="AU228" s="217" t="s">
        <v>83</v>
      </c>
      <c r="AY228" s="19" t="s">
        <v>154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277</v>
      </c>
      <c r="BM228" s="217" t="s">
        <v>3053</v>
      </c>
    </row>
    <row r="229" s="2" customFormat="1">
      <c r="A229" s="40"/>
      <c r="B229" s="41"/>
      <c r="C229" s="42"/>
      <c r="D229" s="219" t="s">
        <v>163</v>
      </c>
      <c r="E229" s="42"/>
      <c r="F229" s="220" t="s">
        <v>2546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163</v>
      </c>
      <c r="AU229" s="19" t="s">
        <v>83</v>
      </c>
    </row>
    <row r="230" s="2" customFormat="1" ht="14.4" customHeight="1">
      <c r="A230" s="40"/>
      <c r="B230" s="41"/>
      <c r="C230" s="248" t="s">
        <v>509</v>
      </c>
      <c r="D230" s="248" t="s">
        <v>264</v>
      </c>
      <c r="E230" s="249" t="s">
        <v>1436</v>
      </c>
      <c r="F230" s="250" t="s">
        <v>1437</v>
      </c>
      <c r="G230" s="251" t="s">
        <v>434</v>
      </c>
      <c r="H230" s="252">
        <v>3</v>
      </c>
      <c r="I230" s="253"/>
      <c r="J230" s="254">
        <f>ROUND(I230*H230,2)</f>
        <v>0</v>
      </c>
      <c r="K230" s="250" t="s">
        <v>160</v>
      </c>
      <c r="L230" s="255"/>
      <c r="M230" s="256" t="s">
        <v>19</v>
      </c>
      <c r="N230" s="257" t="s">
        <v>44</v>
      </c>
      <c r="O230" s="86"/>
      <c r="P230" s="215">
        <f>O230*H230</f>
        <v>0</v>
      </c>
      <c r="Q230" s="215">
        <v>1.0000000000000001E-05</v>
      </c>
      <c r="R230" s="215">
        <f>Q230*H230</f>
        <v>3.0000000000000004E-05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414</v>
      </c>
      <c r="AT230" s="217" t="s">
        <v>264</v>
      </c>
      <c r="AU230" s="217" t="s">
        <v>83</v>
      </c>
      <c r="AY230" s="19" t="s">
        <v>154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277</v>
      </c>
      <c r="BM230" s="217" t="s">
        <v>3054</v>
      </c>
    </row>
    <row r="231" s="2" customFormat="1">
      <c r="A231" s="40"/>
      <c r="B231" s="41"/>
      <c r="C231" s="42"/>
      <c r="D231" s="219" t="s">
        <v>163</v>
      </c>
      <c r="E231" s="42"/>
      <c r="F231" s="220" t="s">
        <v>1437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163</v>
      </c>
      <c r="AU231" s="19" t="s">
        <v>83</v>
      </c>
    </row>
    <row r="232" s="2" customFormat="1" ht="22.2" customHeight="1">
      <c r="A232" s="40"/>
      <c r="B232" s="41"/>
      <c r="C232" s="206" t="s">
        <v>517</v>
      </c>
      <c r="D232" s="206" t="s">
        <v>156</v>
      </c>
      <c r="E232" s="207" t="s">
        <v>2549</v>
      </c>
      <c r="F232" s="208" t="s">
        <v>2550</v>
      </c>
      <c r="G232" s="209" t="s">
        <v>434</v>
      </c>
      <c r="H232" s="210">
        <v>4</v>
      </c>
      <c r="I232" s="211"/>
      <c r="J232" s="212">
        <f>ROUND(I232*H232,2)</f>
        <v>0</v>
      </c>
      <c r="K232" s="208" t="s">
        <v>160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277</v>
      </c>
      <c r="AT232" s="217" t="s">
        <v>156</v>
      </c>
      <c r="AU232" s="217" t="s">
        <v>83</v>
      </c>
      <c r="AY232" s="19" t="s">
        <v>154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277</v>
      </c>
      <c r="BM232" s="217" t="s">
        <v>3055</v>
      </c>
    </row>
    <row r="233" s="2" customFormat="1">
      <c r="A233" s="40"/>
      <c r="B233" s="41"/>
      <c r="C233" s="42"/>
      <c r="D233" s="219" t="s">
        <v>163</v>
      </c>
      <c r="E233" s="42"/>
      <c r="F233" s="220" t="s">
        <v>2552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163</v>
      </c>
      <c r="AU233" s="19" t="s">
        <v>83</v>
      </c>
    </row>
    <row r="234" s="2" customFormat="1">
      <c r="A234" s="40"/>
      <c r="B234" s="41"/>
      <c r="C234" s="42"/>
      <c r="D234" s="224" t="s">
        <v>165</v>
      </c>
      <c r="E234" s="42"/>
      <c r="F234" s="225" t="s">
        <v>2553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165</v>
      </c>
      <c r="AU234" s="19" t="s">
        <v>83</v>
      </c>
    </row>
    <row r="235" s="2" customFormat="1" ht="19.8" customHeight="1">
      <c r="A235" s="40"/>
      <c r="B235" s="41"/>
      <c r="C235" s="248" t="s">
        <v>522</v>
      </c>
      <c r="D235" s="248" t="s">
        <v>264</v>
      </c>
      <c r="E235" s="249" t="s">
        <v>2554</v>
      </c>
      <c r="F235" s="250" t="s">
        <v>2555</v>
      </c>
      <c r="G235" s="251" t="s">
        <v>434</v>
      </c>
      <c r="H235" s="252">
        <v>4</v>
      </c>
      <c r="I235" s="253"/>
      <c r="J235" s="254">
        <f>ROUND(I235*H235,2)</f>
        <v>0</v>
      </c>
      <c r="K235" s="250" t="s">
        <v>160</v>
      </c>
      <c r="L235" s="255"/>
      <c r="M235" s="256" t="s">
        <v>19</v>
      </c>
      <c r="N235" s="257" t="s">
        <v>44</v>
      </c>
      <c r="O235" s="86"/>
      <c r="P235" s="215">
        <f>O235*H235</f>
        <v>0</v>
      </c>
      <c r="Q235" s="215">
        <v>4.0000000000000003E-05</v>
      </c>
      <c r="R235" s="215">
        <f>Q235*H235</f>
        <v>0.00016000000000000001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414</v>
      </c>
      <c r="AT235" s="217" t="s">
        <v>264</v>
      </c>
      <c r="AU235" s="217" t="s">
        <v>83</v>
      </c>
      <c r="AY235" s="19" t="s">
        <v>154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ROUND(I235*H235,2)</f>
        <v>0</v>
      </c>
      <c r="BL235" s="19" t="s">
        <v>277</v>
      </c>
      <c r="BM235" s="217" t="s">
        <v>3056</v>
      </c>
    </row>
    <row r="236" s="2" customFormat="1">
      <c r="A236" s="40"/>
      <c r="B236" s="41"/>
      <c r="C236" s="42"/>
      <c r="D236" s="219" t="s">
        <v>163</v>
      </c>
      <c r="E236" s="42"/>
      <c r="F236" s="220" t="s">
        <v>2555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163</v>
      </c>
      <c r="AU236" s="19" t="s">
        <v>83</v>
      </c>
    </row>
    <row r="237" s="2" customFormat="1" ht="14.4" customHeight="1">
      <c r="A237" s="40"/>
      <c r="B237" s="41"/>
      <c r="C237" s="248" t="s">
        <v>530</v>
      </c>
      <c r="D237" s="248" t="s">
        <v>264</v>
      </c>
      <c r="E237" s="249" t="s">
        <v>2557</v>
      </c>
      <c r="F237" s="250" t="s">
        <v>2558</v>
      </c>
      <c r="G237" s="251" t="s">
        <v>434</v>
      </c>
      <c r="H237" s="252">
        <v>4</v>
      </c>
      <c r="I237" s="253"/>
      <c r="J237" s="254">
        <f>ROUND(I237*H237,2)</f>
        <v>0</v>
      </c>
      <c r="K237" s="250" t="s">
        <v>160</v>
      </c>
      <c r="L237" s="255"/>
      <c r="M237" s="256" t="s">
        <v>19</v>
      </c>
      <c r="N237" s="257" t="s">
        <v>44</v>
      </c>
      <c r="O237" s="86"/>
      <c r="P237" s="215">
        <f>O237*H237</f>
        <v>0</v>
      </c>
      <c r="Q237" s="215">
        <v>3.0000000000000001E-05</v>
      </c>
      <c r="R237" s="215">
        <f>Q237*H237</f>
        <v>0.00012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414</v>
      </c>
      <c r="AT237" s="217" t="s">
        <v>264</v>
      </c>
      <c r="AU237" s="217" t="s">
        <v>83</v>
      </c>
      <c r="AY237" s="19" t="s">
        <v>154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81</v>
      </c>
      <c r="BK237" s="218">
        <f>ROUND(I237*H237,2)</f>
        <v>0</v>
      </c>
      <c r="BL237" s="19" t="s">
        <v>277</v>
      </c>
      <c r="BM237" s="217" t="s">
        <v>3057</v>
      </c>
    </row>
    <row r="238" s="2" customFormat="1">
      <c r="A238" s="40"/>
      <c r="B238" s="41"/>
      <c r="C238" s="42"/>
      <c r="D238" s="219" t="s">
        <v>163</v>
      </c>
      <c r="E238" s="42"/>
      <c r="F238" s="220" t="s">
        <v>2558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163</v>
      </c>
      <c r="AU238" s="19" t="s">
        <v>83</v>
      </c>
    </row>
    <row r="239" s="2" customFormat="1" ht="14.4" customHeight="1">
      <c r="A239" s="40"/>
      <c r="B239" s="41"/>
      <c r="C239" s="248" t="s">
        <v>536</v>
      </c>
      <c r="D239" s="248" t="s">
        <v>264</v>
      </c>
      <c r="E239" s="249" t="s">
        <v>1436</v>
      </c>
      <c r="F239" s="250" t="s">
        <v>1437</v>
      </c>
      <c r="G239" s="251" t="s">
        <v>434</v>
      </c>
      <c r="H239" s="252">
        <v>4</v>
      </c>
      <c r="I239" s="253"/>
      <c r="J239" s="254">
        <f>ROUND(I239*H239,2)</f>
        <v>0</v>
      </c>
      <c r="K239" s="250" t="s">
        <v>160</v>
      </c>
      <c r="L239" s="255"/>
      <c r="M239" s="256" t="s">
        <v>19</v>
      </c>
      <c r="N239" s="257" t="s">
        <v>44</v>
      </c>
      <c r="O239" s="86"/>
      <c r="P239" s="215">
        <f>O239*H239</f>
        <v>0</v>
      </c>
      <c r="Q239" s="215">
        <v>1.0000000000000001E-05</v>
      </c>
      <c r="R239" s="215">
        <f>Q239*H239</f>
        <v>4.0000000000000003E-05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414</v>
      </c>
      <c r="AT239" s="217" t="s">
        <v>264</v>
      </c>
      <c r="AU239" s="217" t="s">
        <v>83</v>
      </c>
      <c r="AY239" s="19" t="s">
        <v>154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81</v>
      </c>
      <c r="BK239" s="218">
        <f>ROUND(I239*H239,2)</f>
        <v>0</v>
      </c>
      <c r="BL239" s="19" t="s">
        <v>277</v>
      </c>
      <c r="BM239" s="217" t="s">
        <v>3058</v>
      </c>
    </row>
    <row r="240" s="2" customFormat="1">
      <c r="A240" s="40"/>
      <c r="B240" s="41"/>
      <c r="C240" s="42"/>
      <c r="D240" s="219" t="s">
        <v>163</v>
      </c>
      <c r="E240" s="42"/>
      <c r="F240" s="220" t="s">
        <v>1437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163</v>
      </c>
      <c r="AU240" s="19" t="s">
        <v>83</v>
      </c>
    </row>
    <row r="241" s="2" customFormat="1" ht="30" customHeight="1">
      <c r="A241" s="40"/>
      <c r="B241" s="41"/>
      <c r="C241" s="206" t="s">
        <v>542</v>
      </c>
      <c r="D241" s="206" t="s">
        <v>156</v>
      </c>
      <c r="E241" s="207" t="s">
        <v>2581</v>
      </c>
      <c r="F241" s="208" t="s">
        <v>2582</v>
      </c>
      <c r="G241" s="209" t="s">
        <v>434</v>
      </c>
      <c r="H241" s="210">
        <v>5</v>
      </c>
      <c r="I241" s="211"/>
      <c r="J241" s="212">
        <f>ROUND(I241*H241,2)</f>
        <v>0</v>
      </c>
      <c r="K241" s="208" t="s">
        <v>160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4.8000000000000001E-05</v>
      </c>
      <c r="T241" s="216">
        <f>S241*H241</f>
        <v>0.00024000000000000001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277</v>
      </c>
      <c r="AT241" s="217" t="s">
        <v>156</v>
      </c>
      <c r="AU241" s="217" t="s">
        <v>83</v>
      </c>
      <c r="AY241" s="19" t="s">
        <v>154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277</v>
      </c>
      <c r="BM241" s="217" t="s">
        <v>3059</v>
      </c>
    </row>
    <row r="242" s="2" customFormat="1">
      <c r="A242" s="40"/>
      <c r="B242" s="41"/>
      <c r="C242" s="42"/>
      <c r="D242" s="219" t="s">
        <v>163</v>
      </c>
      <c r="E242" s="42"/>
      <c r="F242" s="220" t="s">
        <v>2584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163</v>
      </c>
      <c r="AU242" s="19" t="s">
        <v>83</v>
      </c>
    </row>
    <row r="243" s="2" customFormat="1">
      <c r="A243" s="40"/>
      <c r="B243" s="41"/>
      <c r="C243" s="42"/>
      <c r="D243" s="224" t="s">
        <v>165</v>
      </c>
      <c r="E243" s="42"/>
      <c r="F243" s="225" t="s">
        <v>2585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165</v>
      </c>
      <c r="AU243" s="19" t="s">
        <v>83</v>
      </c>
    </row>
    <row r="244" s="2" customFormat="1" ht="22.2" customHeight="1">
      <c r="A244" s="40"/>
      <c r="B244" s="41"/>
      <c r="C244" s="206" t="s">
        <v>546</v>
      </c>
      <c r="D244" s="206" t="s">
        <v>156</v>
      </c>
      <c r="E244" s="207" t="s">
        <v>2586</v>
      </c>
      <c r="F244" s="208" t="s">
        <v>2587</v>
      </c>
      <c r="G244" s="209" t="s">
        <v>434</v>
      </c>
      <c r="H244" s="210">
        <v>11</v>
      </c>
      <c r="I244" s="211"/>
      <c r="J244" s="212">
        <f>ROUND(I244*H244,2)</f>
        <v>0</v>
      </c>
      <c r="K244" s="208" t="s">
        <v>160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277</v>
      </c>
      <c r="AT244" s="217" t="s">
        <v>156</v>
      </c>
      <c r="AU244" s="217" t="s">
        <v>83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277</v>
      </c>
      <c r="BM244" s="217" t="s">
        <v>3060</v>
      </c>
    </row>
    <row r="245" s="2" customFormat="1">
      <c r="A245" s="40"/>
      <c r="B245" s="41"/>
      <c r="C245" s="42"/>
      <c r="D245" s="219" t="s">
        <v>163</v>
      </c>
      <c r="E245" s="42"/>
      <c r="F245" s="220" t="s">
        <v>2589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163</v>
      </c>
      <c r="AU245" s="19" t="s">
        <v>83</v>
      </c>
    </row>
    <row r="246" s="2" customFormat="1">
      <c r="A246" s="40"/>
      <c r="B246" s="41"/>
      <c r="C246" s="42"/>
      <c r="D246" s="224" t="s">
        <v>165</v>
      </c>
      <c r="E246" s="42"/>
      <c r="F246" s="225" t="s">
        <v>2590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165</v>
      </c>
      <c r="AU246" s="19" t="s">
        <v>83</v>
      </c>
    </row>
    <row r="247" s="2" customFormat="1" ht="22.2" customHeight="1">
      <c r="A247" s="40"/>
      <c r="B247" s="41"/>
      <c r="C247" s="248" t="s">
        <v>554</v>
      </c>
      <c r="D247" s="248" t="s">
        <v>264</v>
      </c>
      <c r="E247" s="249" t="s">
        <v>2591</v>
      </c>
      <c r="F247" s="250" t="s">
        <v>2592</v>
      </c>
      <c r="G247" s="251" t="s">
        <v>434</v>
      </c>
      <c r="H247" s="252">
        <v>11</v>
      </c>
      <c r="I247" s="253"/>
      <c r="J247" s="254">
        <f>ROUND(I247*H247,2)</f>
        <v>0</v>
      </c>
      <c r="K247" s="250" t="s">
        <v>160</v>
      </c>
      <c r="L247" s="255"/>
      <c r="M247" s="256" t="s">
        <v>19</v>
      </c>
      <c r="N247" s="257" t="s">
        <v>44</v>
      </c>
      <c r="O247" s="86"/>
      <c r="P247" s="215">
        <f>O247*H247</f>
        <v>0</v>
      </c>
      <c r="Q247" s="215">
        <v>6.0000000000000002E-05</v>
      </c>
      <c r="R247" s="215">
        <f>Q247*H247</f>
        <v>0.00066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414</v>
      </c>
      <c r="AT247" s="217" t="s">
        <v>264</v>
      </c>
      <c r="AU247" s="217" t="s">
        <v>83</v>
      </c>
      <c r="AY247" s="19" t="s">
        <v>154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81</v>
      </c>
      <c r="BK247" s="218">
        <f>ROUND(I247*H247,2)</f>
        <v>0</v>
      </c>
      <c r="BL247" s="19" t="s">
        <v>277</v>
      </c>
      <c r="BM247" s="217" t="s">
        <v>3061</v>
      </c>
    </row>
    <row r="248" s="2" customFormat="1">
      <c r="A248" s="40"/>
      <c r="B248" s="41"/>
      <c r="C248" s="42"/>
      <c r="D248" s="219" t="s">
        <v>163</v>
      </c>
      <c r="E248" s="42"/>
      <c r="F248" s="220" t="s">
        <v>2592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163</v>
      </c>
      <c r="AU248" s="19" t="s">
        <v>83</v>
      </c>
    </row>
    <row r="249" s="2" customFormat="1" ht="14.4" customHeight="1">
      <c r="A249" s="40"/>
      <c r="B249" s="41"/>
      <c r="C249" s="248" t="s">
        <v>563</v>
      </c>
      <c r="D249" s="248" t="s">
        <v>264</v>
      </c>
      <c r="E249" s="249" t="s">
        <v>1436</v>
      </c>
      <c r="F249" s="250" t="s">
        <v>1437</v>
      </c>
      <c r="G249" s="251" t="s">
        <v>434</v>
      </c>
      <c r="H249" s="252">
        <v>11</v>
      </c>
      <c r="I249" s="253"/>
      <c r="J249" s="254">
        <f>ROUND(I249*H249,2)</f>
        <v>0</v>
      </c>
      <c r="K249" s="250" t="s">
        <v>160</v>
      </c>
      <c r="L249" s="255"/>
      <c r="M249" s="256" t="s">
        <v>19</v>
      </c>
      <c r="N249" s="257" t="s">
        <v>44</v>
      </c>
      <c r="O249" s="86"/>
      <c r="P249" s="215">
        <f>O249*H249</f>
        <v>0</v>
      </c>
      <c r="Q249" s="215">
        <v>1.0000000000000001E-05</v>
      </c>
      <c r="R249" s="215">
        <f>Q249*H249</f>
        <v>0.00011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414</v>
      </c>
      <c r="AT249" s="217" t="s">
        <v>264</v>
      </c>
      <c r="AU249" s="217" t="s">
        <v>83</v>
      </c>
      <c r="AY249" s="19" t="s">
        <v>154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277</v>
      </c>
      <c r="BM249" s="217" t="s">
        <v>3062</v>
      </c>
    </row>
    <row r="250" s="2" customFormat="1">
      <c r="A250" s="40"/>
      <c r="B250" s="41"/>
      <c r="C250" s="42"/>
      <c r="D250" s="219" t="s">
        <v>163</v>
      </c>
      <c r="E250" s="42"/>
      <c r="F250" s="220" t="s">
        <v>1437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163</v>
      </c>
      <c r="AU250" s="19" t="s">
        <v>83</v>
      </c>
    </row>
    <row r="251" s="2" customFormat="1" ht="30" customHeight="1">
      <c r="A251" s="40"/>
      <c r="B251" s="41"/>
      <c r="C251" s="206" t="s">
        <v>569</v>
      </c>
      <c r="D251" s="206" t="s">
        <v>156</v>
      </c>
      <c r="E251" s="207" t="s">
        <v>2595</v>
      </c>
      <c r="F251" s="208" t="s">
        <v>2596</v>
      </c>
      <c r="G251" s="209" t="s">
        <v>434</v>
      </c>
      <c r="H251" s="210">
        <v>3</v>
      </c>
      <c r="I251" s="211"/>
      <c r="J251" s="212">
        <f>ROUND(I251*H251,2)</f>
        <v>0</v>
      </c>
      <c r="K251" s="208" t="s">
        <v>160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277</v>
      </c>
      <c r="AT251" s="217" t="s">
        <v>156</v>
      </c>
      <c r="AU251" s="217" t="s">
        <v>83</v>
      </c>
      <c r="AY251" s="19" t="s">
        <v>154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277</v>
      </c>
      <c r="BM251" s="217" t="s">
        <v>3063</v>
      </c>
    </row>
    <row r="252" s="2" customFormat="1">
      <c r="A252" s="40"/>
      <c r="B252" s="41"/>
      <c r="C252" s="42"/>
      <c r="D252" s="219" t="s">
        <v>163</v>
      </c>
      <c r="E252" s="42"/>
      <c r="F252" s="220" t="s">
        <v>2598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163</v>
      </c>
      <c r="AU252" s="19" t="s">
        <v>83</v>
      </c>
    </row>
    <row r="253" s="2" customFormat="1">
      <c r="A253" s="40"/>
      <c r="B253" s="41"/>
      <c r="C253" s="42"/>
      <c r="D253" s="224" t="s">
        <v>165</v>
      </c>
      <c r="E253" s="42"/>
      <c r="F253" s="225" t="s">
        <v>2599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165</v>
      </c>
      <c r="AU253" s="19" t="s">
        <v>83</v>
      </c>
    </row>
    <row r="254" s="2" customFormat="1" ht="22.2" customHeight="1">
      <c r="A254" s="40"/>
      <c r="B254" s="41"/>
      <c r="C254" s="248" t="s">
        <v>574</v>
      </c>
      <c r="D254" s="248" t="s">
        <v>264</v>
      </c>
      <c r="E254" s="249" t="s">
        <v>2600</v>
      </c>
      <c r="F254" s="250" t="s">
        <v>2601</v>
      </c>
      <c r="G254" s="251" t="s">
        <v>434</v>
      </c>
      <c r="H254" s="252">
        <v>3</v>
      </c>
      <c r="I254" s="253"/>
      <c r="J254" s="254">
        <f>ROUND(I254*H254,2)</f>
        <v>0</v>
      </c>
      <c r="K254" s="250" t="s">
        <v>160</v>
      </c>
      <c r="L254" s="255"/>
      <c r="M254" s="256" t="s">
        <v>19</v>
      </c>
      <c r="N254" s="257" t="s">
        <v>44</v>
      </c>
      <c r="O254" s="86"/>
      <c r="P254" s="215">
        <f>O254*H254</f>
        <v>0</v>
      </c>
      <c r="Q254" s="215">
        <v>0.00010000000000000001</v>
      </c>
      <c r="R254" s="215">
        <f>Q254*H254</f>
        <v>0.00030000000000000003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414</v>
      </c>
      <c r="AT254" s="217" t="s">
        <v>264</v>
      </c>
      <c r="AU254" s="217" t="s">
        <v>83</v>
      </c>
      <c r="AY254" s="19" t="s">
        <v>154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81</v>
      </c>
      <c r="BK254" s="218">
        <f>ROUND(I254*H254,2)</f>
        <v>0</v>
      </c>
      <c r="BL254" s="19" t="s">
        <v>277</v>
      </c>
      <c r="BM254" s="217" t="s">
        <v>3064</v>
      </c>
    </row>
    <row r="255" s="2" customFormat="1">
      <c r="A255" s="40"/>
      <c r="B255" s="41"/>
      <c r="C255" s="42"/>
      <c r="D255" s="219" t="s">
        <v>163</v>
      </c>
      <c r="E255" s="42"/>
      <c r="F255" s="220" t="s">
        <v>2601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163</v>
      </c>
      <c r="AU255" s="19" t="s">
        <v>83</v>
      </c>
    </row>
    <row r="256" s="2" customFormat="1" ht="34.8" customHeight="1">
      <c r="A256" s="40"/>
      <c r="B256" s="41"/>
      <c r="C256" s="206" t="s">
        <v>580</v>
      </c>
      <c r="D256" s="206" t="s">
        <v>156</v>
      </c>
      <c r="E256" s="207" t="s">
        <v>2612</v>
      </c>
      <c r="F256" s="208" t="s">
        <v>2613</v>
      </c>
      <c r="G256" s="209" t="s">
        <v>434</v>
      </c>
      <c r="H256" s="210">
        <v>18</v>
      </c>
      <c r="I256" s="211"/>
      <c r="J256" s="212">
        <f>ROUND(I256*H256,2)</f>
        <v>0</v>
      </c>
      <c r="K256" s="208" t="s">
        <v>160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4.8000000000000001E-05</v>
      </c>
      <c r="T256" s="216">
        <f>S256*H256</f>
        <v>0.00086399999999999997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277</v>
      </c>
      <c r="AT256" s="217" t="s">
        <v>156</v>
      </c>
      <c r="AU256" s="217" t="s">
        <v>83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277</v>
      </c>
      <c r="BM256" s="217" t="s">
        <v>3065</v>
      </c>
    </row>
    <row r="257" s="2" customFormat="1">
      <c r="A257" s="40"/>
      <c r="B257" s="41"/>
      <c r="C257" s="42"/>
      <c r="D257" s="219" t="s">
        <v>163</v>
      </c>
      <c r="E257" s="42"/>
      <c r="F257" s="220" t="s">
        <v>2615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163</v>
      </c>
      <c r="AU257" s="19" t="s">
        <v>83</v>
      </c>
    </row>
    <row r="258" s="2" customFormat="1">
      <c r="A258" s="40"/>
      <c r="B258" s="41"/>
      <c r="C258" s="42"/>
      <c r="D258" s="224" t="s">
        <v>165</v>
      </c>
      <c r="E258" s="42"/>
      <c r="F258" s="225" t="s">
        <v>2616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165</v>
      </c>
      <c r="AU258" s="19" t="s">
        <v>83</v>
      </c>
    </row>
    <row r="259" s="2" customFormat="1" ht="30" customHeight="1">
      <c r="A259" s="40"/>
      <c r="B259" s="41"/>
      <c r="C259" s="206" t="s">
        <v>586</v>
      </c>
      <c r="D259" s="206" t="s">
        <v>156</v>
      </c>
      <c r="E259" s="207" t="s">
        <v>3066</v>
      </c>
      <c r="F259" s="208" t="s">
        <v>3067</v>
      </c>
      <c r="G259" s="209" t="s">
        <v>434</v>
      </c>
      <c r="H259" s="210">
        <v>16</v>
      </c>
      <c r="I259" s="211"/>
      <c r="J259" s="212">
        <f>ROUND(I259*H259,2)</f>
        <v>0</v>
      </c>
      <c r="K259" s="208" t="s">
        <v>160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0.0012999999999999999</v>
      </c>
      <c r="T259" s="216">
        <f>S259*H259</f>
        <v>0.020799999999999999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277</v>
      </c>
      <c r="AT259" s="217" t="s">
        <v>156</v>
      </c>
      <c r="AU259" s="217" t="s">
        <v>83</v>
      </c>
      <c r="AY259" s="19" t="s">
        <v>154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277</v>
      </c>
      <c r="BM259" s="217" t="s">
        <v>3068</v>
      </c>
    </row>
    <row r="260" s="2" customFormat="1">
      <c r="A260" s="40"/>
      <c r="B260" s="41"/>
      <c r="C260" s="42"/>
      <c r="D260" s="219" t="s">
        <v>163</v>
      </c>
      <c r="E260" s="42"/>
      <c r="F260" s="220" t="s">
        <v>3069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163</v>
      </c>
      <c r="AU260" s="19" t="s">
        <v>83</v>
      </c>
    </row>
    <row r="261" s="2" customFormat="1">
      <c r="A261" s="40"/>
      <c r="B261" s="41"/>
      <c r="C261" s="42"/>
      <c r="D261" s="224" t="s">
        <v>165</v>
      </c>
      <c r="E261" s="42"/>
      <c r="F261" s="225" t="s">
        <v>3070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165</v>
      </c>
      <c r="AU261" s="19" t="s">
        <v>83</v>
      </c>
    </row>
    <row r="262" s="2" customFormat="1" ht="30" customHeight="1">
      <c r="A262" s="40"/>
      <c r="B262" s="41"/>
      <c r="C262" s="206" t="s">
        <v>596</v>
      </c>
      <c r="D262" s="206" t="s">
        <v>156</v>
      </c>
      <c r="E262" s="207" t="s">
        <v>2629</v>
      </c>
      <c r="F262" s="208" t="s">
        <v>2630</v>
      </c>
      <c r="G262" s="209" t="s">
        <v>434</v>
      </c>
      <c r="H262" s="210">
        <v>27</v>
      </c>
      <c r="I262" s="211"/>
      <c r="J262" s="212">
        <f>ROUND(I262*H262,2)</f>
        <v>0</v>
      </c>
      <c r="K262" s="208" t="s">
        <v>160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277</v>
      </c>
      <c r="AT262" s="217" t="s">
        <v>156</v>
      </c>
      <c r="AU262" s="217" t="s">
        <v>83</v>
      </c>
      <c r="AY262" s="19" t="s">
        <v>154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277</v>
      </c>
      <c r="BM262" s="217" t="s">
        <v>3071</v>
      </c>
    </row>
    <row r="263" s="2" customFormat="1">
      <c r="A263" s="40"/>
      <c r="B263" s="41"/>
      <c r="C263" s="42"/>
      <c r="D263" s="219" t="s">
        <v>163</v>
      </c>
      <c r="E263" s="42"/>
      <c r="F263" s="220" t="s">
        <v>2632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163</v>
      </c>
      <c r="AU263" s="19" t="s">
        <v>83</v>
      </c>
    </row>
    <row r="264" s="2" customFormat="1">
      <c r="A264" s="40"/>
      <c r="B264" s="41"/>
      <c r="C264" s="42"/>
      <c r="D264" s="224" t="s">
        <v>165</v>
      </c>
      <c r="E264" s="42"/>
      <c r="F264" s="225" t="s">
        <v>2633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165</v>
      </c>
      <c r="AU264" s="19" t="s">
        <v>83</v>
      </c>
    </row>
    <row r="265" s="14" customFormat="1">
      <c r="A265" s="14"/>
      <c r="B265" s="236"/>
      <c r="C265" s="237"/>
      <c r="D265" s="219" t="s">
        <v>167</v>
      </c>
      <c r="E265" s="238" t="s">
        <v>19</v>
      </c>
      <c r="F265" s="239" t="s">
        <v>3072</v>
      </c>
      <c r="G265" s="237"/>
      <c r="H265" s="240">
        <v>24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167</v>
      </c>
      <c r="AU265" s="246" t="s">
        <v>83</v>
      </c>
      <c r="AV265" s="14" t="s">
        <v>83</v>
      </c>
      <c r="AW265" s="14" t="s">
        <v>34</v>
      </c>
      <c r="AX265" s="14" t="s">
        <v>73</v>
      </c>
      <c r="AY265" s="246" t="s">
        <v>154</v>
      </c>
    </row>
    <row r="266" s="14" customFormat="1">
      <c r="A266" s="14"/>
      <c r="B266" s="236"/>
      <c r="C266" s="237"/>
      <c r="D266" s="219" t="s">
        <v>167</v>
      </c>
      <c r="E266" s="238" t="s">
        <v>19</v>
      </c>
      <c r="F266" s="239" t="s">
        <v>3073</v>
      </c>
      <c r="G266" s="237"/>
      <c r="H266" s="240">
        <v>3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167</v>
      </c>
      <c r="AU266" s="246" t="s">
        <v>83</v>
      </c>
      <c r="AV266" s="14" t="s">
        <v>83</v>
      </c>
      <c r="AW266" s="14" t="s">
        <v>34</v>
      </c>
      <c r="AX266" s="14" t="s">
        <v>73</v>
      </c>
      <c r="AY266" s="246" t="s">
        <v>154</v>
      </c>
    </row>
    <row r="267" s="15" customFormat="1">
      <c r="A267" s="15"/>
      <c r="B267" s="262"/>
      <c r="C267" s="263"/>
      <c r="D267" s="219" t="s">
        <v>167</v>
      </c>
      <c r="E267" s="264" t="s">
        <v>19</v>
      </c>
      <c r="F267" s="265" t="s">
        <v>1526</v>
      </c>
      <c r="G267" s="263"/>
      <c r="H267" s="266">
        <v>27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2" t="s">
        <v>167</v>
      </c>
      <c r="AU267" s="272" t="s">
        <v>83</v>
      </c>
      <c r="AV267" s="15" t="s">
        <v>161</v>
      </c>
      <c r="AW267" s="15" t="s">
        <v>34</v>
      </c>
      <c r="AX267" s="15" t="s">
        <v>81</v>
      </c>
      <c r="AY267" s="272" t="s">
        <v>154</v>
      </c>
    </row>
    <row r="268" s="2" customFormat="1" ht="30" customHeight="1">
      <c r="A268" s="40"/>
      <c r="B268" s="41"/>
      <c r="C268" s="248" t="s">
        <v>605</v>
      </c>
      <c r="D268" s="248" t="s">
        <v>264</v>
      </c>
      <c r="E268" s="249" t="s">
        <v>2648</v>
      </c>
      <c r="F268" s="250" t="s">
        <v>2649</v>
      </c>
      <c r="G268" s="251" t="s">
        <v>434</v>
      </c>
      <c r="H268" s="252">
        <v>27</v>
      </c>
      <c r="I268" s="253"/>
      <c r="J268" s="254">
        <f>ROUND(I268*H268,2)</f>
        <v>0</v>
      </c>
      <c r="K268" s="250" t="s">
        <v>1391</v>
      </c>
      <c r="L268" s="255"/>
      <c r="M268" s="256" t="s">
        <v>19</v>
      </c>
      <c r="N268" s="257" t="s">
        <v>44</v>
      </c>
      <c r="O268" s="86"/>
      <c r="P268" s="215">
        <f>O268*H268</f>
        <v>0</v>
      </c>
      <c r="Q268" s="215">
        <v>0.0040000000000000001</v>
      </c>
      <c r="R268" s="215">
        <f>Q268*H268</f>
        <v>0.108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414</v>
      </c>
      <c r="AT268" s="217" t="s">
        <v>264</v>
      </c>
      <c r="AU268" s="217" t="s">
        <v>83</v>
      </c>
      <c r="AY268" s="19" t="s">
        <v>154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ROUND(I268*H268,2)</f>
        <v>0</v>
      </c>
      <c r="BL268" s="19" t="s">
        <v>277</v>
      </c>
      <c r="BM268" s="217" t="s">
        <v>3074</v>
      </c>
    </row>
    <row r="269" s="2" customFormat="1">
      <c r="A269" s="40"/>
      <c r="B269" s="41"/>
      <c r="C269" s="42"/>
      <c r="D269" s="219" t="s">
        <v>163</v>
      </c>
      <c r="E269" s="42"/>
      <c r="F269" s="220" t="s">
        <v>2649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163</v>
      </c>
      <c r="AU269" s="19" t="s">
        <v>83</v>
      </c>
    </row>
    <row r="270" s="14" customFormat="1">
      <c r="A270" s="14"/>
      <c r="B270" s="236"/>
      <c r="C270" s="237"/>
      <c r="D270" s="219" t="s">
        <v>167</v>
      </c>
      <c r="E270" s="238" t="s">
        <v>19</v>
      </c>
      <c r="F270" s="239" t="s">
        <v>3073</v>
      </c>
      <c r="G270" s="237"/>
      <c r="H270" s="240">
        <v>3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167</v>
      </c>
      <c r="AU270" s="246" t="s">
        <v>83</v>
      </c>
      <c r="AV270" s="14" t="s">
        <v>83</v>
      </c>
      <c r="AW270" s="14" t="s">
        <v>34</v>
      </c>
      <c r="AX270" s="14" t="s">
        <v>73</v>
      </c>
      <c r="AY270" s="246" t="s">
        <v>154</v>
      </c>
    </row>
    <row r="271" s="14" customFormat="1">
      <c r="A271" s="14"/>
      <c r="B271" s="236"/>
      <c r="C271" s="237"/>
      <c r="D271" s="219" t="s">
        <v>167</v>
      </c>
      <c r="E271" s="238" t="s">
        <v>19</v>
      </c>
      <c r="F271" s="239" t="s">
        <v>3072</v>
      </c>
      <c r="G271" s="237"/>
      <c r="H271" s="240">
        <v>24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167</v>
      </c>
      <c r="AU271" s="246" t="s">
        <v>83</v>
      </c>
      <c r="AV271" s="14" t="s">
        <v>83</v>
      </c>
      <c r="AW271" s="14" t="s">
        <v>34</v>
      </c>
      <c r="AX271" s="14" t="s">
        <v>73</v>
      </c>
      <c r="AY271" s="246" t="s">
        <v>154</v>
      </c>
    </row>
    <row r="272" s="15" customFormat="1">
      <c r="A272" s="15"/>
      <c r="B272" s="262"/>
      <c r="C272" s="263"/>
      <c r="D272" s="219" t="s">
        <v>167</v>
      </c>
      <c r="E272" s="264" t="s">
        <v>19</v>
      </c>
      <c r="F272" s="265" t="s">
        <v>1526</v>
      </c>
      <c r="G272" s="263"/>
      <c r="H272" s="266">
        <v>27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2" t="s">
        <v>167</v>
      </c>
      <c r="AU272" s="272" t="s">
        <v>83</v>
      </c>
      <c r="AV272" s="15" t="s">
        <v>161</v>
      </c>
      <c r="AW272" s="15" t="s">
        <v>34</v>
      </c>
      <c r="AX272" s="15" t="s">
        <v>81</v>
      </c>
      <c r="AY272" s="272" t="s">
        <v>154</v>
      </c>
    </row>
    <row r="273" s="2" customFormat="1" ht="22.2" customHeight="1">
      <c r="A273" s="40"/>
      <c r="B273" s="41"/>
      <c r="C273" s="206" t="s">
        <v>611</v>
      </c>
      <c r="D273" s="206" t="s">
        <v>156</v>
      </c>
      <c r="E273" s="207" t="s">
        <v>3075</v>
      </c>
      <c r="F273" s="208" t="s">
        <v>3076</v>
      </c>
      <c r="G273" s="209" t="s">
        <v>178</v>
      </c>
      <c r="H273" s="210">
        <v>0.35799999999999998</v>
      </c>
      <c r="I273" s="211"/>
      <c r="J273" s="212">
        <f>ROUND(I273*H273,2)</f>
        <v>0</v>
      </c>
      <c r="K273" s="208" t="s">
        <v>160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277</v>
      </c>
      <c r="AT273" s="217" t="s">
        <v>156</v>
      </c>
      <c r="AU273" s="217" t="s">
        <v>83</v>
      </c>
      <c r="AY273" s="19" t="s">
        <v>154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277</v>
      </c>
      <c r="BM273" s="217" t="s">
        <v>3077</v>
      </c>
    </row>
    <row r="274" s="2" customFormat="1">
      <c r="A274" s="40"/>
      <c r="B274" s="41"/>
      <c r="C274" s="42"/>
      <c r="D274" s="219" t="s">
        <v>163</v>
      </c>
      <c r="E274" s="42"/>
      <c r="F274" s="220" t="s">
        <v>3078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163</v>
      </c>
      <c r="AU274" s="19" t="s">
        <v>83</v>
      </c>
    </row>
    <row r="275" s="2" customFormat="1">
      <c r="A275" s="40"/>
      <c r="B275" s="41"/>
      <c r="C275" s="42"/>
      <c r="D275" s="224" t="s">
        <v>165</v>
      </c>
      <c r="E275" s="42"/>
      <c r="F275" s="225" t="s">
        <v>3079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165</v>
      </c>
      <c r="AU275" s="19" t="s">
        <v>83</v>
      </c>
    </row>
    <row r="276" s="12" customFormat="1" ht="22.8" customHeight="1">
      <c r="A276" s="12"/>
      <c r="B276" s="190"/>
      <c r="C276" s="191"/>
      <c r="D276" s="192" t="s">
        <v>72</v>
      </c>
      <c r="E276" s="204" t="s">
        <v>2667</v>
      </c>
      <c r="F276" s="204" t="s">
        <v>2668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SUM(P277:P310)</f>
        <v>0</v>
      </c>
      <c r="Q276" s="198"/>
      <c r="R276" s="199">
        <f>SUM(R277:R310)</f>
        <v>0.054180000000000006</v>
      </c>
      <c r="S276" s="198"/>
      <c r="T276" s="200">
        <f>SUM(T277:T310)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83</v>
      </c>
      <c r="AT276" s="202" t="s">
        <v>72</v>
      </c>
      <c r="AU276" s="202" t="s">
        <v>81</v>
      </c>
      <c r="AY276" s="201" t="s">
        <v>154</v>
      </c>
      <c r="BK276" s="203">
        <f>SUM(BK277:BK310)</f>
        <v>0</v>
      </c>
    </row>
    <row r="277" s="2" customFormat="1" ht="14.4" customHeight="1">
      <c r="A277" s="40"/>
      <c r="B277" s="41"/>
      <c r="C277" s="206" t="s">
        <v>964</v>
      </c>
      <c r="D277" s="206" t="s">
        <v>156</v>
      </c>
      <c r="E277" s="207" t="s">
        <v>2669</v>
      </c>
      <c r="F277" s="208" t="s">
        <v>2670</v>
      </c>
      <c r="G277" s="209" t="s">
        <v>230</v>
      </c>
      <c r="H277" s="210">
        <v>90</v>
      </c>
      <c r="I277" s="211"/>
      <c r="J277" s="212">
        <f>ROUND(I277*H277,2)</f>
        <v>0</v>
      </c>
      <c r="K277" s="208" t="s">
        <v>1391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277</v>
      </c>
      <c r="AT277" s="217" t="s">
        <v>156</v>
      </c>
      <c r="AU277" s="217" t="s">
        <v>83</v>
      </c>
      <c r="AY277" s="19" t="s">
        <v>154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277</v>
      </c>
      <c r="BM277" s="217" t="s">
        <v>3080</v>
      </c>
    </row>
    <row r="278" s="2" customFormat="1">
      <c r="A278" s="40"/>
      <c r="B278" s="41"/>
      <c r="C278" s="42"/>
      <c r="D278" s="219" t="s">
        <v>163</v>
      </c>
      <c r="E278" s="42"/>
      <c r="F278" s="220" t="s">
        <v>2670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163</v>
      </c>
      <c r="AU278" s="19" t="s">
        <v>83</v>
      </c>
    </row>
    <row r="279" s="2" customFormat="1" ht="14.4" customHeight="1">
      <c r="A279" s="40"/>
      <c r="B279" s="41"/>
      <c r="C279" s="248" t="s">
        <v>972</v>
      </c>
      <c r="D279" s="248" t="s">
        <v>264</v>
      </c>
      <c r="E279" s="249" t="s">
        <v>2672</v>
      </c>
      <c r="F279" s="250" t="s">
        <v>2673</v>
      </c>
      <c r="G279" s="251" t="s">
        <v>230</v>
      </c>
      <c r="H279" s="252">
        <v>108</v>
      </c>
      <c r="I279" s="253"/>
      <c r="J279" s="254">
        <f>ROUND(I279*H279,2)</f>
        <v>0</v>
      </c>
      <c r="K279" s="250" t="s">
        <v>1391</v>
      </c>
      <c r="L279" s="255"/>
      <c r="M279" s="256" t="s">
        <v>19</v>
      </c>
      <c r="N279" s="257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414</v>
      </c>
      <c r="AT279" s="217" t="s">
        <v>264</v>
      </c>
      <c r="AU279" s="217" t="s">
        <v>83</v>
      </c>
      <c r="AY279" s="19" t="s">
        <v>154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277</v>
      </c>
      <c r="BM279" s="217" t="s">
        <v>3081</v>
      </c>
    </row>
    <row r="280" s="2" customFormat="1">
      <c r="A280" s="40"/>
      <c r="B280" s="41"/>
      <c r="C280" s="42"/>
      <c r="D280" s="219" t="s">
        <v>163</v>
      </c>
      <c r="E280" s="42"/>
      <c r="F280" s="220" t="s">
        <v>2673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163</v>
      </c>
      <c r="AU280" s="19" t="s">
        <v>83</v>
      </c>
    </row>
    <row r="281" s="14" customFormat="1">
      <c r="A281" s="14"/>
      <c r="B281" s="236"/>
      <c r="C281" s="237"/>
      <c r="D281" s="219" t="s">
        <v>167</v>
      </c>
      <c r="E281" s="238" t="s">
        <v>19</v>
      </c>
      <c r="F281" s="239" t="s">
        <v>1154</v>
      </c>
      <c r="G281" s="237"/>
      <c r="H281" s="240">
        <v>90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167</v>
      </c>
      <c r="AU281" s="246" t="s">
        <v>83</v>
      </c>
      <c r="AV281" s="14" t="s">
        <v>83</v>
      </c>
      <c r="AW281" s="14" t="s">
        <v>34</v>
      </c>
      <c r="AX281" s="14" t="s">
        <v>81</v>
      </c>
      <c r="AY281" s="246" t="s">
        <v>154</v>
      </c>
    </row>
    <row r="282" s="14" customFormat="1">
      <c r="A282" s="14"/>
      <c r="B282" s="236"/>
      <c r="C282" s="237"/>
      <c r="D282" s="219" t="s">
        <v>167</v>
      </c>
      <c r="E282" s="237"/>
      <c r="F282" s="239" t="s">
        <v>3082</v>
      </c>
      <c r="G282" s="237"/>
      <c r="H282" s="240">
        <v>108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167</v>
      </c>
      <c r="AU282" s="246" t="s">
        <v>83</v>
      </c>
      <c r="AV282" s="14" t="s">
        <v>83</v>
      </c>
      <c r="AW282" s="14" t="s">
        <v>4</v>
      </c>
      <c r="AX282" s="14" t="s">
        <v>81</v>
      </c>
      <c r="AY282" s="246" t="s">
        <v>154</v>
      </c>
    </row>
    <row r="283" s="2" customFormat="1" ht="22.2" customHeight="1">
      <c r="A283" s="40"/>
      <c r="B283" s="41"/>
      <c r="C283" s="206" t="s">
        <v>983</v>
      </c>
      <c r="D283" s="206" t="s">
        <v>156</v>
      </c>
      <c r="E283" s="207" t="s">
        <v>2676</v>
      </c>
      <c r="F283" s="208" t="s">
        <v>2677</v>
      </c>
      <c r="G283" s="209" t="s">
        <v>230</v>
      </c>
      <c r="H283" s="210">
        <v>740</v>
      </c>
      <c r="I283" s="211"/>
      <c r="J283" s="212">
        <f>ROUND(I283*H283,2)</f>
        <v>0</v>
      </c>
      <c r="K283" s="208" t="s">
        <v>160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277</v>
      </c>
      <c r="AT283" s="217" t="s">
        <v>156</v>
      </c>
      <c r="AU283" s="217" t="s">
        <v>83</v>
      </c>
      <c r="AY283" s="19" t="s">
        <v>154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277</v>
      </c>
      <c r="BM283" s="217" t="s">
        <v>3083</v>
      </c>
    </row>
    <row r="284" s="2" customFormat="1">
      <c r="A284" s="40"/>
      <c r="B284" s="41"/>
      <c r="C284" s="42"/>
      <c r="D284" s="219" t="s">
        <v>163</v>
      </c>
      <c r="E284" s="42"/>
      <c r="F284" s="220" t="s">
        <v>2677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163</v>
      </c>
      <c r="AU284" s="19" t="s">
        <v>83</v>
      </c>
    </row>
    <row r="285" s="2" customFormat="1">
      <c r="A285" s="40"/>
      <c r="B285" s="41"/>
      <c r="C285" s="42"/>
      <c r="D285" s="224" t="s">
        <v>165</v>
      </c>
      <c r="E285" s="42"/>
      <c r="F285" s="225" t="s">
        <v>2679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165</v>
      </c>
      <c r="AU285" s="19" t="s">
        <v>83</v>
      </c>
    </row>
    <row r="286" s="2" customFormat="1" ht="22.2" customHeight="1">
      <c r="A286" s="40"/>
      <c r="B286" s="41"/>
      <c r="C286" s="248" t="s">
        <v>989</v>
      </c>
      <c r="D286" s="248" t="s">
        <v>264</v>
      </c>
      <c r="E286" s="249" t="s">
        <v>2680</v>
      </c>
      <c r="F286" s="250" t="s">
        <v>2681</v>
      </c>
      <c r="G286" s="251" t="s">
        <v>230</v>
      </c>
      <c r="H286" s="252">
        <v>888</v>
      </c>
      <c r="I286" s="253"/>
      <c r="J286" s="254">
        <f>ROUND(I286*H286,2)</f>
        <v>0</v>
      </c>
      <c r="K286" s="250" t="s">
        <v>1391</v>
      </c>
      <c r="L286" s="255"/>
      <c r="M286" s="256" t="s">
        <v>19</v>
      </c>
      <c r="N286" s="257" t="s">
        <v>44</v>
      </c>
      <c r="O286" s="86"/>
      <c r="P286" s="215">
        <f>O286*H286</f>
        <v>0</v>
      </c>
      <c r="Q286" s="215">
        <v>6.0000000000000002E-05</v>
      </c>
      <c r="R286" s="215">
        <f>Q286*H286</f>
        <v>0.053280000000000001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414</v>
      </c>
      <c r="AT286" s="217" t="s">
        <v>264</v>
      </c>
      <c r="AU286" s="217" t="s">
        <v>83</v>
      </c>
      <c r="AY286" s="19" t="s">
        <v>154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277</v>
      </c>
      <c r="BM286" s="217" t="s">
        <v>3084</v>
      </c>
    </row>
    <row r="287" s="2" customFormat="1">
      <c r="A287" s="40"/>
      <c r="B287" s="41"/>
      <c r="C287" s="42"/>
      <c r="D287" s="219" t="s">
        <v>163</v>
      </c>
      <c r="E287" s="42"/>
      <c r="F287" s="220" t="s">
        <v>2681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163</v>
      </c>
      <c r="AU287" s="19" t="s">
        <v>83</v>
      </c>
    </row>
    <row r="288" s="14" customFormat="1">
      <c r="A288" s="14"/>
      <c r="B288" s="236"/>
      <c r="C288" s="237"/>
      <c r="D288" s="219" t="s">
        <v>167</v>
      </c>
      <c r="E288" s="238" t="s">
        <v>19</v>
      </c>
      <c r="F288" s="239" t="s">
        <v>3085</v>
      </c>
      <c r="G288" s="237"/>
      <c r="H288" s="240">
        <v>740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167</v>
      </c>
      <c r="AU288" s="246" t="s">
        <v>83</v>
      </c>
      <c r="AV288" s="14" t="s">
        <v>83</v>
      </c>
      <c r="AW288" s="14" t="s">
        <v>34</v>
      </c>
      <c r="AX288" s="14" t="s">
        <v>81</v>
      </c>
      <c r="AY288" s="246" t="s">
        <v>154</v>
      </c>
    </row>
    <row r="289" s="14" customFormat="1">
      <c r="A289" s="14"/>
      <c r="B289" s="236"/>
      <c r="C289" s="237"/>
      <c r="D289" s="219" t="s">
        <v>167</v>
      </c>
      <c r="E289" s="237"/>
      <c r="F289" s="239" t="s">
        <v>3086</v>
      </c>
      <c r="G289" s="237"/>
      <c r="H289" s="240">
        <v>888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167</v>
      </c>
      <c r="AU289" s="246" t="s">
        <v>83</v>
      </c>
      <c r="AV289" s="14" t="s">
        <v>83</v>
      </c>
      <c r="AW289" s="14" t="s">
        <v>4</v>
      </c>
      <c r="AX289" s="14" t="s">
        <v>81</v>
      </c>
      <c r="AY289" s="246" t="s">
        <v>154</v>
      </c>
    </row>
    <row r="290" s="2" customFormat="1" ht="14.4" customHeight="1">
      <c r="A290" s="40"/>
      <c r="B290" s="41"/>
      <c r="C290" s="206" t="s">
        <v>997</v>
      </c>
      <c r="D290" s="206" t="s">
        <v>156</v>
      </c>
      <c r="E290" s="207" t="s">
        <v>2685</v>
      </c>
      <c r="F290" s="208" t="s">
        <v>2686</v>
      </c>
      <c r="G290" s="209" t="s">
        <v>434</v>
      </c>
      <c r="H290" s="210">
        <v>6</v>
      </c>
      <c r="I290" s="211"/>
      <c r="J290" s="212">
        <f>ROUND(I290*H290,2)</f>
        <v>0</v>
      </c>
      <c r="K290" s="208" t="s">
        <v>160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277</v>
      </c>
      <c r="AT290" s="217" t="s">
        <v>156</v>
      </c>
      <c r="AU290" s="217" t="s">
        <v>83</v>
      </c>
      <c r="AY290" s="19" t="s">
        <v>154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277</v>
      </c>
      <c r="BM290" s="217" t="s">
        <v>3087</v>
      </c>
    </row>
    <row r="291" s="2" customFormat="1">
      <c r="A291" s="40"/>
      <c r="B291" s="41"/>
      <c r="C291" s="42"/>
      <c r="D291" s="219" t="s">
        <v>163</v>
      </c>
      <c r="E291" s="42"/>
      <c r="F291" s="220" t="s">
        <v>2688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163</v>
      </c>
      <c r="AU291" s="19" t="s">
        <v>83</v>
      </c>
    </row>
    <row r="292" s="2" customFormat="1">
      <c r="A292" s="40"/>
      <c r="B292" s="41"/>
      <c r="C292" s="42"/>
      <c r="D292" s="224" t="s">
        <v>165</v>
      </c>
      <c r="E292" s="42"/>
      <c r="F292" s="225" t="s">
        <v>2689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165</v>
      </c>
      <c r="AU292" s="19" t="s">
        <v>83</v>
      </c>
    </row>
    <row r="293" s="14" customFormat="1">
      <c r="A293" s="14"/>
      <c r="B293" s="236"/>
      <c r="C293" s="237"/>
      <c r="D293" s="219" t="s">
        <v>167</v>
      </c>
      <c r="E293" s="238" t="s">
        <v>19</v>
      </c>
      <c r="F293" s="239" t="s">
        <v>3088</v>
      </c>
      <c r="G293" s="237"/>
      <c r="H293" s="240">
        <v>6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167</v>
      </c>
      <c r="AU293" s="246" t="s">
        <v>83</v>
      </c>
      <c r="AV293" s="14" t="s">
        <v>83</v>
      </c>
      <c r="AW293" s="14" t="s">
        <v>34</v>
      </c>
      <c r="AX293" s="14" t="s">
        <v>73</v>
      </c>
      <c r="AY293" s="246" t="s">
        <v>154</v>
      </c>
    </row>
    <row r="294" s="15" customFormat="1">
      <c r="A294" s="15"/>
      <c r="B294" s="262"/>
      <c r="C294" s="263"/>
      <c r="D294" s="219" t="s">
        <v>167</v>
      </c>
      <c r="E294" s="264" t="s">
        <v>19</v>
      </c>
      <c r="F294" s="265" t="s">
        <v>1526</v>
      </c>
      <c r="G294" s="263"/>
      <c r="H294" s="266">
        <v>6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167</v>
      </c>
      <c r="AU294" s="272" t="s">
        <v>83</v>
      </c>
      <c r="AV294" s="15" t="s">
        <v>161</v>
      </c>
      <c r="AW294" s="15" t="s">
        <v>34</v>
      </c>
      <c r="AX294" s="15" t="s">
        <v>81</v>
      </c>
      <c r="AY294" s="272" t="s">
        <v>154</v>
      </c>
    </row>
    <row r="295" s="2" customFormat="1" ht="22.2" customHeight="1">
      <c r="A295" s="40"/>
      <c r="B295" s="41"/>
      <c r="C295" s="248" t="s">
        <v>1005</v>
      </c>
      <c r="D295" s="248" t="s">
        <v>264</v>
      </c>
      <c r="E295" s="249" t="s">
        <v>2691</v>
      </c>
      <c r="F295" s="250" t="s">
        <v>2692</v>
      </c>
      <c r="G295" s="251" t="s">
        <v>434</v>
      </c>
      <c r="H295" s="252">
        <v>3</v>
      </c>
      <c r="I295" s="253"/>
      <c r="J295" s="254">
        <f>ROUND(I295*H295,2)</f>
        <v>0</v>
      </c>
      <c r="K295" s="250" t="s">
        <v>160</v>
      </c>
      <c r="L295" s="255"/>
      <c r="M295" s="256" t="s">
        <v>19</v>
      </c>
      <c r="N295" s="257" t="s">
        <v>44</v>
      </c>
      <c r="O295" s="86"/>
      <c r="P295" s="215">
        <f>O295*H295</f>
        <v>0</v>
      </c>
      <c r="Q295" s="215">
        <v>0.00010000000000000001</v>
      </c>
      <c r="R295" s="215">
        <f>Q295*H295</f>
        <v>0.00030000000000000003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414</v>
      </c>
      <c r="AT295" s="217" t="s">
        <v>264</v>
      </c>
      <c r="AU295" s="217" t="s">
        <v>83</v>
      </c>
      <c r="AY295" s="19" t="s">
        <v>154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81</v>
      </c>
      <c r="BK295" s="218">
        <f>ROUND(I295*H295,2)</f>
        <v>0</v>
      </c>
      <c r="BL295" s="19" t="s">
        <v>277</v>
      </c>
      <c r="BM295" s="217" t="s">
        <v>3089</v>
      </c>
    </row>
    <row r="296" s="2" customFormat="1">
      <c r="A296" s="40"/>
      <c r="B296" s="41"/>
      <c r="C296" s="42"/>
      <c r="D296" s="219" t="s">
        <v>163</v>
      </c>
      <c r="E296" s="42"/>
      <c r="F296" s="220" t="s">
        <v>2692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163</v>
      </c>
      <c r="AU296" s="19" t="s">
        <v>83</v>
      </c>
    </row>
    <row r="297" s="2" customFormat="1" ht="22.2" customHeight="1">
      <c r="A297" s="40"/>
      <c r="B297" s="41"/>
      <c r="C297" s="248" t="s">
        <v>1013</v>
      </c>
      <c r="D297" s="248" t="s">
        <v>264</v>
      </c>
      <c r="E297" s="249" t="s">
        <v>2694</v>
      </c>
      <c r="F297" s="250" t="s">
        <v>2695</v>
      </c>
      <c r="G297" s="251" t="s">
        <v>434</v>
      </c>
      <c r="H297" s="252">
        <v>3</v>
      </c>
      <c r="I297" s="253"/>
      <c r="J297" s="254">
        <f>ROUND(I297*H297,2)</f>
        <v>0</v>
      </c>
      <c r="K297" s="250" t="s">
        <v>160</v>
      </c>
      <c r="L297" s="255"/>
      <c r="M297" s="256" t="s">
        <v>19</v>
      </c>
      <c r="N297" s="257" t="s">
        <v>44</v>
      </c>
      <c r="O297" s="86"/>
      <c r="P297" s="215">
        <f>O297*H297</f>
        <v>0</v>
      </c>
      <c r="Q297" s="215">
        <v>0.00010000000000000001</v>
      </c>
      <c r="R297" s="215">
        <f>Q297*H297</f>
        <v>0.00030000000000000003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414</v>
      </c>
      <c r="AT297" s="217" t="s">
        <v>264</v>
      </c>
      <c r="AU297" s="217" t="s">
        <v>83</v>
      </c>
      <c r="AY297" s="19" t="s">
        <v>154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277</v>
      </c>
      <c r="BM297" s="217" t="s">
        <v>3090</v>
      </c>
    </row>
    <row r="298" s="2" customFormat="1">
      <c r="A298" s="40"/>
      <c r="B298" s="41"/>
      <c r="C298" s="42"/>
      <c r="D298" s="219" t="s">
        <v>163</v>
      </c>
      <c r="E298" s="42"/>
      <c r="F298" s="220" t="s">
        <v>2695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163</v>
      </c>
      <c r="AU298" s="19" t="s">
        <v>83</v>
      </c>
    </row>
    <row r="299" s="2" customFormat="1" ht="19.8" customHeight="1">
      <c r="A299" s="40"/>
      <c r="B299" s="41"/>
      <c r="C299" s="248" t="s">
        <v>1021</v>
      </c>
      <c r="D299" s="248" t="s">
        <v>264</v>
      </c>
      <c r="E299" s="249" t="s">
        <v>2697</v>
      </c>
      <c r="F299" s="250" t="s">
        <v>2698</v>
      </c>
      <c r="G299" s="251" t="s">
        <v>434</v>
      </c>
      <c r="H299" s="252">
        <v>3</v>
      </c>
      <c r="I299" s="253"/>
      <c r="J299" s="254">
        <f>ROUND(I299*H299,2)</f>
        <v>0</v>
      </c>
      <c r="K299" s="250" t="s">
        <v>160</v>
      </c>
      <c r="L299" s="255"/>
      <c r="M299" s="256" t="s">
        <v>19</v>
      </c>
      <c r="N299" s="257" t="s">
        <v>44</v>
      </c>
      <c r="O299" s="86"/>
      <c r="P299" s="215">
        <f>O299*H299</f>
        <v>0</v>
      </c>
      <c r="Q299" s="215">
        <v>0.00010000000000000001</v>
      </c>
      <c r="R299" s="215">
        <f>Q299*H299</f>
        <v>0.00030000000000000003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414</v>
      </c>
      <c r="AT299" s="217" t="s">
        <v>264</v>
      </c>
      <c r="AU299" s="217" t="s">
        <v>83</v>
      </c>
      <c r="AY299" s="19" t="s">
        <v>154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277</v>
      </c>
      <c r="BM299" s="217" t="s">
        <v>3091</v>
      </c>
    </row>
    <row r="300" s="2" customFormat="1">
      <c r="A300" s="40"/>
      <c r="B300" s="41"/>
      <c r="C300" s="42"/>
      <c r="D300" s="219" t="s">
        <v>163</v>
      </c>
      <c r="E300" s="42"/>
      <c r="F300" s="220" t="s">
        <v>2698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163</v>
      </c>
      <c r="AU300" s="19" t="s">
        <v>83</v>
      </c>
    </row>
    <row r="301" s="2" customFormat="1" ht="22.2" customHeight="1">
      <c r="A301" s="40"/>
      <c r="B301" s="41"/>
      <c r="C301" s="248" t="s">
        <v>1027</v>
      </c>
      <c r="D301" s="248" t="s">
        <v>264</v>
      </c>
      <c r="E301" s="249" t="s">
        <v>2700</v>
      </c>
      <c r="F301" s="250" t="s">
        <v>2701</v>
      </c>
      <c r="G301" s="251" t="s">
        <v>434</v>
      </c>
      <c r="H301" s="252">
        <v>3</v>
      </c>
      <c r="I301" s="253"/>
      <c r="J301" s="254">
        <f>ROUND(I301*H301,2)</f>
        <v>0</v>
      </c>
      <c r="K301" s="250" t="s">
        <v>1391</v>
      </c>
      <c r="L301" s="255"/>
      <c r="M301" s="256" t="s">
        <v>19</v>
      </c>
      <c r="N301" s="257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414</v>
      </c>
      <c r="AT301" s="217" t="s">
        <v>264</v>
      </c>
      <c r="AU301" s="217" t="s">
        <v>83</v>
      </c>
      <c r="AY301" s="19" t="s">
        <v>154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81</v>
      </c>
      <c r="BK301" s="218">
        <f>ROUND(I301*H301,2)</f>
        <v>0</v>
      </c>
      <c r="BL301" s="19" t="s">
        <v>277</v>
      </c>
      <c r="BM301" s="217" t="s">
        <v>3092</v>
      </c>
    </row>
    <row r="302" s="2" customFormat="1">
      <c r="A302" s="40"/>
      <c r="B302" s="41"/>
      <c r="C302" s="42"/>
      <c r="D302" s="219" t="s">
        <v>163</v>
      </c>
      <c r="E302" s="42"/>
      <c r="F302" s="220" t="s">
        <v>2701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163</v>
      </c>
      <c r="AU302" s="19" t="s">
        <v>83</v>
      </c>
    </row>
    <row r="303" s="2" customFormat="1" ht="14.4" customHeight="1">
      <c r="A303" s="40"/>
      <c r="B303" s="41"/>
      <c r="C303" s="206" t="s">
        <v>1029</v>
      </c>
      <c r="D303" s="206" t="s">
        <v>156</v>
      </c>
      <c r="E303" s="207" t="s">
        <v>2703</v>
      </c>
      <c r="F303" s="208" t="s">
        <v>2704</v>
      </c>
      <c r="G303" s="209" t="s">
        <v>434</v>
      </c>
      <c r="H303" s="210">
        <v>8</v>
      </c>
      <c r="I303" s="211"/>
      <c r="J303" s="212">
        <f>ROUND(I303*H303,2)</f>
        <v>0</v>
      </c>
      <c r="K303" s="208" t="s">
        <v>160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277</v>
      </c>
      <c r="AT303" s="217" t="s">
        <v>156</v>
      </c>
      <c r="AU303" s="217" t="s">
        <v>83</v>
      </c>
      <c r="AY303" s="19" t="s">
        <v>154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277</v>
      </c>
      <c r="BM303" s="217" t="s">
        <v>3093</v>
      </c>
    </row>
    <row r="304" s="2" customFormat="1">
      <c r="A304" s="40"/>
      <c r="B304" s="41"/>
      <c r="C304" s="42"/>
      <c r="D304" s="219" t="s">
        <v>163</v>
      </c>
      <c r="E304" s="42"/>
      <c r="F304" s="220" t="s">
        <v>2706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163</v>
      </c>
      <c r="AU304" s="19" t="s">
        <v>83</v>
      </c>
    </row>
    <row r="305" s="2" customFormat="1">
      <c r="A305" s="40"/>
      <c r="B305" s="41"/>
      <c r="C305" s="42"/>
      <c r="D305" s="224" t="s">
        <v>165</v>
      </c>
      <c r="E305" s="42"/>
      <c r="F305" s="225" t="s">
        <v>2707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165</v>
      </c>
      <c r="AU305" s="19" t="s">
        <v>83</v>
      </c>
    </row>
    <row r="306" s="2" customFormat="1" ht="22.2" customHeight="1">
      <c r="A306" s="40"/>
      <c r="B306" s="41"/>
      <c r="C306" s="206" t="s">
        <v>1032</v>
      </c>
      <c r="D306" s="206" t="s">
        <v>156</v>
      </c>
      <c r="E306" s="207" t="s">
        <v>2708</v>
      </c>
      <c r="F306" s="208" t="s">
        <v>2709</v>
      </c>
      <c r="G306" s="209" t="s">
        <v>178</v>
      </c>
      <c r="H306" s="210">
        <v>0.053999999999999999</v>
      </c>
      <c r="I306" s="211"/>
      <c r="J306" s="212">
        <f>ROUND(I306*H306,2)</f>
        <v>0</v>
      </c>
      <c r="K306" s="208" t="s">
        <v>160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277</v>
      </c>
      <c r="AT306" s="217" t="s">
        <v>156</v>
      </c>
      <c r="AU306" s="217" t="s">
        <v>83</v>
      </c>
      <c r="AY306" s="19" t="s">
        <v>154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ROUND(I306*H306,2)</f>
        <v>0</v>
      </c>
      <c r="BL306" s="19" t="s">
        <v>277</v>
      </c>
      <c r="BM306" s="217" t="s">
        <v>3094</v>
      </c>
    </row>
    <row r="307" s="2" customFormat="1">
      <c r="A307" s="40"/>
      <c r="B307" s="41"/>
      <c r="C307" s="42"/>
      <c r="D307" s="219" t="s">
        <v>163</v>
      </c>
      <c r="E307" s="42"/>
      <c r="F307" s="220" t="s">
        <v>2711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163</v>
      </c>
      <c r="AU307" s="19" t="s">
        <v>83</v>
      </c>
    </row>
    <row r="308" s="2" customFormat="1">
      <c r="A308" s="40"/>
      <c r="B308" s="41"/>
      <c r="C308" s="42"/>
      <c r="D308" s="224" t="s">
        <v>165</v>
      </c>
      <c r="E308" s="42"/>
      <c r="F308" s="225" t="s">
        <v>2712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165</v>
      </c>
      <c r="AU308" s="19" t="s">
        <v>83</v>
      </c>
    </row>
    <row r="309" s="2" customFormat="1" ht="22.2" customHeight="1">
      <c r="A309" s="40"/>
      <c r="B309" s="41"/>
      <c r="C309" s="206" t="s">
        <v>1035</v>
      </c>
      <c r="D309" s="206" t="s">
        <v>156</v>
      </c>
      <c r="E309" s="207" t="s">
        <v>2713</v>
      </c>
      <c r="F309" s="208" t="s">
        <v>2714</v>
      </c>
      <c r="G309" s="209" t="s">
        <v>178</v>
      </c>
      <c r="H309" s="210">
        <v>0.053999999999999999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277</v>
      </c>
      <c r="AT309" s="217" t="s">
        <v>156</v>
      </c>
      <c r="AU309" s="217" t="s">
        <v>83</v>
      </c>
      <c r="AY309" s="19" t="s">
        <v>154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277</v>
      </c>
      <c r="BM309" s="217" t="s">
        <v>3095</v>
      </c>
    </row>
    <row r="310" s="2" customFormat="1">
      <c r="A310" s="40"/>
      <c r="B310" s="41"/>
      <c r="C310" s="42"/>
      <c r="D310" s="219" t="s">
        <v>163</v>
      </c>
      <c r="E310" s="42"/>
      <c r="F310" s="220" t="s">
        <v>2716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163</v>
      </c>
      <c r="AU310" s="19" t="s">
        <v>83</v>
      </c>
    </row>
    <row r="311" s="12" customFormat="1" ht="25.92" customHeight="1">
      <c r="A311" s="12"/>
      <c r="B311" s="190"/>
      <c r="C311" s="191"/>
      <c r="D311" s="192" t="s">
        <v>72</v>
      </c>
      <c r="E311" s="193" t="s">
        <v>264</v>
      </c>
      <c r="F311" s="193" t="s">
        <v>1349</v>
      </c>
      <c r="G311" s="191"/>
      <c r="H311" s="191"/>
      <c r="I311" s="194"/>
      <c r="J311" s="195">
        <f>BK311</f>
        <v>0</v>
      </c>
      <c r="K311" s="191"/>
      <c r="L311" s="196"/>
      <c r="M311" s="197"/>
      <c r="N311" s="198"/>
      <c r="O311" s="198"/>
      <c r="P311" s="199">
        <f>P312</f>
        <v>0</v>
      </c>
      <c r="Q311" s="198"/>
      <c r="R311" s="199">
        <f>R312</f>
        <v>0.79549000000000003</v>
      </c>
      <c r="S311" s="198"/>
      <c r="T311" s="200">
        <f>T312</f>
        <v>1.02068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175</v>
      </c>
      <c r="AT311" s="202" t="s">
        <v>72</v>
      </c>
      <c r="AU311" s="202" t="s">
        <v>73</v>
      </c>
      <c r="AY311" s="201" t="s">
        <v>154</v>
      </c>
      <c r="BK311" s="203">
        <f>BK312</f>
        <v>0</v>
      </c>
    </row>
    <row r="312" s="12" customFormat="1" ht="22.8" customHeight="1">
      <c r="A312" s="12"/>
      <c r="B312" s="190"/>
      <c r="C312" s="191"/>
      <c r="D312" s="192" t="s">
        <v>72</v>
      </c>
      <c r="E312" s="204" t="s">
        <v>1462</v>
      </c>
      <c r="F312" s="204" t="s">
        <v>1463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SUM(P313:P360)</f>
        <v>0</v>
      </c>
      <c r="Q312" s="198"/>
      <c r="R312" s="199">
        <f>SUM(R313:R360)</f>
        <v>0.79549000000000003</v>
      </c>
      <c r="S312" s="198"/>
      <c r="T312" s="200">
        <f>SUM(T313:T360)</f>
        <v>1.02068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175</v>
      </c>
      <c r="AT312" s="202" t="s">
        <v>72</v>
      </c>
      <c r="AU312" s="202" t="s">
        <v>81</v>
      </c>
      <c r="AY312" s="201" t="s">
        <v>154</v>
      </c>
      <c r="BK312" s="203">
        <f>SUM(BK313:BK360)</f>
        <v>0</v>
      </c>
    </row>
    <row r="313" s="2" customFormat="1" ht="22.2" customHeight="1">
      <c r="A313" s="40"/>
      <c r="B313" s="41"/>
      <c r="C313" s="206" t="s">
        <v>1044</v>
      </c>
      <c r="D313" s="206" t="s">
        <v>156</v>
      </c>
      <c r="E313" s="207" t="s">
        <v>3096</v>
      </c>
      <c r="F313" s="208" t="s">
        <v>3097</v>
      </c>
      <c r="G313" s="209" t="s">
        <v>230</v>
      </c>
      <c r="H313" s="210">
        <v>15</v>
      </c>
      <c r="I313" s="211"/>
      <c r="J313" s="212">
        <f>ROUND(I313*H313,2)</f>
        <v>0</v>
      </c>
      <c r="K313" s="208" t="s">
        <v>1391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0.0012700000000000001</v>
      </c>
      <c r="R313" s="215">
        <f>Q313*H313</f>
        <v>0.019050000000000001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983</v>
      </c>
      <c r="AT313" s="217" t="s">
        <v>156</v>
      </c>
      <c r="AU313" s="217" t="s">
        <v>83</v>
      </c>
      <c r="AY313" s="19" t="s">
        <v>154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983</v>
      </c>
      <c r="BM313" s="217" t="s">
        <v>3098</v>
      </c>
    </row>
    <row r="314" s="2" customFormat="1">
      <c r="A314" s="40"/>
      <c r="B314" s="41"/>
      <c r="C314" s="42"/>
      <c r="D314" s="219" t="s">
        <v>163</v>
      </c>
      <c r="E314" s="42"/>
      <c r="F314" s="220" t="s">
        <v>3099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163</v>
      </c>
      <c r="AU314" s="19" t="s">
        <v>83</v>
      </c>
    </row>
    <row r="315" s="2" customFormat="1" ht="34.8" customHeight="1">
      <c r="A315" s="40"/>
      <c r="B315" s="41"/>
      <c r="C315" s="206" t="s">
        <v>1050</v>
      </c>
      <c r="D315" s="206" t="s">
        <v>156</v>
      </c>
      <c r="E315" s="207" t="s">
        <v>2717</v>
      </c>
      <c r="F315" s="208" t="s">
        <v>2718</v>
      </c>
      <c r="G315" s="209" t="s">
        <v>230</v>
      </c>
      <c r="H315" s="210">
        <v>32</v>
      </c>
      <c r="I315" s="211"/>
      <c r="J315" s="212">
        <f>ROUND(I315*H315,2)</f>
        <v>0</v>
      </c>
      <c r="K315" s="208" t="s">
        <v>160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0.011169999999999999</v>
      </c>
      <c r="R315" s="215">
        <f>Q315*H315</f>
        <v>0.35743999999999998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983</v>
      </c>
      <c r="AT315" s="217" t="s">
        <v>156</v>
      </c>
      <c r="AU315" s="217" t="s">
        <v>83</v>
      </c>
      <c r="AY315" s="19" t="s">
        <v>154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983</v>
      </c>
      <c r="BM315" s="217" t="s">
        <v>3100</v>
      </c>
    </row>
    <row r="316" s="2" customFormat="1">
      <c r="A316" s="40"/>
      <c r="B316" s="41"/>
      <c r="C316" s="42"/>
      <c r="D316" s="219" t="s">
        <v>163</v>
      </c>
      <c r="E316" s="42"/>
      <c r="F316" s="220" t="s">
        <v>2720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163</v>
      </c>
      <c r="AU316" s="19" t="s">
        <v>83</v>
      </c>
    </row>
    <row r="317" s="2" customFormat="1">
      <c r="A317" s="40"/>
      <c r="B317" s="41"/>
      <c r="C317" s="42"/>
      <c r="D317" s="224" t="s">
        <v>165</v>
      </c>
      <c r="E317" s="42"/>
      <c r="F317" s="225" t="s">
        <v>2721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165</v>
      </c>
      <c r="AU317" s="19" t="s">
        <v>83</v>
      </c>
    </row>
    <row r="318" s="2" customFormat="1" ht="34.8" customHeight="1">
      <c r="A318" s="40"/>
      <c r="B318" s="41"/>
      <c r="C318" s="206" t="s">
        <v>1058</v>
      </c>
      <c r="D318" s="206" t="s">
        <v>156</v>
      </c>
      <c r="E318" s="207" t="s">
        <v>2722</v>
      </c>
      <c r="F318" s="208" t="s">
        <v>2723</v>
      </c>
      <c r="G318" s="209" t="s">
        <v>230</v>
      </c>
      <c r="H318" s="210">
        <v>25</v>
      </c>
      <c r="I318" s="211"/>
      <c r="J318" s="212">
        <f>ROUND(I318*H318,2)</f>
        <v>0</v>
      </c>
      <c r="K318" s="208" t="s">
        <v>160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0.016760000000000001</v>
      </c>
      <c r="R318" s="215">
        <f>Q318*H318</f>
        <v>0.41900000000000004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983</v>
      </c>
      <c r="AT318" s="217" t="s">
        <v>156</v>
      </c>
      <c r="AU318" s="217" t="s">
        <v>83</v>
      </c>
      <c r="AY318" s="19" t="s">
        <v>154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983</v>
      </c>
      <c r="BM318" s="217" t="s">
        <v>3101</v>
      </c>
    </row>
    <row r="319" s="2" customFormat="1">
      <c r="A319" s="40"/>
      <c r="B319" s="41"/>
      <c r="C319" s="42"/>
      <c r="D319" s="219" t="s">
        <v>163</v>
      </c>
      <c r="E319" s="42"/>
      <c r="F319" s="220" t="s">
        <v>2725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163</v>
      </c>
      <c r="AU319" s="19" t="s">
        <v>83</v>
      </c>
    </row>
    <row r="320" s="2" customFormat="1">
      <c r="A320" s="40"/>
      <c r="B320" s="41"/>
      <c r="C320" s="42"/>
      <c r="D320" s="224" t="s">
        <v>165</v>
      </c>
      <c r="E320" s="42"/>
      <c r="F320" s="225" t="s">
        <v>2726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165</v>
      </c>
      <c r="AU320" s="19" t="s">
        <v>83</v>
      </c>
    </row>
    <row r="321" s="2" customFormat="1" ht="22.2" customHeight="1">
      <c r="A321" s="40"/>
      <c r="B321" s="41"/>
      <c r="C321" s="206" t="s">
        <v>1066</v>
      </c>
      <c r="D321" s="206" t="s">
        <v>156</v>
      </c>
      <c r="E321" s="207" t="s">
        <v>1469</v>
      </c>
      <c r="F321" s="208" t="s">
        <v>1470</v>
      </c>
      <c r="G321" s="209" t="s">
        <v>434</v>
      </c>
      <c r="H321" s="210">
        <v>4</v>
      </c>
      <c r="I321" s="211"/>
      <c r="J321" s="212">
        <f>ROUND(I321*H321,2)</f>
        <v>0</v>
      </c>
      <c r="K321" s="208" t="s">
        <v>160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0.0080000000000000002</v>
      </c>
      <c r="T321" s="216">
        <f>S321*H321</f>
        <v>0.032000000000000001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983</v>
      </c>
      <c r="AT321" s="217" t="s">
        <v>156</v>
      </c>
      <c r="AU321" s="217" t="s">
        <v>83</v>
      </c>
      <c r="AY321" s="19" t="s">
        <v>154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ROUND(I321*H321,2)</f>
        <v>0</v>
      </c>
      <c r="BL321" s="19" t="s">
        <v>983</v>
      </c>
      <c r="BM321" s="217" t="s">
        <v>3102</v>
      </c>
    </row>
    <row r="322" s="2" customFormat="1">
      <c r="A322" s="40"/>
      <c r="B322" s="41"/>
      <c r="C322" s="42"/>
      <c r="D322" s="219" t="s">
        <v>163</v>
      </c>
      <c r="E322" s="42"/>
      <c r="F322" s="220" t="s">
        <v>1472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163</v>
      </c>
      <c r="AU322" s="19" t="s">
        <v>83</v>
      </c>
    </row>
    <row r="323" s="2" customFormat="1">
      <c r="A323" s="40"/>
      <c r="B323" s="41"/>
      <c r="C323" s="42"/>
      <c r="D323" s="224" t="s">
        <v>165</v>
      </c>
      <c r="E323" s="42"/>
      <c r="F323" s="225" t="s">
        <v>2728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165</v>
      </c>
      <c r="AU323" s="19" t="s">
        <v>83</v>
      </c>
    </row>
    <row r="324" s="2" customFormat="1" ht="22.2" customHeight="1">
      <c r="A324" s="40"/>
      <c r="B324" s="41"/>
      <c r="C324" s="206" t="s">
        <v>1071</v>
      </c>
      <c r="D324" s="206" t="s">
        <v>156</v>
      </c>
      <c r="E324" s="207" t="s">
        <v>2729</v>
      </c>
      <c r="F324" s="208" t="s">
        <v>2730</v>
      </c>
      <c r="G324" s="209" t="s">
        <v>434</v>
      </c>
      <c r="H324" s="210">
        <v>3</v>
      </c>
      <c r="I324" s="211"/>
      <c r="J324" s="212">
        <f>ROUND(I324*H324,2)</f>
        <v>0</v>
      </c>
      <c r="K324" s="208" t="s">
        <v>160</v>
      </c>
      <c r="L324" s="46"/>
      <c r="M324" s="213" t="s">
        <v>19</v>
      </c>
      <c r="N324" s="214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0.0030000000000000001</v>
      </c>
      <c r="T324" s="216">
        <f>S324*H324</f>
        <v>0.0090000000000000011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983</v>
      </c>
      <c r="AT324" s="217" t="s">
        <v>156</v>
      </c>
      <c r="AU324" s="217" t="s">
        <v>83</v>
      </c>
      <c r="AY324" s="19" t="s">
        <v>154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ROUND(I324*H324,2)</f>
        <v>0</v>
      </c>
      <c r="BL324" s="19" t="s">
        <v>983</v>
      </c>
      <c r="BM324" s="217" t="s">
        <v>3103</v>
      </c>
    </row>
    <row r="325" s="2" customFormat="1">
      <c r="A325" s="40"/>
      <c r="B325" s="41"/>
      <c r="C325" s="42"/>
      <c r="D325" s="219" t="s">
        <v>163</v>
      </c>
      <c r="E325" s="42"/>
      <c r="F325" s="220" t="s">
        <v>2732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163</v>
      </c>
      <c r="AU325" s="19" t="s">
        <v>83</v>
      </c>
    </row>
    <row r="326" s="2" customFormat="1">
      <c r="A326" s="40"/>
      <c r="B326" s="41"/>
      <c r="C326" s="42"/>
      <c r="D326" s="224" t="s">
        <v>165</v>
      </c>
      <c r="E326" s="42"/>
      <c r="F326" s="225" t="s">
        <v>2733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165</v>
      </c>
      <c r="AU326" s="19" t="s">
        <v>83</v>
      </c>
    </row>
    <row r="327" s="2" customFormat="1" ht="22.2" customHeight="1">
      <c r="A327" s="40"/>
      <c r="B327" s="41"/>
      <c r="C327" s="206" t="s">
        <v>1077</v>
      </c>
      <c r="D327" s="206" t="s">
        <v>156</v>
      </c>
      <c r="E327" s="207" t="s">
        <v>1474</v>
      </c>
      <c r="F327" s="208" t="s">
        <v>1475</v>
      </c>
      <c r="G327" s="209" t="s">
        <v>434</v>
      </c>
      <c r="H327" s="210">
        <v>38</v>
      </c>
      <c r="I327" s="211"/>
      <c r="J327" s="212">
        <f>ROUND(I327*H327,2)</f>
        <v>0</v>
      </c>
      <c r="K327" s="208" t="s">
        <v>160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0.00085999999999999998</v>
      </c>
      <c r="T327" s="216">
        <f>S327*H327</f>
        <v>0.032680000000000001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983</v>
      </c>
      <c r="AT327" s="217" t="s">
        <v>156</v>
      </c>
      <c r="AU327" s="217" t="s">
        <v>83</v>
      </c>
      <c r="AY327" s="19" t="s">
        <v>154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983</v>
      </c>
      <c r="BM327" s="217" t="s">
        <v>3104</v>
      </c>
    </row>
    <row r="328" s="2" customFormat="1">
      <c r="A328" s="40"/>
      <c r="B328" s="41"/>
      <c r="C328" s="42"/>
      <c r="D328" s="219" t="s">
        <v>163</v>
      </c>
      <c r="E328" s="42"/>
      <c r="F328" s="220" t="s">
        <v>1477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163</v>
      </c>
      <c r="AU328" s="19" t="s">
        <v>83</v>
      </c>
    </row>
    <row r="329" s="2" customFormat="1">
      <c r="A329" s="40"/>
      <c r="B329" s="41"/>
      <c r="C329" s="42"/>
      <c r="D329" s="224" t="s">
        <v>165</v>
      </c>
      <c r="E329" s="42"/>
      <c r="F329" s="225" t="s">
        <v>2735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165</v>
      </c>
      <c r="AU329" s="19" t="s">
        <v>83</v>
      </c>
    </row>
    <row r="330" s="14" customFormat="1">
      <c r="A330" s="14"/>
      <c r="B330" s="236"/>
      <c r="C330" s="237"/>
      <c r="D330" s="219" t="s">
        <v>167</v>
      </c>
      <c r="E330" s="238" t="s">
        <v>19</v>
      </c>
      <c r="F330" s="239" t="s">
        <v>3105</v>
      </c>
      <c r="G330" s="237"/>
      <c r="H330" s="240">
        <v>38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167</v>
      </c>
      <c r="AU330" s="246" t="s">
        <v>83</v>
      </c>
      <c r="AV330" s="14" t="s">
        <v>83</v>
      </c>
      <c r="AW330" s="14" t="s">
        <v>34</v>
      </c>
      <c r="AX330" s="14" t="s">
        <v>73</v>
      </c>
      <c r="AY330" s="246" t="s">
        <v>154</v>
      </c>
    </row>
    <row r="331" s="15" customFormat="1">
      <c r="A331" s="15"/>
      <c r="B331" s="262"/>
      <c r="C331" s="263"/>
      <c r="D331" s="219" t="s">
        <v>167</v>
      </c>
      <c r="E331" s="264" t="s">
        <v>19</v>
      </c>
      <c r="F331" s="265" t="s">
        <v>1526</v>
      </c>
      <c r="G331" s="263"/>
      <c r="H331" s="266">
        <v>38</v>
      </c>
      <c r="I331" s="267"/>
      <c r="J331" s="263"/>
      <c r="K331" s="263"/>
      <c r="L331" s="268"/>
      <c r="M331" s="269"/>
      <c r="N331" s="270"/>
      <c r="O331" s="270"/>
      <c r="P331" s="270"/>
      <c r="Q331" s="270"/>
      <c r="R331" s="270"/>
      <c r="S331" s="270"/>
      <c r="T331" s="27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2" t="s">
        <v>167</v>
      </c>
      <c r="AU331" s="272" t="s">
        <v>83</v>
      </c>
      <c r="AV331" s="15" t="s">
        <v>161</v>
      </c>
      <c r="AW331" s="15" t="s">
        <v>34</v>
      </c>
      <c r="AX331" s="15" t="s">
        <v>81</v>
      </c>
      <c r="AY331" s="272" t="s">
        <v>154</v>
      </c>
    </row>
    <row r="332" s="2" customFormat="1" ht="30" customHeight="1">
      <c r="A332" s="40"/>
      <c r="B332" s="41"/>
      <c r="C332" s="206" t="s">
        <v>1082</v>
      </c>
      <c r="D332" s="206" t="s">
        <v>156</v>
      </c>
      <c r="E332" s="207" t="s">
        <v>2737</v>
      </c>
      <c r="F332" s="208" t="s">
        <v>2738</v>
      </c>
      <c r="G332" s="209" t="s">
        <v>230</v>
      </c>
      <c r="H332" s="210">
        <v>32</v>
      </c>
      <c r="I332" s="211"/>
      <c r="J332" s="212">
        <f>ROUND(I332*H332,2)</f>
        <v>0</v>
      </c>
      <c r="K332" s="208" t="s">
        <v>160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0.010999999999999999</v>
      </c>
      <c r="T332" s="216">
        <f>S332*H332</f>
        <v>0.35199999999999998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983</v>
      </c>
      <c r="AT332" s="217" t="s">
        <v>156</v>
      </c>
      <c r="AU332" s="217" t="s">
        <v>83</v>
      </c>
      <c r="AY332" s="19" t="s">
        <v>154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81</v>
      </c>
      <c r="BK332" s="218">
        <f>ROUND(I332*H332,2)</f>
        <v>0</v>
      </c>
      <c r="BL332" s="19" t="s">
        <v>983</v>
      </c>
      <c r="BM332" s="217" t="s">
        <v>3106</v>
      </c>
    </row>
    <row r="333" s="2" customFormat="1">
      <c r="A333" s="40"/>
      <c r="B333" s="41"/>
      <c r="C333" s="42"/>
      <c r="D333" s="219" t="s">
        <v>163</v>
      </c>
      <c r="E333" s="42"/>
      <c r="F333" s="220" t="s">
        <v>2740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163</v>
      </c>
      <c r="AU333" s="19" t="s">
        <v>83</v>
      </c>
    </row>
    <row r="334" s="2" customFormat="1">
      <c r="A334" s="40"/>
      <c r="B334" s="41"/>
      <c r="C334" s="42"/>
      <c r="D334" s="224" t="s">
        <v>165</v>
      </c>
      <c r="E334" s="42"/>
      <c r="F334" s="225" t="s">
        <v>2741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165</v>
      </c>
      <c r="AU334" s="19" t="s">
        <v>83</v>
      </c>
    </row>
    <row r="335" s="2" customFormat="1" ht="34.8" customHeight="1">
      <c r="A335" s="40"/>
      <c r="B335" s="41"/>
      <c r="C335" s="206" t="s">
        <v>1089</v>
      </c>
      <c r="D335" s="206" t="s">
        <v>156</v>
      </c>
      <c r="E335" s="207" t="s">
        <v>2742</v>
      </c>
      <c r="F335" s="208" t="s">
        <v>2743</v>
      </c>
      <c r="G335" s="209" t="s">
        <v>230</v>
      </c>
      <c r="H335" s="210">
        <v>25</v>
      </c>
      <c r="I335" s="211"/>
      <c r="J335" s="212">
        <f>ROUND(I335*H335,2)</f>
        <v>0</v>
      </c>
      <c r="K335" s="208" t="s">
        <v>160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0.016</v>
      </c>
      <c r="T335" s="216">
        <f>S335*H335</f>
        <v>0.40000000000000002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983</v>
      </c>
      <c r="AT335" s="217" t="s">
        <v>156</v>
      </c>
      <c r="AU335" s="217" t="s">
        <v>83</v>
      </c>
      <c r="AY335" s="19" t="s">
        <v>154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81</v>
      </c>
      <c r="BK335" s="218">
        <f>ROUND(I335*H335,2)</f>
        <v>0</v>
      </c>
      <c r="BL335" s="19" t="s">
        <v>983</v>
      </c>
      <c r="BM335" s="217" t="s">
        <v>3107</v>
      </c>
    </row>
    <row r="336" s="2" customFormat="1">
      <c r="A336" s="40"/>
      <c r="B336" s="41"/>
      <c r="C336" s="42"/>
      <c r="D336" s="219" t="s">
        <v>163</v>
      </c>
      <c r="E336" s="42"/>
      <c r="F336" s="220" t="s">
        <v>2745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163</v>
      </c>
      <c r="AU336" s="19" t="s">
        <v>83</v>
      </c>
    </row>
    <row r="337" s="2" customFormat="1">
      <c r="A337" s="40"/>
      <c r="B337" s="41"/>
      <c r="C337" s="42"/>
      <c r="D337" s="224" t="s">
        <v>165</v>
      </c>
      <c r="E337" s="42"/>
      <c r="F337" s="225" t="s">
        <v>2746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165</v>
      </c>
      <c r="AU337" s="19" t="s">
        <v>83</v>
      </c>
    </row>
    <row r="338" s="2" customFormat="1" ht="30" customHeight="1">
      <c r="A338" s="40"/>
      <c r="B338" s="41"/>
      <c r="C338" s="206" t="s">
        <v>1096</v>
      </c>
      <c r="D338" s="206" t="s">
        <v>156</v>
      </c>
      <c r="E338" s="207" t="s">
        <v>3108</v>
      </c>
      <c r="F338" s="208" t="s">
        <v>3109</v>
      </c>
      <c r="G338" s="209" t="s">
        <v>230</v>
      </c>
      <c r="H338" s="210">
        <v>15</v>
      </c>
      <c r="I338" s="211"/>
      <c r="J338" s="212">
        <f>ROUND(I338*H338,2)</f>
        <v>0</v>
      </c>
      <c r="K338" s="208" t="s">
        <v>160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0.012999999999999999</v>
      </c>
      <c r="T338" s="216">
        <f>S338*H338</f>
        <v>0.19499999999999998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983</v>
      </c>
      <c r="AT338" s="217" t="s">
        <v>156</v>
      </c>
      <c r="AU338" s="217" t="s">
        <v>83</v>
      </c>
      <c r="AY338" s="19" t="s">
        <v>154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983</v>
      </c>
      <c r="BM338" s="217" t="s">
        <v>3110</v>
      </c>
    </row>
    <row r="339" s="2" customFormat="1">
      <c r="A339" s="40"/>
      <c r="B339" s="41"/>
      <c r="C339" s="42"/>
      <c r="D339" s="219" t="s">
        <v>163</v>
      </c>
      <c r="E339" s="42"/>
      <c r="F339" s="220" t="s">
        <v>3111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163</v>
      </c>
      <c r="AU339" s="19" t="s">
        <v>83</v>
      </c>
    </row>
    <row r="340" s="2" customFormat="1">
      <c r="A340" s="40"/>
      <c r="B340" s="41"/>
      <c r="C340" s="42"/>
      <c r="D340" s="224" t="s">
        <v>165</v>
      </c>
      <c r="E340" s="42"/>
      <c r="F340" s="225" t="s">
        <v>3112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165</v>
      </c>
      <c r="AU340" s="19" t="s">
        <v>83</v>
      </c>
    </row>
    <row r="341" s="2" customFormat="1" ht="22.2" customHeight="1">
      <c r="A341" s="40"/>
      <c r="B341" s="41"/>
      <c r="C341" s="206" t="s">
        <v>1103</v>
      </c>
      <c r="D341" s="206" t="s">
        <v>156</v>
      </c>
      <c r="E341" s="207" t="s">
        <v>1484</v>
      </c>
      <c r="F341" s="208" t="s">
        <v>1485</v>
      </c>
      <c r="G341" s="209" t="s">
        <v>178</v>
      </c>
      <c r="H341" s="210">
        <v>1.0209999999999999</v>
      </c>
      <c r="I341" s="211"/>
      <c r="J341" s="212">
        <f>ROUND(I341*H341,2)</f>
        <v>0</v>
      </c>
      <c r="K341" s="208" t="s">
        <v>160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983</v>
      </c>
      <c r="AT341" s="217" t="s">
        <v>156</v>
      </c>
      <c r="AU341" s="217" t="s">
        <v>83</v>
      </c>
      <c r="AY341" s="19" t="s">
        <v>154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81</v>
      </c>
      <c r="BK341" s="218">
        <f>ROUND(I341*H341,2)</f>
        <v>0</v>
      </c>
      <c r="BL341" s="19" t="s">
        <v>983</v>
      </c>
      <c r="BM341" s="217" t="s">
        <v>3113</v>
      </c>
    </row>
    <row r="342" s="2" customFormat="1">
      <c r="A342" s="40"/>
      <c r="B342" s="41"/>
      <c r="C342" s="42"/>
      <c r="D342" s="219" t="s">
        <v>163</v>
      </c>
      <c r="E342" s="42"/>
      <c r="F342" s="220" t="s">
        <v>1487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163</v>
      </c>
      <c r="AU342" s="19" t="s">
        <v>83</v>
      </c>
    </row>
    <row r="343" s="2" customFormat="1">
      <c r="A343" s="40"/>
      <c r="B343" s="41"/>
      <c r="C343" s="42"/>
      <c r="D343" s="224" t="s">
        <v>165</v>
      </c>
      <c r="E343" s="42"/>
      <c r="F343" s="225" t="s">
        <v>2748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165</v>
      </c>
      <c r="AU343" s="19" t="s">
        <v>83</v>
      </c>
    </row>
    <row r="344" s="2" customFormat="1" ht="22.2" customHeight="1">
      <c r="A344" s="40"/>
      <c r="B344" s="41"/>
      <c r="C344" s="206" t="s">
        <v>1111</v>
      </c>
      <c r="D344" s="206" t="s">
        <v>156</v>
      </c>
      <c r="E344" s="207" t="s">
        <v>1489</v>
      </c>
      <c r="F344" s="208" t="s">
        <v>1490</v>
      </c>
      <c r="G344" s="209" t="s">
        <v>178</v>
      </c>
      <c r="H344" s="210">
        <v>4.0839999999999996</v>
      </c>
      <c r="I344" s="211"/>
      <c r="J344" s="212">
        <f>ROUND(I344*H344,2)</f>
        <v>0</v>
      </c>
      <c r="K344" s="208" t="s">
        <v>160</v>
      </c>
      <c r="L344" s="46"/>
      <c r="M344" s="213" t="s">
        <v>19</v>
      </c>
      <c r="N344" s="214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983</v>
      </c>
      <c r="AT344" s="217" t="s">
        <v>156</v>
      </c>
      <c r="AU344" s="217" t="s">
        <v>83</v>
      </c>
      <c r="AY344" s="19" t="s">
        <v>154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983</v>
      </c>
      <c r="BM344" s="217" t="s">
        <v>3114</v>
      </c>
    </row>
    <row r="345" s="2" customFormat="1">
      <c r="A345" s="40"/>
      <c r="B345" s="41"/>
      <c r="C345" s="42"/>
      <c r="D345" s="219" t="s">
        <v>163</v>
      </c>
      <c r="E345" s="42"/>
      <c r="F345" s="220" t="s">
        <v>1492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163</v>
      </c>
      <c r="AU345" s="19" t="s">
        <v>83</v>
      </c>
    </row>
    <row r="346" s="2" customFormat="1">
      <c r="A346" s="40"/>
      <c r="B346" s="41"/>
      <c r="C346" s="42"/>
      <c r="D346" s="224" t="s">
        <v>165</v>
      </c>
      <c r="E346" s="42"/>
      <c r="F346" s="225" t="s">
        <v>2750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165</v>
      </c>
      <c r="AU346" s="19" t="s">
        <v>83</v>
      </c>
    </row>
    <row r="347" s="14" customFormat="1">
      <c r="A347" s="14"/>
      <c r="B347" s="236"/>
      <c r="C347" s="237"/>
      <c r="D347" s="219" t="s">
        <v>167</v>
      </c>
      <c r="E347" s="238" t="s">
        <v>19</v>
      </c>
      <c r="F347" s="239" t="s">
        <v>3115</v>
      </c>
      <c r="G347" s="237"/>
      <c r="H347" s="240">
        <v>4.0839999999999996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167</v>
      </c>
      <c r="AU347" s="246" t="s">
        <v>83</v>
      </c>
      <c r="AV347" s="14" t="s">
        <v>83</v>
      </c>
      <c r="AW347" s="14" t="s">
        <v>34</v>
      </c>
      <c r="AX347" s="14" t="s">
        <v>81</v>
      </c>
      <c r="AY347" s="246" t="s">
        <v>154</v>
      </c>
    </row>
    <row r="348" s="2" customFormat="1" ht="22.2" customHeight="1">
      <c r="A348" s="40"/>
      <c r="B348" s="41"/>
      <c r="C348" s="206" t="s">
        <v>1119</v>
      </c>
      <c r="D348" s="206" t="s">
        <v>156</v>
      </c>
      <c r="E348" s="207" t="s">
        <v>1495</v>
      </c>
      <c r="F348" s="208" t="s">
        <v>1496</v>
      </c>
      <c r="G348" s="209" t="s">
        <v>178</v>
      </c>
      <c r="H348" s="210">
        <v>1.0209999999999999</v>
      </c>
      <c r="I348" s="211"/>
      <c r="J348" s="212">
        <f>ROUND(I348*H348,2)</f>
        <v>0</v>
      </c>
      <c r="K348" s="208" t="s">
        <v>160</v>
      </c>
      <c r="L348" s="46"/>
      <c r="M348" s="213" t="s">
        <v>19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983</v>
      </c>
      <c r="AT348" s="217" t="s">
        <v>156</v>
      </c>
      <c r="AU348" s="217" t="s">
        <v>83</v>
      </c>
      <c r="AY348" s="19" t="s">
        <v>154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81</v>
      </c>
      <c r="BK348" s="218">
        <f>ROUND(I348*H348,2)</f>
        <v>0</v>
      </c>
      <c r="BL348" s="19" t="s">
        <v>983</v>
      </c>
      <c r="BM348" s="217" t="s">
        <v>3116</v>
      </c>
    </row>
    <row r="349" s="2" customFormat="1">
      <c r="A349" s="40"/>
      <c r="B349" s="41"/>
      <c r="C349" s="42"/>
      <c r="D349" s="219" t="s">
        <v>163</v>
      </c>
      <c r="E349" s="42"/>
      <c r="F349" s="220" t="s">
        <v>1498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163</v>
      </c>
      <c r="AU349" s="19" t="s">
        <v>83</v>
      </c>
    </row>
    <row r="350" s="2" customFormat="1">
      <c r="A350" s="40"/>
      <c r="B350" s="41"/>
      <c r="C350" s="42"/>
      <c r="D350" s="224" t="s">
        <v>165</v>
      </c>
      <c r="E350" s="42"/>
      <c r="F350" s="225" t="s">
        <v>2753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165</v>
      </c>
      <c r="AU350" s="19" t="s">
        <v>83</v>
      </c>
    </row>
    <row r="351" s="2" customFormat="1" ht="22.2" customHeight="1">
      <c r="A351" s="40"/>
      <c r="B351" s="41"/>
      <c r="C351" s="206" t="s">
        <v>1125</v>
      </c>
      <c r="D351" s="206" t="s">
        <v>156</v>
      </c>
      <c r="E351" s="207" t="s">
        <v>1500</v>
      </c>
      <c r="F351" s="208" t="s">
        <v>1501</v>
      </c>
      <c r="G351" s="209" t="s">
        <v>178</v>
      </c>
      <c r="H351" s="210">
        <v>29.609000000000002</v>
      </c>
      <c r="I351" s="211"/>
      <c r="J351" s="212">
        <f>ROUND(I351*H351,2)</f>
        <v>0</v>
      </c>
      <c r="K351" s="208" t="s">
        <v>160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983</v>
      </c>
      <c r="AT351" s="217" t="s">
        <v>156</v>
      </c>
      <c r="AU351" s="217" t="s">
        <v>83</v>
      </c>
      <c r="AY351" s="19" t="s">
        <v>154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81</v>
      </c>
      <c r="BK351" s="218">
        <f>ROUND(I351*H351,2)</f>
        <v>0</v>
      </c>
      <c r="BL351" s="19" t="s">
        <v>983</v>
      </c>
      <c r="BM351" s="217" t="s">
        <v>3117</v>
      </c>
    </row>
    <row r="352" s="2" customFormat="1">
      <c r="A352" s="40"/>
      <c r="B352" s="41"/>
      <c r="C352" s="42"/>
      <c r="D352" s="219" t="s">
        <v>163</v>
      </c>
      <c r="E352" s="42"/>
      <c r="F352" s="220" t="s">
        <v>1503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163</v>
      </c>
      <c r="AU352" s="19" t="s">
        <v>83</v>
      </c>
    </row>
    <row r="353" s="2" customFormat="1">
      <c r="A353" s="40"/>
      <c r="B353" s="41"/>
      <c r="C353" s="42"/>
      <c r="D353" s="224" t="s">
        <v>165</v>
      </c>
      <c r="E353" s="42"/>
      <c r="F353" s="225" t="s">
        <v>2755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165</v>
      </c>
      <c r="AU353" s="19" t="s">
        <v>83</v>
      </c>
    </row>
    <row r="354" s="14" customFormat="1">
      <c r="A354" s="14"/>
      <c r="B354" s="236"/>
      <c r="C354" s="237"/>
      <c r="D354" s="219" t="s">
        <v>167</v>
      </c>
      <c r="E354" s="238" t="s">
        <v>19</v>
      </c>
      <c r="F354" s="239" t="s">
        <v>3118</v>
      </c>
      <c r="G354" s="237"/>
      <c r="H354" s="240">
        <v>29.609000000000002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167</v>
      </c>
      <c r="AU354" s="246" t="s">
        <v>83</v>
      </c>
      <c r="AV354" s="14" t="s">
        <v>83</v>
      </c>
      <c r="AW354" s="14" t="s">
        <v>34</v>
      </c>
      <c r="AX354" s="14" t="s">
        <v>81</v>
      </c>
      <c r="AY354" s="246" t="s">
        <v>154</v>
      </c>
    </row>
    <row r="355" s="2" customFormat="1" ht="30" customHeight="1">
      <c r="A355" s="40"/>
      <c r="B355" s="41"/>
      <c r="C355" s="206" t="s">
        <v>1132</v>
      </c>
      <c r="D355" s="206" t="s">
        <v>156</v>
      </c>
      <c r="E355" s="207" t="s">
        <v>1506</v>
      </c>
      <c r="F355" s="208" t="s">
        <v>399</v>
      </c>
      <c r="G355" s="209" t="s">
        <v>178</v>
      </c>
      <c r="H355" s="210">
        <v>1.0209999999999999</v>
      </c>
      <c r="I355" s="211"/>
      <c r="J355" s="212">
        <f>ROUND(I355*H355,2)</f>
        <v>0</v>
      </c>
      <c r="K355" s="208" t="s">
        <v>160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983</v>
      </c>
      <c r="AT355" s="217" t="s">
        <v>156</v>
      </c>
      <c r="AU355" s="217" t="s">
        <v>83</v>
      </c>
      <c r="AY355" s="19" t="s">
        <v>154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81</v>
      </c>
      <c r="BK355" s="218">
        <f>ROUND(I355*H355,2)</f>
        <v>0</v>
      </c>
      <c r="BL355" s="19" t="s">
        <v>983</v>
      </c>
      <c r="BM355" s="217" t="s">
        <v>3119</v>
      </c>
    </row>
    <row r="356" s="2" customFormat="1">
      <c r="A356" s="40"/>
      <c r="B356" s="41"/>
      <c r="C356" s="42"/>
      <c r="D356" s="219" t="s">
        <v>163</v>
      </c>
      <c r="E356" s="42"/>
      <c r="F356" s="220" t="s">
        <v>1508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163</v>
      </c>
      <c r="AU356" s="19" t="s">
        <v>83</v>
      </c>
    </row>
    <row r="357" s="2" customFormat="1">
      <c r="A357" s="40"/>
      <c r="B357" s="41"/>
      <c r="C357" s="42"/>
      <c r="D357" s="224" t="s">
        <v>165</v>
      </c>
      <c r="E357" s="42"/>
      <c r="F357" s="225" t="s">
        <v>2758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165</v>
      </c>
      <c r="AU357" s="19" t="s">
        <v>83</v>
      </c>
    </row>
    <row r="358" s="2" customFormat="1" ht="22.2" customHeight="1">
      <c r="A358" s="40"/>
      <c r="B358" s="41"/>
      <c r="C358" s="206" t="s">
        <v>1138</v>
      </c>
      <c r="D358" s="206" t="s">
        <v>156</v>
      </c>
      <c r="E358" s="207" t="s">
        <v>1510</v>
      </c>
      <c r="F358" s="208" t="s">
        <v>1511</v>
      </c>
      <c r="G358" s="209" t="s">
        <v>178</v>
      </c>
      <c r="H358" s="210">
        <v>0.79500000000000004</v>
      </c>
      <c r="I358" s="211"/>
      <c r="J358" s="212">
        <f>ROUND(I358*H358,2)</f>
        <v>0</v>
      </c>
      <c r="K358" s="208" t="s">
        <v>160</v>
      </c>
      <c r="L358" s="46"/>
      <c r="M358" s="213" t="s">
        <v>19</v>
      </c>
      <c r="N358" s="214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983</v>
      </c>
      <c r="AT358" s="217" t="s">
        <v>156</v>
      </c>
      <c r="AU358" s="217" t="s">
        <v>83</v>
      </c>
      <c r="AY358" s="19" t="s">
        <v>154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81</v>
      </c>
      <c r="BK358" s="218">
        <f>ROUND(I358*H358,2)</f>
        <v>0</v>
      </c>
      <c r="BL358" s="19" t="s">
        <v>983</v>
      </c>
      <c r="BM358" s="217" t="s">
        <v>3120</v>
      </c>
    </row>
    <row r="359" s="2" customFormat="1">
      <c r="A359" s="40"/>
      <c r="B359" s="41"/>
      <c r="C359" s="42"/>
      <c r="D359" s="219" t="s">
        <v>163</v>
      </c>
      <c r="E359" s="42"/>
      <c r="F359" s="220" t="s">
        <v>1513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163</v>
      </c>
      <c r="AU359" s="19" t="s">
        <v>83</v>
      </c>
    </row>
    <row r="360" s="2" customFormat="1">
      <c r="A360" s="40"/>
      <c r="B360" s="41"/>
      <c r="C360" s="42"/>
      <c r="D360" s="224" t="s">
        <v>165</v>
      </c>
      <c r="E360" s="42"/>
      <c r="F360" s="225" t="s">
        <v>2760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165</v>
      </c>
      <c r="AU360" s="19" t="s">
        <v>83</v>
      </c>
    </row>
    <row r="361" s="12" customFormat="1" ht="25.92" customHeight="1">
      <c r="A361" s="12"/>
      <c r="B361" s="190"/>
      <c r="C361" s="191"/>
      <c r="D361" s="192" t="s">
        <v>72</v>
      </c>
      <c r="E361" s="193" t="s">
        <v>1515</v>
      </c>
      <c r="F361" s="193" t="s">
        <v>1516</v>
      </c>
      <c r="G361" s="191"/>
      <c r="H361" s="191"/>
      <c r="I361" s="194"/>
      <c r="J361" s="195">
        <f>BK361</f>
        <v>0</v>
      </c>
      <c r="K361" s="191"/>
      <c r="L361" s="196"/>
      <c r="M361" s="197"/>
      <c r="N361" s="198"/>
      <c r="O361" s="198"/>
      <c r="P361" s="199">
        <f>SUM(P362:P374)</f>
        <v>0</v>
      </c>
      <c r="Q361" s="198"/>
      <c r="R361" s="199">
        <f>SUM(R362:R374)</f>
        <v>0</v>
      </c>
      <c r="S361" s="198"/>
      <c r="T361" s="200">
        <f>SUM(T362:T374)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161</v>
      </c>
      <c r="AT361" s="202" t="s">
        <v>72</v>
      </c>
      <c r="AU361" s="202" t="s">
        <v>73</v>
      </c>
      <c r="AY361" s="201" t="s">
        <v>154</v>
      </c>
      <c r="BK361" s="203">
        <f>SUM(BK362:BK374)</f>
        <v>0</v>
      </c>
    </row>
    <row r="362" s="2" customFormat="1" ht="14.4" customHeight="1">
      <c r="A362" s="40"/>
      <c r="B362" s="41"/>
      <c r="C362" s="206" t="s">
        <v>1146</v>
      </c>
      <c r="D362" s="206" t="s">
        <v>156</v>
      </c>
      <c r="E362" s="207" t="s">
        <v>1517</v>
      </c>
      <c r="F362" s="208" t="s">
        <v>1518</v>
      </c>
      <c r="G362" s="209" t="s">
        <v>1519</v>
      </c>
      <c r="H362" s="210">
        <v>24</v>
      </c>
      <c r="I362" s="211"/>
      <c r="J362" s="212">
        <f>ROUND(I362*H362,2)</f>
        <v>0</v>
      </c>
      <c r="K362" s="208" t="s">
        <v>160</v>
      </c>
      <c r="L362" s="46"/>
      <c r="M362" s="213" t="s">
        <v>19</v>
      </c>
      <c r="N362" s="214" t="s">
        <v>44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1520</v>
      </c>
      <c r="AT362" s="217" t="s">
        <v>156</v>
      </c>
      <c r="AU362" s="217" t="s">
        <v>81</v>
      </c>
      <c r="AY362" s="19" t="s">
        <v>154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81</v>
      </c>
      <c r="BK362" s="218">
        <f>ROUND(I362*H362,2)</f>
        <v>0</v>
      </c>
      <c r="BL362" s="19" t="s">
        <v>1520</v>
      </c>
      <c r="BM362" s="217" t="s">
        <v>3121</v>
      </c>
    </row>
    <row r="363" s="2" customFormat="1">
      <c r="A363" s="40"/>
      <c r="B363" s="41"/>
      <c r="C363" s="42"/>
      <c r="D363" s="219" t="s">
        <v>163</v>
      </c>
      <c r="E363" s="42"/>
      <c r="F363" s="220" t="s">
        <v>1522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163</v>
      </c>
      <c r="AU363" s="19" t="s">
        <v>81</v>
      </c>
    </row>
    <row r="364" s="2" customFormat="1">
      <c r="A364" s="40"/>
      <c r="B364" s="41"/>
      <c r="C364" s="42"/>
      <c r="D364" s="224" t="s">
        <v>165</v>
      </c>
      <c r="E364" s="42"/>
      <c r="F364" s="225" t="s">
        <v>2762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165</v>
      </c>
      <c r="AU364" s="19" t="s">
        <v>81</v>
      </c>
    </row>
    <row r="365" s="13" customFormat="1">
      <c r="A365" s="13"/>
      <c r="B365" s="226"/>
      <c r="C365" s="227"/>
      <c r="D365" s="219" t="s">
        <v>167</v>
      </c>
      <c r="E365" s="228" t="s">
        <v>19</v>
      </c>
      <c r="F365" s="229" t="s">
        <v>2763</v>
      </c>
      <c r="G365" s="227"/>
      <c r="H365" s="228" t="s">
        <v>19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167</v>
      </c>
      <c r="AU365" s="235" t="s">
        <v>81</v>
      </c>
      <c r="AV365" s="13" t="s">
        <v>81</v>
      </c>
      <c r="AW365" s="13" t="s">
        <v>34</v>
      </c>
      <c r="AX365" s="13" t="s">
        <v>73</v>
      </c>
      <c r="AY365" s="235" t="s">
        <v>154</v>
      </c>
    </row>
    <row r="366" s="14" customFormat="1">
      <c r="A366" s="14"/>
      <c r="B366" s="236"/>
      <c r="C366" s="237"/>
      <c r="D366" s="219" t="s">
        <v>167</v>
      </c>
      <c r="E366" s="238" t="s">
        <v>19</v>
      </c>
      <c r="F366" s="239" t="s">
        <v>277</v>
      </c>
      <c r="G366" s="237"/>
      <c r="H366" s="240">
        <v>16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167</v>
      </c>
      <c r="AU366" s="246" t="s">
        <v>81</v>
      </c>
      <c r="AV366" s="14" t="s">
        <v>83</v>
      </c>
      <c r="AW366" s="14" t="s">
        <v>34</v>
      </c>
      <c r="AX366" s="14" t="s">
        <v>73</v>
      </c>
      <c r="AY366" s="246" t="s">
        <v>154</v>
      </c>
    </row>
    <row r="367" s="13" customFormat="1">
      <c r="A367" s="13"/>
      <c r="B367" s="226"/>
      <c r="C367" s="227"/>
      <c r="D367" s="219" t="s">
        <v>167</v>
      </c>
      <c r="E367" s="228" t="s">
        <v>19</v>
      </c>
      <c r="F367" s="229" t="s">
        <v>1525</v>
      </c>
      <c r="G367" s="227"/>
      <c r="H367" s="228" t="s">
        <v>19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167</v>
      </c>
      <c r="AU367" s="235" t="s">
        <v>81</v>
      </c>
      <c r="AV367" s="13" t="s">
        <v>81</v>
      </c>
      <c r="AW367" s="13" t="s">
        <v>34</v>
      </c>
      <c r="AX367" s="13" t="s">
        <v>73</v>
      </c>
      <c r="AY367" s="235" t="s">
        <v>154</v>
      </c>
    </row>
    <row r="368" s="14" customFormat="1">
      <c r="A368" s="14"/>
      <c r="B368" s="236"/>
      <c r="C368" s="237"/>
      <c r="D368" s="219" t="s">
        <v>167</v>
      </c>
      <c r="E368" s="238" t="s">
        <v>19</v>
      </c>
      <c r="F368" s="239" t="s">
        <v>212</v>
      </c>
      <c r="G368" s="237"/>
      <c r="H368" s="240">
        <v>8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167</v>
      </c>
      <c r="AU368" s="246" t="s">
        <v>81</v>
      </c>
      <c r="AV368" s="14" t="s">
        <v>83</v>
      </c>
      <c r="AW368" s="14" t="s">
        <v>34</v>
      </c>
      <c r="AX368" s="14" t="s">
        <v>73</v>
      </c>
      <c r="AY368" s="246" t="s">
        <v>154</v>
      </c>
    </row>
    <row r="369" s="15" customFormat="1">
      <c r="A369" s="15"/>
      <c r="B369" s="262"/>
      <c r="C369" s="263"/>
      <c r="D369" s="219" t="s">
        <v>167</v>
      </c>
      <c r="E369" s="264" t="s">
        <v>19</v>
      </c>
      <c r="F369" s="265" t="s">
        <v>1526</v>
      </c>
      <c r="G369" s="263"/>
      <c r="H369" s="266">
        <v>24</v>
      </c>
      <c r="I369" s="267"/>
      <c r="J369" s="263"/>
      <c r="K369" s="263"/>
      <c r="L369" s="268"/>
      <c r="M369" s="269"/>
      <c r="N369" s="270"/>
      <c r="O369" s="270"/>
      <c r="P369" s="270"/>
      <c r="Q369" s="270"/>
      <c r="R369" s="270"/>
      <c r="S369" s="270"/>
      <c r="T369" s="27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2" t="s">
        <v>167</v>
      </c>
      <c r="AU369" s="272" t="s">
        <v>81</v>
      </c>
      <c r="AV369" s="15" t="s">
        <v>161</v>
      </c>
      <c r="AW369" s="15" t="s">
        <v>34</v>
      </c>
      <c r="AX369" s="15" t="s">
        <v>81</v>
      </c>
      <c r="AY369" s="272" t="s">
        <v>154</v>
      </c>
    </row>
    <row r="370" s="2" customFormat="1" ht="14.4" customHeight="1">
      <c r="A370" s="40"/>
      <c r="B370" s="41"/>
      <c r="C370" s="206" t="s">
        <v>1154</v>
      </c>
      <c r="D370" s="206" t="s">
        <v>156</v>
      </c>
      <c r="E370" s="207" t="s">
        <v>1527</v>
      </c>
      <c r="F370" s="208" t="s">
        <v>1528</v>
      </c>
      <c r="G370" s="209" t="s">
        <v>1519</v>
      </c>
      <c r="H370" s="210">
        <v>24</v>
      </c>
      <c r="I370" s="211"/>
      <c r="J370" s="212">
        <f>ROUND(I370*H370,2)</f>
        <v>0</v>
      </c>
      <c r="K370" s="208" t="s">
        <v>160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1520</v>
      </c>
      <c r="AT370" s="217" t="s">
        <v>156</v>
      </c>
      <c r="AU370" s="217" t="s">
        <v>81</v>
      </c>
      <c r="AY370" s="19" t="s">
        <v>154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81</v>
      </c>
      <c r="BK370" s="218">
        <f>ROUND(I370*H370,2)</f>
        <v>0</v>
      </c>
      <c r="BL370" s="19" t="s">
        <v>1520</v>
      </c>
      <c r="BM370" s="217" t="s">
        <v>3122</v>
      </c>
    </row>
    <row r="371" s="2" customFormat="1">
      <c r="A371" s="40"/>
      <c r="B371" s="41"/>
      <c r="C371" s="42"/>
      <c r="D371" s="219" t="s">
        <v>163</v>
      </c>
      <c r="E371" s="42"/>
      <c r="F371" s="220" t="s">
        <v>1530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163</v>
      </c>
      <c r="AU371" s="19" t="s">
        <v>81</v>
      </c>
    </row>
    <row r="372" s="2" customFormat="1">
      <c r="A372" s="40"/>
      <c r="B372" s="41"/>
      <c r="C372" s="42"/>
      <c r="D372" s="224" t="s">
        <v>165</v>
      </c>
      <c r="E372" s="42"/>
      <c r="F372" s="225" t="s">
        <v>2766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165</v>
      </c>
      <c r="AU372" s="19" t="s">
        <v>81</v>
      </c>
    </row>
    <row r="373" s="13" customFormat="1">
      <c r="A373" s="13"/>
      <c r="B373" s="226"/>
      <c r="C373" s="227"/>
      <c r="D373" s="219" t="s">
        <v>167</v>
      </c>
      <c r="E373" s="228" t="s">
        <v>19</v>
      </c>
      <c r="F373" s="229" t="s">
        <v>1532</v>
      </c>
      <c r="G373" s="227"/>
      <c r="H373" s="228" t="s">
        <v>19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167</v>
      </c>
      <c r="AU373" s="235" t="s">
        <v>81</v>
      </c>
      <c r="AV373" s="13" t="s">
        <v>81</v>
      </c>
      <c r="AW373" s="13" t="s">
        <v>34</v>
      </c>
      <c r="AX373" s="13" t="s">
        <v>73</v>
      </c>
      <c r="AY373" s="235" t="s">
        <v>154</v>
      </c>
    </row>
    <row r="374" s="14" customFormat="1">
      <c r="A374" s="14"/>
      <c r="B374" s="236"/>
      <c r="C374" s="237"/>
      <c r="D374" s="219" t="s">
        <v>167</v>
      </c>
      <c r="E374" s="238" t="s">
        <v>19</v>
      </c>
      <c r="F374" s="239" t="s">
        <v>346</v>
      </c>
      <c r="G374" s="237"/>
      <c r="H374" s="240">
        <v>24</v>
      </c>
      <c r="I374" s="241"/>
      <c r="J374" s="237"/>
      <c r="K374" s="237"/>
      <c r="L374" s="242"/>
      <c r="M374" s="273"/>
      <c r="N374" s="274"/>
      <c r="O374" s="274"/>
      <c r="P374" s="274"/>
      <c r="Q374" s="274"/>
      <c r="R374" s="274"/>
      <c r="S374" s="274"/>
      <c r="T374" s="27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167</v>
      </c>
      <c r="AU374" s="246" t="s">
        <v>81</v>
      </c>
      <c r="AV374" s="14" t="s">
        <v>83</v>
      </c>
      <c r="AW374" s="14" t="s">
        <v>34</v>
      </c>
      <c r="AX374" s="14" t="s">
        <v>81</v>
      </c>
      <c r="AY374" s="246" t="s">
        <v>154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6OXwhSH9xv/L1TuW30BViT7DvTwXqmc58iXlgxodtdy9cGNi2xdRygsfW2LaWIVr5IvoTKT/M46xv/zV8YYJdA==" hashValue="609GBdesCnL3Aj9akD4vFD1LoKxTOM8TBqOvytLTX7VJmWEcrFDaGIF0AdZCWei/hB+RFbckfPq1nIsAeGDzJA==" algorithmName="SHA-512" password="CC35"/>
  <autoFilter ref="C86:K37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997013214"/>
    <hyperlink ref="F95" r:id="rId2" display="https://podminky.urs.cz/item/CS_URS_2024_02/997013501"/>
    <hyperlink ref="F98" r:id="rId3" display="https://podminky.urs.cz/item/CS_URS_2024_02/997013509"/>
    <hyperlink ref="F102" r:id="rId4" display="https://podminky.urs.cz/item/CS_URS_2024_02/997013635"/>
    <hyperlink ref="F105" r:id="rId5" display="https://podminky.urs.cz/item/CS_URS_2024_02/997221612"/>
    <hyperlink ref="F110" r:id="rId6" display="https://podminky.urs.cz/item/CS_URS_2024_02/741110061"/>
    <hyperlink ref="F117" r:id="rId7" display="https://podminky.urs.cz/item/CS_URS_2024_02/741110062"/>
    <hyperlink ref="F130" r:id="rId8" display="https://podminky.urs.cz/item/CS_URS_2024_02/741112001"/>
    <hyperlink ref="F135" r:id="rId9" display="https://podminky.urs.cz/item/CS_URS_2024_02/741112003"/>
    <hyperlink ref="F140" r:id="rId10" display="https://podminky.urs.cz/item/CS_URS_2024_02/741112061"/>
    <hyperlink ref="F145" r:id="rId11" display="https://podminky.urs.cz/item/CS_URS_2024_02/741112801"/>
    <hyperlink ref="F148" r:id="rId12" display="https://podminky.urs.cz/item/CS_URS_2024_02/741120001"/>
    <hyperlink ref="F155" r:id="rId13" display="https://podminky.urs.cz/item/CS_URS_2024_02/741120003"/>
    <hyperlink ref="F162" r:id="rId14" display="https://podminky.urs.cz/item/CS_URS_2024_02/741122005"/>
    <hyperlink ref="F169" r:id="rId15" display="https://podminky.urs.cz/item/CS_URS_2024_02/741122015"/>
    <hyperlink ref="F176" r:id="rId16" display="https://podminky.urs.cz/item/CS_URS_2024_02/741122016"/>
    <hyperlink ref="F183" r:id="rId17" display="https://podminky.urs.cz/item/CS_URS_2024_02/741122021"/>
    <hyperlink ref="F190" r:id="rId18" display="https://podminky.urs.cz/item/CS_URS_2024_02/741122031"/>
    <hyperlink ref="F197" r:id="rId19" display="https://podminky.urs.cz/item/CS_URS_2024_02/741123811"/>
    <hyperlink ref="F200" r:id="rId20" display="https://podminky.urs.cz/item/CS_URS_2024_02/741210101"/>
    <hyperlink ref="F207" r:id="rId21" display="https://podminky.urs.cz/item/CS_URS_2024_02/741211827"/>
    <hyperlink ref="F210" r:id="rId22" display="https://podminky.urs.cz/item/CS_URS_2024_02/741213811"/>
    <hyperlink ref="F213" r:id="rId23" display="https://podminky.urs.cz/item/CS_URS_2024_02/741213813"/>
    <hyperlink ref="F216" r:id="rId24" display="https://podminky.urs.cz/item/CS_URS_2024_02/741310101"/>
    <hyperlink ref="F225" r:id="rId25" display="https://podminky.urs.cz/item/CS_URS_2024_02/741310112"/>
    <hyperlink ref="F234" r:id="rId26" display="https://podminky.urs.cz/item/CS_URS_2024_02/741310121"/>
    <hyperlink ref="F243" r:id="rId27" display="https://podminky.urs.cz/item/CS_URS_2024_02/741311815"/>
    <hyperlink ref="F246" r:id="rId28" display="https://podminky.urs.cz/item/CS_URS_2024_02/741313001"/>
    <hyperlink ref="F253" r:id="rId29" display="https://podminky.urs.cz/item/CS_URS_2024_02/741313003"/>
    <hyperlink ref="F258" r:id="rId30" display="https://podminky.urs.cz/item/CS_URS_2024_02/741315823"/>
    <hyperlink ref="F261" r:id="rId31" display="https://podminky.urs.cz/item/CS_URS_2024_02/741371823"/>
    <hyperlink ref="F264" r:id="rId32" display="https://podminky.urs.cz/item/CS_URS_2024_02/741372062"/>
    <hyperlink ref="F275" r:id="rId33" display="https://podminky.urs.cz/item/CS_URS_2024_02/998741123"/>
    <hyperlink ref="F285" r:id="rId34" display="https://podminky.urs.cz/item/CS_URS_2024_02/742124002"/>
    <hyperlink ref="F292" r:id="rId35" display="https://podminky.urs.cz/item/CS_URS_2024_02/742330044"/>
    <hyperlink ref="F305" r:id="rId36" display="https://podminky.urs.cz/item/CS_URS_2024_02/742330051"/>
    <hyperlink ref="F308" r:id="rId37" display="https://podminky.urs.cz/item/CS_URS_2024_02/998742103"/>
    <hyperlink ref="F317" r:id="rId38" display="https://podminky.urs.cz/item/CS_URS_2024_02/460941313"/>
    <hyperlink ref="F320" r:id="rId39" display="https://podminky.urs.cz/item/CS_URS_2024_02/460941314"/>
    <hyperlink ref="F323" r:id="rId40" display="https://podminky.urs.cz/item/CS_URS_2024_02/468081312"/>
    <hyperlink ref="F326" r:id="rId41" display="https://podminky.urs.cz/item/CS_URS_2024_02/468091313"/>
    <hyperlink ref="F329" r:id="rId42" display="https://podminky.urs.cz/item/CS_URS_2024_02/468094112"/>
    <hyperlink ref="F334" r:id="rId43" display="https://podminky.urs.cz/item/CS_URS_2024_02/468101313"/>
    <hyperlink ref="F337" r:id="rId44" display="https://podminky.urs.cz/item/CS_URS_2024_02/468101314"/>
    <hyperlink ref="F340" r:id="rId45" display="https://podminky.urs.cz/item/CS_URS_2024_02/468101424"/>
    <hyperlink ref="F343" r:id="rId46" display="https://podminky.urs.cz/item/CS_URS_2024_02/469971111"/>
    <hyperlink ref="F346" r:id="rId47" display="https://podminky.urs.cz/item/CS_URS_2024_02/469971121"/>
    <hyperlink ref="F350" r:id="rId48" display="https://podminky.urs.cz/item/CS_URS_2024_02/469972111"/>
    <hyperlink ref="F353" r:id="rId49" display="https://podminky.urs.cz/item/CS_URS_2024_02/469972121"/>
    <hyperlink ref="F357" r:id="rId50" display="https://podminky.urs.cz/item/CS_URS_2024_02/469973116"/>
    <hyperlink ref="F360" r:id="rId51" display="https://podminky.urs.cz/item/CS_URS_2024_02/469981111"/>
    <hyperlink ref="F364" r:id="rId52" display="https://podminky.urs.cz/item/CS_URS_2024_02/HZS2232"/>
    <hyperlink ref="F372" r:id="rId53" display="https://podminky.urs.cz/item/CS_URS_2024_02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3123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ROUND((SUM(BE95:BE443)),  2)</f>
        <v>0</v>
      </c>
      <c r="G33" s="40"/>
      <c r="H33" s="40"/>
      <c r="I33" s="150">
        <v>0.20999999999999999</v>
      </c>
      <c r="J33" s="149">
        <f>ROUND(((SUM(BE95:BE443))*I33),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ROUND((SUM(BF95:BF443)),  2)</f>
        <v>0</v>
      </c>
      <c r="G34" s="40"/>
      <c r="H34" s="40"/>
      <c r="I34" s="150">
        <v>0.12</v>
      </c>
      <c r="J34" s="149">
        <f>ROUND(((SUM(BF95:BF443))*I34),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ROUND((SUM(BG95:BG443)),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ROUND((SUM(BH95:BH443)),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ROUND((SUM(BI95:BI443)),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05 - Rampa a schodiště - objekt 5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123</v>
      </c>
      <c r="E62" s="176"/>
      <c r="F62" s="176"/>
      <c r="G62" s="176"/>
      <c r="H62" s="176"/>
      <c r="I62" s="176"/>
      <c r="J62" s="177">
        <f>J194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618</v>
      </c>
      <c r="E63" s="176"/>
      <c r="F63" s="176"/>
      <c r="G63" s="176"/>
      <c r="H63" s="176"/>
      <c r="I63" s="176"/>
      <c r="J63" s="177">
        <f>J243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125</v>
      </c>
      <c r="E64" s="176"/>
      <c r="F64" s="176"/>
      <c r="G64" s="176"/>
      <c r="H64" s="176"/>
      <c r="I64" s="176"/>
      <c r="J64" s="177">
        <f>J251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126</v>
      </c>
      <c r="E65" s="176"/>
      <c r="F65" s="176"/>
      <c r="G65" s="176"/>
      <c r="H65" s="176"/>
      <c r="I65" s="176"/>
      <c r="J65" s="177">
        <f>J261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127</v>
      </c>
      <c r="E66" s="176"/>
      <c r="F66" s="176"/>
      <c r="G66" s="176"/>
      <c r="H66" s="176"/>
      <c r="I66" s="176"/>
      <c r="J66" s="177">
        <f>J262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128</v>
      </c>
      <c r="E67" s="176"/>
      <c r="F67" s="176"/>
      <c r="G67" s="176"/>
      <c r="H67" s="176"/>
      <c r="I67" s="176"/>
      <c r="J67" s="177">
        <f>J273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129</v>
      </c>
      <c r="E68" s="176"/>
      <c r="F68" s="176"/>
      <c r="G68" s="176"/>
      <c r="H68" s="176"/>
      <c r="I68" s="176"/>
      <c r="J68" s="177">
        <f>J314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130</v>
      </c>
      <c r="E69" s="176"/>
      <c r="F69" s="176"/>
      <c r="G69" s="176"/>
      <c r="H69" s="176"/>
      <c r="I69" s="176"/>
      <c r="J69" s="177">
        <f>J337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131</v>
      </c>
      <c r="E70" s="170"/>
      <c r="F70" s="170"/>
      <c r="G70" s="170"/>
      <c r="H70" s="170"/>
      <c r="I70" s="170"/>
      <c r="J70" s="171">
        <f>J341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133</v>
      </c>
      <c r="E71" s="176"/>
      <c r="F71" s="176"/>
      <c r="G71" s="176"/>
      <c r="H71" s="176"/>
      <c r="I71" s="176"/>
      <c r="J71" s="177">
        <f>J342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134</v>
      </c>
      <c r="E72" s="176"/>
      <c r="F72" s="176"/>
      <c r="G72" s="176"/>
      <c r="H72" s="176"/>
      <c r="I72" s="176"/>
      <c r="J72" s="177">
        <f>J400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135</v>
      </c>
      <c r="E73" s="170"/>
      <c r="F73" s="170"/>
      <c r="G73" s="170"/>
      <c r="H73" s="170"/>
      <c r="I73" s="170"/>
      <c r="J73" s="171">
        <f>J428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136</v>
      </c>
      <c r="E74" s="176"/>
      <c r="F74" s="176"/>
      <c r="G74" s="176"/>
      <c r="H74" s="176"/>
      <c r="I74" s="176"/>
      <c r="J74" s="177">
        <f>J429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137</v>
      </c>
      <c r="E75" s="176"/>
      <c r="F75" s="176"/>
      <c r="G75" s="176"/>
      <c r="H75" s="176"/>
      <c r="I75" s="176"/>
      <c r="J75" s="177">
        <f>J440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139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7" customHeight="1">
      <c r="A85" s="40"/>
      <c r="B85" s="41"/>
      <c r="C85" s="42"/>
      <c r="D85" s="42"/>
      <c r="E85" s="162" t="str">
        <f>E7</f>
        <v>SPgŠ, G a VOŠ K. Vary, operační program spravedlivá transformace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115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42"/>
      <c r="D87" s="42"/>
      <c r="E87" s="71" t="str">
        <f>E9</f>
        <v>SO 05 - Rampa a schodiště - objekt 5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Karlovy Vary</v>
      </c>
      <c r="G89" s="42"/>
      <c r="H89" s="42"/>
      <c r="I89" s="34" t="s">
        <v>23</v>
      </c>
      <c r="J89" s="74" t="str">
        <f>IF(J12="","",J12)</f>
        <v>20. 10. 2023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25</v>
      </c>
      <c r="D91" s="42"/>
      <c r="E91" s="42"/>
      <c r="F91" s="29" t="str">
        <f>E15</f>
        <v>Střední pedagogická škola, gymnázium a VOŠ K.Vary</v>
      </c>
      <c r="G91" s="42"/>
      <c r="H91" s="42"/>
      <c r="I91" s="34" t="s">
        <v>31</v>
      </c>
      <c r="J91" s="38" t="str">
        <f>E21</f>
        <v>Ing. Roman Gajdoš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35</v>
      </c>
      <c r="J92" s="38" t="str">
        <f>E24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140</v>
      </c>
      <c r="D94" s="182" t="s">
        <v>58</v>
      </c>
      <c r="E94" s="182" t="s">
        <v>54</v>
      </c>
      <c r="F94" s="182" t="s">
        <v>55</v>
      </c>
      <c r="G94" s="182" t="s">
        <v>141</v>
      </c>
      <c r="H94" s="182" t="s">
        <v>142</v>
      </c>
      <c r="I94" s="182" t="s">
        <v>143</v>
      </c>
      <c r="J94" s="182" t="s">
        <v>119</v>
      </c>
      <c r="K94" s="183" t="s">
        <v>144</v>
      </c>
      <c r="L94" s="184"/>
      <c r="M94" s="94" t="s">
        <v>19</v>
      </c>
      <c r="N94" s="95" t="s">
        <v>43</v>
      </c>
      <c r="O94" s="95" t="s">
        <v>145</v>
      </c>
      <c r="P94" s="95" t="s">
        <v>146</v>
      </c>
      <c r="Q94" s="95" t="s">
        <v>147</v>
      </c>
      <c r="R94" s="95" t="s">
        <v>148</v>
      </c>
      <c r="S94" s="95" t="s">
        <v>149</v>
      </c>
      <c r="T94" s="96" t="s">
        <v>150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151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P96+P341+P428</f>
        <v>0</v>
      </c>
      <c r="Q95" s="98"/>
      <c r="R95" s="187">
        <f>R96+R341+R428</f>
        <v>29.954566630000002</v>
      </c>
      <c r="S95" s="98"/>
      <c r="T95" s="188">
        <f>T96+T341+T428</f>
        <v>30.356475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120</v>
      </c>
      <c r="BK95" s="189">
        <f>BK96+BK341+BK428</f>
        <v>0</v>
      </c>
    </row>
    <row r="96" s="12" customFormat="1" ht="25.92" customHeight="1">
      <c r="A96" s="12"/>
      <c r="B96" s="190"/>
      <c r="C96" s="191"/>
      <c r="D96" s="192" t="s">
        <v>72</v>
      </c>
      <c r="E96" s="193" t="s">
        <v>152</v>
      </c>
      <c r="F96" s="193" t="s">
        <v>153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P97+P194+P243+P251+P261+P314+P337</f>
        <v>0</v>
      </c>
      <c r="Q96" s="198"/>
      <c r="R96" s="199">
        <f>R97+R194+R243+R251+R261+R314+R337</f>
        <v>26.189132430000001</v>
      </c>
      <c r="S96" s="198"/>
      <c r="T96" s="200">
        <f>T97+T194+T243+T251+T261+T314+T337</f>
        <v>30.350474999999999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81</v>
      </c>
      <c r="AT96" s="202" t="s">
        <v>72</v>
      </c>
      <c r="AU96" s="202" t="s">
        <v>73</v>
      </c>
      <c r="AY96" s="201" t="s">
        <v>154</v>
      </c>
      <c r="BK96" s="203">
        <f>BK97+BK194+BK243+BK251+BK261+BK314+BK337</f>
        <v>0</v>
      </c>
    </row>
    <row r="97" s="12" customFormat="1" ht="22.8" customHeight="1">
      <c r="A97" s="12"/>
      <c r="B97" s="190"/>
      <c r="C97" s="191"/>
      <c r="D97" s="192" t="s">
        <v>72</v>
      </c>
      <c r="E97" s="204" t="s">
        <v>81</v>
      </c>
      <c r="F97" s="204" t="s">
        <v>155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SUM(P98:P193)</f>
        <v>0</v>
      </c>
      <c r="Q97" s="198"/>
      <c r="R97" s="199">
        <f>SUM(R98:R193)</f>
        <v>0.00055000000000000003</v>
      </c>
      <c r="S97" s="198"/>
      <c r="T97" s="200">
        <f>SUM(T98:T193)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81</v>
      </c>
      <c r="AY97" s="201" t="s">
        <v>154</v>
      </c>
      <c r="BK97" s="203">
        <f>SUM(BK98:BK193)</f>
        <v>0</v>
      </c>
    </row>
    <row r="98" s="2" customFormat="1" ht="34.8" customHeight="1">
      <c r="A98" s="40"/>
      <c r="B98" s="41"/>
      <c r="C98" s="206" t="s">
        <v>81</v>
      </c>
      <c r="D98" s="206" t="s">
        <v>156</v>
      </c>
      <c r="E98" s="207" t="s">
        <v>3124</v>
      </c>
      <c r="F98" s="208" t="s">
        <v>3125</v>
      </c>
      <c r="G98" s="209" t="s">
        <v>207</v>
      </c>
      <c r="H98" s="210">
        <v>27.5</v>
      </c>
      <c r="I98" s="211"/>
      <c r="J98" s="212">
        <f>ROUND(I98*H98,2)</f>
        <v>0</v>
      </c>
      <c r="K98" s="208" t="s">
        <v>160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161</v>
      </c>
      <c r="AT98" s="217" t="s">
        <v>156</v>
      </c>
      <c r="AU98" s="217" t="s">
        <v>83</v>
      </c>
      <c r="AY98" s="19" t="s">
        <v>154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161</v>
      </c>
      <c r="BM98" s="217" t="s">
        <v>3126</v>
      </c>
    </row>
    <row r="99" s="2" customFormat="1">
      <c r="A99" s="40"/>
      <c r="B99" s="41"/>
      <c r="C99" s="42"/>
      <c r="D99" s="219" t="s">
        <v>163</v>
      </c>
      <c r="E99" s="42"/>
      <c r="F99" s="220" t="s">
        <v>3127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163</v>
      </c>
      <c r="AU99" s="19" t="s">
        <v>83</v>
      </c>
    </row>
    <row r="100" s="2" customFormat="1">
      <c r="A100" s="40"/>
      <c r="B100" s="41"/>
      <c r="C100" s="42"/>
      <c r="D100" s="224" t="s">
        <v>165</v>
      </c>
      <c r="E100" s="42"/>
      <c r="F100" s="225" t="s">
        <v>3128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165</v>
      </c>
      <c r="AU100" s="19" t="s">
        <v>83</v>
      </c>
    </row>
    <row r="101" s="14" customFormat="1">
      <c r="A101" s="14"/>
      <c r="B101" s="236"/>
      <c r="C101" s="237"/>
      <c r="D101" s="219" t="s">
        <v>167</v>
      </c>
      <c r="E101" s="238" t="s">
        <v>19</v>
      </c>
      <c r="F101" s="239" t="s">
        <v>3129</v>
      </c>
      <c r="G101" s="237"/>
      <c r="H101" s="240">
        <v>27.5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167</v>
      </c>
      <c r="AU101" s="246" t="s">
        <v>83</v>
      </c>
      <c r="AV101" s="14" t="s">
        <v>83</v>
      </c>
      <c r="AW101" s="14" t="s">
        <v>34</v>
      </c>
      <c r="AX101" s="14" t="s">
        <v>73</v>
      </c>
      <c r="AY101" s="246" t="s">
        <v>154</v>
      </c>
    </row>
    <row r="102" s="2" customFormat="1" ht="22.2" customHeight="1">
      <c r="A102" s="40"/>
      <c r="B102" s="41"/>
      <c r="C102" s="206" t="s">
        <v>83</v>
      </c>
      <c r="D102" s="206" t="s">
        <v>156</v>
      </c>
      <c r="E102" s="207" t="s">
        <v>3130</v>
      </c>
      <c r="F102" s="208" t="s">
        <v>3131</v>
      </c>
      <c r="G102" s="209" t="s">
        <v>207</v>
      </c>
      <c r="H102" s="210">
        <v>27.5</v>
      </c>
      <c r="I102" s="211"/>
      <c r="J102" s="212">
        <f>ROUND(I102*H102,2)</f>
        <v>0</v>
      </c>
      <c r="K102" s="208" t="s">
        <v>160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161</v>
      </c>
      <c r="AT102" s="217" t="s">
        <v>156</v>
      </c>
      <c r="AU102" s="217" t="s">
        <v>83</v>
      </c>
      <c r="AY102" s="19" t="s">
        <v>154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161</v>
      </c>
      <c r="BM102" s="217" t="s">
        <v>3132</v>
      </c>
    </row>
    <row r="103" s="2" customFormat="1">
      <c r="A103" s="40"/>
      <c r="B103" s="41"/>
      <c r="C103" s="42"/>
      <c r="D103" s="219" t="s">
        <v>163</v>
      </c>
      <c r="E103" s="42"/>
      <c r="F103" s="220" t="s">
        <v>3133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163</v>
      </c>
      <c r="AU103" s="19" t="s">
        <v>83</v>
      </c>
    </row>
    <row r="104" s="2" customFormat="1">
      <c r="A104" s="40"/>
      <c r="B104" s="41"/>
      <c r="C104" s="42"/>
      <c r="D104" s="224" t="s">
        <v>165</v>
      </c>
      <c r="E104" s="42"/>
      <c r="F104" s="225" t="s">
        <v>3134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165</v>
      </c>
      <c r="AU104" s="19" t="s">
        <v>83</v>
      </c>
    </row>
    <row r="105" s="2" customFormat="1" ht="22.2" customHeight="1">
      <c r="A105" s="40"/>
      <c r="B105" s="41"/>
      <c r="C105" s="206" t="s">
        <v>175</v>
      </c>
      <c r="D105" s="206" t="s">
        <v>156</v>
      </c>
      <c r="E105" s="207" t="s">
        <v>3135</v>
      </c>
      <c r="F105" s="208" t="s">
        <v>3136</v>
      </c>
      <c r="G105" s="209" t="s">
        <v>434</v>
      </c>
      <c r="H105" s="210">
        <v>8</v>
      </c>
      <c r="I105" s="211"/>
      <c r="J105" s="212">
        <f>ROUND(I105*H105,2)</f>
        <v>0</v>
      </c>
      <c r="K105" s="208" t="s">
        <v>160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161</v>
      </c>
      <c r="AT105" s="217" t="s">
        <v>156</v>
      </c>
      <c r="AU105" s="217" t="s">
        <v>83</v>
      </c>
      <c r="AY105" s="19" t="s">
        <v>154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161</v>
      </c>
      <c r="BM105" s="217" t="s">
        <v>3137</v>
      </c>
    </row>
    <row r="106" s="2" customFormat="1">
      <c r="A106" s="40"/>
      <c r="B106" s="41"/>
      <c r="C106" s="42"/>
      <c r="D106" s="219" t="s">
        <v>163</v>
      </c>
      <c r="E106" s="42"/>
      <c r="F106" s="220" t="s">
        <v>3138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163</v>
      </c>
      <c r="AU106" s="19" t="s">
        <v>83</v>
      </c>
    </row>
    <row r="107" s="2" customFormat="1">
      <c r="A107" s="40"/>
      <c r="B107" s="41"/>
      <c r="C107" s="42"/>
      <c r="D107" s="224" t="s">
        <v>165</v>
      </c>
      <c r="E107" s="42"/>
      <c r="F107" s="225" t="s">
        <v>3139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165</v>
      </c>
      <c r="AU107" s="19" t="s">
        <v>83</v>
      </c>
    </row>
    <row r="108" s="13" customFormat="1">
      <c r="A108" s="13"/>
      <c r="B108" s="226"/>
      <c r="C108" s="227"/>
      <c r="D108" s="219" t="s">
        <v>167</v>
      </c>
      <c r="E108" s="228" t="s">
        <v>19</v>
      </c>
      <c r="F108" s="229" t="s">
        <v>3140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167</v>
      </c>
      <c r="AU108" s="235" t="s">
        <v>83</v>
      </c>
      <c r="AV108" s="13" t="s">
        <v>81</v>
      </c>
      <c r="AW108" s="13" t="s">
        <v>34</v>
      </c>
      <c r="AX108" s="13" t="s">
        <v>73</v>
      </c>
      <c r="AY108" s="235" t="s">
        <v>154</v>
      </c>
    </row>
    <row r="109" s="14" customFormat="1">
      <c r="A109" s="14"/>
      <c r="B109" s="236"/>
      <c r="C109" s="237"/>
      <c r="D109" s="219" t="s">
        <v>167</v>
      </c>
      <c r="E109" s="238" t="s">
        <v>19</v>
      </c>
      <c r="F109" s="239" t="s">
        <v>3141</v>
      </c>
      <c r="G109" s="237"/>
      <c r="H109" s="240">
        <v>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167</v>
      </c>
      <c r="AU109" s="246" t="s">
        <v>83</v>
      </c>
      <c r="AV109" s="14" t="s">
        <v>83</v>
      </c>
      <c r="AW109" s="14" t="s">
        <v>34</v>
      </c>
      <c r="AX109" s="14" t="s">
        <v>73</v>
      </c>
      <c r="AY109" s="246" t="s">
        <v>154</v>
      </c>
    </row>
    <row r="110" s="2" customFormat="1" ht="14.4" customHeight="1">
      <c r="A110" s="40"/>
      <c r="B110" s="41"/>
      <c r="C110" s="206" t="s">
        <v>161</v>
      </c>
      <c r="D110" s="206" t="s">
        <v>156</v>
      </c>
      <c r="E110" s="207" t="s">
        <v>3142</v>
      </c>
      <c r="F110" s="208" t="s">
        <v>3143</v>
      </c>
      <c r="G110" s="209" t="s">
        <v>434</v>
      </c>
      <c r="H110" s="210">
        <v>8</v>
      </c>
      <c r="I110" s="211"/>
      <c r="J110" s="212">
        <f>ROUND(I110*H110,2)</f>
        <v>0</v>
      </c>
      <c r="K110" s="208" t="s">
        <v>160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161</v>
      </c>
      <c r="AT110" s="217" t="s">
        <v>156</v>
      </c>
      <c r="AU110" s="217" t="s">
        <v>83</v>
      </c>
      <c r="AY110" s="19" t="s">
        <v>154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161</v>
      </c>
      <c r="BM110" s="217" t="s">
        <v>3144</v>
      </c>
    </row>
    <row r="111" s="2" customFormat="1">
      <c r="A111" s="40"/>
      <c r="B111" s="41"/>
      <c r="C111" s="42"/>
      <c r="D111" s="219" t="s">
        <v>163</v>
      </c>
      <c r="E111" s="42"/>
      <c r="F111" s="220" t="s">
        <v>3145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163</v>
      </c>
      <c r="AU111" s="19" t="s">
        <v>83</v>
      </c>
    </row>
    <row r="112" s="2" customFormat="1">
      <c r="A112" s="40"/>
      <c r="B112" s="41"/>
      <c r="C112" s="42"/>
      <c r="D112" s="224" t="s">
        <v>165</v>
      </c>
      <c r="E112" s="42"/>
      <c r="F112" s="225" t="s">
        <v>3146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165</v>
      </c>
      <c r="AU112" s="19" t="s">
        <v>83</v>
      </c>
    </row>
    <row r="113" s="2" customFormat="1" ht="22.2" customHeight="1">
      <c r="A113" s="40"/>
      <c r="B113" s="41"/>
      <c r="C113" s="206" t="s">
        <v>189</v>
      </c>
      <c r="D113" s="206" t="s">
        <v>156</v>
      </c>
      <c r="E113" s="207" t="s">
        <v>3147</v>
      </c>
      <c r="F113" s="208" t="s">
        <v>3148</v>
      </c>
      <c r="G113" s="209" t="s">
        <v>434</v>
      </c>
      <c r="H113" s="210">
        <v>8</v>
      </c>
      <c r="I113" s="211"/>
      <c r="J113" s="212">
        <f>ROUND(I113*H113,2)</f>
        <v>0</v>
      </c>
      <c r="K113" s="208" t="s">
        <v>160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161</v>
      </c>
      <c r="AT113" s="217" t="s">
        <v>156</v>
      </c>
      <c r="AU113" s="217" t="s">
        <v>83</v>
      </c>
      <c r="AY113" s="19" t="s">
        <v>154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161</v>
      </c>
      <c r="BM113" s="217" t="s">
        <v>3149</v>
      </c>
    </row>
    <row r="114" s="2" customFormat="1">
      <c r="A114" s="40"/>
      <c r="B114" s="41"/>
      <c r="C114" s="42"/>
      <c r="D114" s="219" t="s">
        <v>163</v>
      </c>
      <c r="E114" s="42"/>
      <c r="F114" s="220" t="s">
        <v>3150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163</v>
      </c>
      <c r="AU114" s="19" t="s">
        <v>83</v>
      </c>
    </row>
    <row r="115" s="2" customFormat="1">
      <c r="A115" s="40"/>
      <c r="B115" s="41"/>
      <c r="C115" s="42"/>
      <c r="D115" s="224" t="s">
        <v>165</v>
      </c>
      <c r="E115" s="42"/>
      <c r="F115" s="225" t="s">
        <v>3151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165</v>
      </c>
      <c r="AU115" s="19" t="s">
        <v>83</v>
      </c>
    </row>
    <row r="116" s="13" customFormat="1">
      <c r="A116" s="13"/>
      <c r="B116" s="226"/>
      <c r="C116" s="227"/>
      <c r="D116" s="219" t="s">
        <v>167</v>
      </c>
      <c r="E116" s="228" t="s">
        <v>19</v>
      </c>
      <c r="F116" s="229" t="s">
        <v>3140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167</v>
      </c>
      <c r="AU116" s="235" t="s">
        <v>83</v>
      </c>
      <c r="AV116" s="13" t="s">
        <v>81</v>
      </c>
      <c r="AW116" s="13" t="s">
        <v>34</v>
      </c>
      <c r="AX116" s="13" t="s">
        <v>73</v>
      </c>
      <c r="AY116" s="235" t="s">
        <v>154</v>
      </c>
    </row>
    <row r="117" s="14" customFormat="1">
      <c r="A117" s="14"/>
      <c r="B117" s="236"/>
      <c r="C117" s="237"/>
      <c r="D117" s="219" t="s">
        <v>167</v>
      </c>
      <c r="E117" s="238" t="s">
        <v>19</v>
      </c>
      <c r="F117" s="239" t="s">
        <v>3141</v>
      </c>
      <c r="G117" s="237"/>
      <c r="H117" s="240">
        <v>8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167</v>
      </c>
      <c r="AU117" s="246" t="s">
        <v>83</v>
      </c>
      <c r="AV117" s="14" t="s">
        <v>83</v>
      </c>
      <c r="AW117" s="14" t="s">
        <v>34</v>
      </c>
      <c r="AX117" s="14" t="s">
        <v>73</v>
      </c>
      <c r="AY117" s="246" t="s">
        <v>154</v>
      </c>
    </row>
    <row r="118" s="2" customFormat="1" ht="22.2" customHeight="1">
      <c r="A118" s="40"/>
      <c r="B118" s="41"/>
      <c r="C118" s="206" t="s">
        <v>197</v>
      </c>
      <c r="D118" s="206" t="s">
        <v>156</v>
      </c>
      <c r="E118" s="207" t="s">
        <v>3152</v>
      </c>
      <c r="F118" s="208" t="s">
        <v>3153</v>
      </c>
      <c r="G118" s="209" t="s">
        <v>434</v>
      </c>
      <c r="H118" s="210">
        <v>8</v>
      </c>
      <c r="I118" s="211"/>
      <c r="J118" s="212">
        <f>ROUND(I118*H118,2)</f>
        <v>0</v>
      </c>
      <c r="K118" s="208" t="s">
        <v>160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161</v>
      </c>
      <c r="AT118" s="217" t="s">
        <v>156</v>
      </c>
      <c r="AU118" s="217" t="s">
        <v>83</v>
      </c>
      <c r="AY118" s="19" t="s">
        <v>154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161</v>
      </c>
      <c r="BM118" s="217" t="s">
        <v>3154</v>
      </c>
    </row>
    <row r="119" s="2" customFormat="1">
      <c r="A119" s="40"/>
      <c r="B119" s="41"/>
      <c r="C119" s="42"/>
      <c r="D119" s="219" t="s">
        <v>163</v>
      </c>
      <c r="E119" s="42"/>
      <c r="F119" s="220" t="s">
        <v>3155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163</v>
      </c>
      <c r="AU119" s="19" t="s">
        <v>83</v>
      </c>
    </row>
    <row r="120" s="2" customFormat="1">
      <c r="A120" s="40"/>
      <c r="B120" s="41"/>
      <c r="C120" s="42"/>
      <c r="D120" s="224" t="s">
        <v>165</v>
      </c>
      <c r="E120" s="42"/>
      <c r="F120" s="225" t="s">
        <v>3156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165</v>
      </c>
      <c r="AU120" s="19" t="s">
        <v>83</v>
      </c>
    </row>
    <row r="121" s="2" customFormat="1" ht="22.2" customHeight="1">
      <c r="A121" s="40"/>
      <c r="B121" s="41"/>
      <c r="C121" s="206" t="s">
        <v>204</v>
      </c>
      <c r="D121" s="206" t="s">
        <v>156</v>
      </c>
      <c r="E121" s="207" t="s">
        <v>3157</v>
      </c>
      <c r="F121" s="208" t="s">
        <v>3158</v>
      </c>
      <c r="G121" s="209" t="s">
        <v>434</v>
      </c>
      <c r="H121" s="210">
        <v>8</v>
      </c>
      <c r="I121" s="211"/>
      <c r="J121" s="212">
        <f>ROUND(I121*H121,2)</f>
        <v>0</v>
      </c>
      <c r="K121" s="208" t="s">
        <v>160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161</v>
      </c>
      <c r="AT121" s="217" t="s">
        <v>156</v>
      </c>
      <c r="AU121" s="217" t="s">
        <v>83</v>
      </c>
      <c r="AY121" s="19" t="s">
        <v>154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161</v>
      </c>
      <c r="BM121" s="217" t="s">
        <v>3159</v>
      </c>
    </row>
    <row r="122" s="2" customFormat="1">
      <c r="A122" s="40"/>
      <c r="B122" s="41"/>
      <c r="C122" s="42"/>
      <c r="D122" s="219" t="s">
        <v>163</v>
      </c>
      <c r="E122" s="42"/>
      <c r="F122" s="220" t="s">
        <v>3160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163</v>
      </c>
      <c r="AU122" s="19" t="s">
        <v>83</v>
      </c>
    </row>
    <row r="123" s="2" customFormat="1">
      <c r="A123" s="40"/>
      <c r="B123" s="41"/>
      <c r="C123" s="42"/>
      <c r="D123" s="224" t="s">
        <v>165</v>
      </c>
      <c r="E123" s="42"/>
      <c r="F123" s="225" t="s">
        <v>3161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165</v>
      </c>
      <c r="AU123" s="19" t="s">
        <v>83</v>
      </c>
    </row>
    <row r="124" s="2" customFormat="1" ht="30" customHeight="1">
      <c r="A124" s="40"/>
      <c r="B124" s="41"/>
      <c r="C124" s="206" t="s">
        <v>212</v>
      </c>
      <c r="D124" s="206" t="s">
        <v>156</v>
      </c>
      <c r="E124" s="207" t="s">
        <v>3162</v>
      </c>
      <c r="F124" s="208" t="s">
        <v>3163</v>
      </c>
      <c r="G124" s="209" t="s">
        <v>434</v>
      </c>
      <c r="H124" s="210">
        <v>128</v>
      </c>
      <c r="I124" s="211"/>
      <c r="J124" s="212">
        <f>ROUND(I124*H124,2)</f>
        <v>0</v>
      </c>
      <c r="K124" s="208" t="s">
        <v>160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161</v>
      </c>
      <c r="AT124" s="217" t="s">
        <v>156</v>
      </c>
      <c r="AU124" s="217" t="s">
        <v>83</v>
      </c>
      <c r="AY124" s="19" t="s">
        <v>154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161</v>
      </c>
      <c r="BM124" s="217" t="s">
        <v>3164</v>
      </c>
    </row>
    <row r="125" s="2" customFormat="1">
      <c r="A125" s="40"/>
      <c r="B125" s="41"/>
      <c r="C125" s="42"/>
      <c r="D125" s="219" t="s">
        <v>163</v>
      </c>
      <c r="E125" s="42"/>
      <c r="F125" s="220" t="s">
        <v>3165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163</v>
      </c>
      <c r="AU125" s="19" t="s">
        <v>83</v>
      </c>
    </row>
    <row r="126" s="2" customFormat="1">
      <c r="A126" s="40"/>
      <c r="B126" s="41"/>
      <c r="C126" s="42"/>
      <c r="D126" s="224" t="s">
        <v>165</v>
      </c>
      <c r="E126" s="42"/>
      <c r="F126" s="225" t="s">
        <v>3166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165</v>
      </c>
      <c r="AU126" s="19" t="s">
        <v>83</v>
      </c>
    </row>
    <row r="127" s="14" customFormat="1">
      <c r="A127" s="14"/>
      <c r="B127" s="236"/>
      <c r="C127" s="237"/>
      <c r="D127" s="219" t="s">
        <v>167</v>
      </c>
      <c r="E127" s="237"/>
      <c r="F127" s="239" t="s">
        <v>3167</v>
      </c>
      <c r="G127" s="237"/>
      <c r="H127" s="240">
        <v>128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167</v>
      </c>
      <c r="AU127" s="246" t="s">
        <v>83</v>
      </c>
      <c r="AV127" s="14" t="s">
        <v>83</v>
      </c>
      <c r="AW127" s="14" t="s">
        <v>4</v>
      </c>
      <c r="AX127" s="14" t="s">
        <v>81</v>
      </c>
      <c r="AY127" s="246" t="s">
        <v>154</v>
      </c>
    </row>
    <row r="128" s="2" customFormat="1" ht="30" customHeight="1">
      <c r="A128" s="40"/>
      <c r="B128" s="41"/>
      <c r="C128" s="206" t="s">
        <v>218</v>
      </c>
      <c r="D128" s="206" t="s">
        <v>156</v>
      </c>
      <c r="E128" s="207" t="s">
        <v>3168</v>
      </c>
      <c r="F128" s="208" t="s">
        <v>3169</v>
      </c>
      <c r="G128" s="209" t="s">
        <v>434</v>
      </c>
      <c r="H128" s="210">
        <v>128</v>
      </c>
      <c r="I128" s="211"/>
      <c r="J128" s="212">
        <f>ROUND(I128*H128,2)</f>
        <v>0</v>
      </c>
      <c r="K128" s="208" t="s">
        <v>160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161</v>
      </c>
      <c r="AT128" s="217" t="s">
        <v>156</v>
      </c>
      <c r="AU128" s="217" t="s">
        <v>83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161</v>
      </c>
      <c r="BM128" s="217" t="s">
        <v>3170</v>
      </c>
    </row>
    <row r="129" s="2" customFormat="1">
      <c r="A129" s="40"/>
      <c r="B129" s="41"/>
      <c r="C129" s="42"/>
      <c r="D129" s="219" t="s">
        <v>163</v>
      </c>
      <c r="E129" s="42"/>
      <c r="F129" s="220" t="s">
        <v>3171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163</v>
      </c>
      <c r="AU129" s="19" t="s">
        <v>83</v>
      </c>
    </row>
    <row r="130" s="2" customFormat="1">
      <c r="A130" s="40"/>
      <c r="B130" s="41"/>
      <c r="C130" s="42"/>
      <c r="D130" s="224" t="s">
        <v>165</v>
      </c>
      <c r="E130" s="42"/>
      <c r="F130" s="225" t="s">
        <v>3172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165</v>
      </c>
      <c r="AU130" s="19" t="s">
        <v>83</v>
      </c>
    </row>
    <row r="131" s="14" customFormat="1">
      <c r="A131" s="14"/>
      <c r="B131" s="236"/>
      <c r="C131" s="237"/>
      <c r="D131" s="219" t="s">
        <v>167</v>
      </c>
      <c r="E131" s="237"/>
      <c r="F131" s="239" t="s">
        <v>3167</v>
      </c>
      <c r="G131" s="237"/>
      <c r="H131" s="240">
        <v>128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167</v>
      </c>
      <c r="AU131" s="246" t="s">
        <v>83</v>
      </c>
      <c r="AV131" s="14" t="s">
        <v>83</v>
      </c>
      <c r="AW131" s="14" t="s">
        <v>4</v>
      </c>
      <c r="AX131" s="14" t="s">
        <v>81</v>
      </c>
      <c r="AY131" s="246" t="s">
        <v>154</v>
      </c>
    </row>
    <row r="132" s="2" customFormat="1" ht="22.2" customHeight="1">
      <c r="A132" s="40"/>
      <c r="B132" s="41"/>
      <c r="C132" s="206" t="s">
        <v>227</v>
      </c>
      <c r="D132" s="206" t="s">
        <v>156</v>
      </c>
      <c r="E132" s="207" t="s">
        <v>3173</v>
      </c>
      <c r="F132" s="208" t="s">
        <v>3174</v>
      </c>
      <c r="G132" s="209" t="s">
        <v>434</v>
      </c>
      <c r="H132" s="210">
        <v>128</v>
      </c>
      <c r="I132" s="211"/>
      <c r="J132" s="212">
        <f>ROUND(I132*H132,2)</f>
        <v>0</v>
      </c>
      <c r="K132" s="208" t="s">
        <v>160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161</v>
      </c>
      <c r="AT132" s="217" t="s">
        <v>156</v>
      </c>
      <c r="AU132" s="217" t="s">
        <v>83</v>
      </c>
      <c r="AY132" s="19" t="s">
        <v>154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161</v>
      </c>
      <c r="BM132" s="217" t="s">
        <v>3175</v>
      </c>
    </row>
    <row r="133" s="2" customFormat="1">
      <c r="A133" s="40"/>
      <c r="B133" s="41"/>
      <c r="C133" s="42"/>
      <c r="D133" s="219" t="s">
        <v>163</v>
      </c>
      <c r="E133" s="42"/>
      <c r="F133" s="220" t="s">
        <v>3176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163</v>
      </c>
      <c r="AU133" s="19" t="s">
        <v>83</v>
      </c>
    </row>
    <row r="134" s="2" customFormat="1">
      <c r="A134" s="40"/>
      <c r="B134" s="41"/>
      <c r="C134" s="42"/>
      <c r="D134" s="224" t="s">
        <v>165</v>
      </c>
      <c r="E134" s="42"/>
      <c r="F134" s="225" t="s">
        <v>3177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165</v>
      </c>
      <c r="AU134" s="19" t="s">
        <v>83</v>
      </c>
    </row>
    <row r="135" s="14" customFormat="1">
      <c r="A135" s="14"/>
      <c r="B135" s="236"/>
      <c r="C135" s="237"/>
      <c r="D135" s="219" t="s">
        <v>167</v>
      </c>
      <c r="E135" s="237"/>
      <c r="F135" s="239" t="s">
        <v>3167</v>
      </c>
      <c r="G135" s="237"/>
      <c r="H135" s="240">
        <v>128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167</v>
      </c>
      <c r="AU135" s="246" t="s">
        <v>83</v>
      </c>
      <c r="AV135" s="14" t="s">
        <v>83</v>
      </c>
      <c r="AW135" s="14" t="s">
        <v>4</v>
      </c>
      <c r="AX135" s="14" t="s">
        <v>81</v>
      </c>
      <c r="AY135" s="246" t="s">
        <v>154</v>
      </c>
    </row>
    <row r="136" s="2" customFormat="1" ht="30" customHeight="1">
      <c r="A136" s="40"/>
      <c r="B136" s="41"/>
      <c r="C136" s="206" t="s">
        <v>237</v>
      </c>
      <c r="D136" s="206" t="s">
        <v>156</v>
      </c>
      <c r="E136" s="207" t="s">
        <v>1757</v>
      </c>
      <c r="F136" s="208" t="s">
        <v>3178</v>
      </c>
      <c r="G136" s="209" t="s">
        <v>178</v>
      </c>
      <c r="H136" s="210">
        <v>12</v>
      </c>
      <c r="I136" s="211"/>
      <c r="J136" s="212">
        <f>ROUND(I136*H136,2)</f>
        <v>0</v>
      </c>
      <c r="K136" s="208" t="s">
        <v>160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161</v>
      </c>
      <c r="AT136" s="217" t="s">
        <v>156</v>
      </c>
      <c r="AU136" s="217" t="s">
        <v>83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161</v>
      </c>
      <c r="BM136" s="217" t="s">
        <v>3179</v>
      </c>
    </row>
    <row r="137" s="2" customFormat="1">
      <c r="A137" s="40"/>
      <c r="B137" s="41"/>
      <c r="C137" s="42"/>
      <c r="D137" s="219" t="s">
        <v>163</v>
      </c>
      <c r="E137" s="42"/>
      <c r="F137" s="220" t="s">
        <v>3180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83</v>
      </c>
    </row>
    <row r="138" s="2" customFormat="1">
      <c r="A138" s="40"/>
      <c r="B138" s="41"/>
      <c r="C138" s="42"/>
      <c r="D138" s="224" t="s">
        <v>165</v>
      </c>
      <c r="E138" s="42"/>
      <c r="F138" s="225" t="s">
        <v>1760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165</v>
      </c>
      <c r="AU138" s="19" t="s">
        <v>83</v>
      </c>
    </row>
    <row r="139" s="2" customFormat="1">
      <c r="A139" s="40"/>
      <c r="B139" s="41"/>
      <c r="C139" s="42"/>
      <c r="D139" s="219" t="s">
        <v>249</v>
      </c>
      <c r="E139" s="42"/>
      <c r="F139" s="247" t="s">
        <v>3181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83</v>
      </c>
    </row>
    <row r="140" s="13" customFormat="1">
      <c r="A140" s="13"/>
      <c r="B140" s="226"/>
      <c r="C140" s="227"/>
      <c r="D140" s="219" t="s">
        <v>167</v>
      </c>
      <c r="E140" s="228" t="s">
        <v>19</v>
      </c>
      <c r="F140" s="229" t="s">
        <v>3182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167</v>
      </c>
      <c r="AU140" s="235" t="s">
        <v>83</v>
      </c>
      <c r="AV140" s="13" t="s">
        <v>81</v>
      </c>
      <c r="AW140" s="13" t="s">
        <v>34</v>
      </c>
      <c r="AX140" s="13" t="s">
        <v>73</v>
      </c>
      <c r="AY140" s="235" t="s">
        <v>154</v>
      </c>
    </row>
    <row r="141" s="14" customFormat="1">
      <c r="A141" s="14"/>
      <c r="B141" s="236"/>
      <c r="C141" s="237"/>
      <c r="D141" s="219" t="s">
        <v>167</v>
      </c>
      <c r="E141" s="238" t="s">
        <v>19</v>
      </c>
      <c r="F141" s="239" t="s">
        <v>3183</v>
      </c>
      <c r="G141" s="237"/>
      <c r="H141" s="240">
        <v>12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167</v>
      </c>
      <c r="AU141" s="246" t="s">
        <v>83</v>
      </c>
      <c r="AV141" s="14" t="s">
        <v>83</v>
      </c>
      <c r="AW141" s="14" t="s">
        <v>34</v>
      </c>
      <c r="AX141" s="14" t="s">
        <v>73</v>
      </c>
      <c r="AY141" s="246" t="s">
        <v>154</v>
      </c>
    </row>
    <row r="142" s="2" customFormat="1" ht="22.2" customHeight="1">
      <c r="A142" s="40"/>
      <c r="B142" s="41"/>
      <c r="C142" s="206" t="s">
        <v>8</v>
      </c>
      <c r="D142" s="206" t="s">
        <v>156</v>
      </c>
      <c r="E142" s="207" t="s">
        <v>3184</v>
      </c>
      <c r="F142" s="208" t="s">
        <v>3185</v>
      </c>
      <c r="G142" s="209" t="s">
        <v>207</v>
      </c>
      <c r="H142" s="210">
        <v>27.5</v>
      </c>
      <c r="I142" s="211"/>
      <c r="J142" s="212">
        <f>ROUND(I142*H142,2)</f>
        <v>0</v>
      </c>
      <c r="K142" s="208" t="s">
        <v>160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161</v>
      </c>
      <c r="AT142" s="217" t="s">
        <v>156</v>
      </c>
      <c r="AU142" s="217" t="s">
        <v>83</v>
      </c>
      <c r="AY142" s="19" t="s">
        <v>154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161</v>
      </c>
      <c r="BM142" s="217" t="s">
        <v>3186</v>
      </c>
    </row>
    <row r="143" s="2" customFormat="1">
      <c r="A143" s="40"/>
      <c r="B143" s="41"/>
      <c r="C143" s="42"/>
      <c r="D143" s="219" t="s">
        <v>163</v>
      </c>
      <c r="E143" s="42"/>
      <c r="F143" s="220" t="s">
        <v>3187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163</v>
      </c>
      <c r="AU143" s="19" t="s">
        <v>83</v>
      </c>
    </row>
    <row r="144" s="2" customFormat="1">
      <c r="A144" s="40"/>
      <c r="B144" s="41"/>
      <c r="C144" s="42"/>
      <c r="D144" s="224" t="s">
        <v>165</v>
      </c>
      <c r="E144" s="42"/>
      <c r="F144" s="225" t="s">
        <v>3188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165</v>
      </c>
      <c r="AU144" s="19" t="s">
        <v>83</v>
      </c>
    </row>
    <row r="145" s="14" customFormat="1">
      <c r="A145" s="14"/>
      <c r="B145" s="236"/>
      <c r="C145" s="237"/>
      <c r="D145" s="219" t="s">
        <v>167</v>
      </c>
      <c r="E145" s="238" t="s">
        <v>19</v>
      </c>
      <c r="F145" s="239" t="s">
        <v>3189</v>
      </c>
      <c r="G145" s="237"/>
      <c r="H145" s="240">
        <v>27.5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167</v>
      </c>
      <c r="AU145" s="246" t="s">
        <v>83</v>
      </c>
      <c r="AV145" s="14" t="s">
        <v>83</v>
      </c>
      <c r="AW145" s="14" t="s">
        <v>34</v>
      </c>
      <c r="AX145" s="14" t="s">
        <v>73</v>
      </c>
      <c r="AY145" s="246" t="s">
        <v>154</v>
      </c>
    </row>
    <row r="146" s="2" customFormat="1" ht="22.2" customHeight="1">
      <c r="A146" s="40"/>
      <c r="B146" s="41"/>
      <c r="C146" s="206" t="s">
        <v>255</v>
      </c>
      <c r="D146" s="206" t="s">
        <v>156</v>
      </c>
      <c r="E146" s="207" t="s">
        <v>3190</v>
      </c>
      <c r="F146" s="208" t="s">
        <v>3191</v>
      </c>
      <c r="G146" s="209" t="s">
        <v>159</v>
      </c>
      <c r="H146" s="210">
        <v>1.8839999999999999</v>
      </c>
      <c r="I146" s="211"/>
      <c r="J146" s="212">
        <f>ROUND(I146*H146,2)</f>
        <v>0</v>
      </c>
      <c r="K146" s="208" t="s">
        <v>160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161</v>
      </c>
      <c r="AT146" s="217" t="s">
        <v>156</v>
      </c>
      <c r="AU146" s="217" t="s">
        <v>83</v>
      </c>
      <c r="AY146" s="19" t="s">
        <v>154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161</v>
      </c>
      <c r="BM146" s="217" t="s">
        <v>3192</v>
      </c>
    </row>
    <row r="147" s="2" customFormat="1">
      <c r="A147" s="40"/>
      <c r="B147" s="41"/>
      <c r="C147" s="42"/>
      <c r="D147" s="219" t="s">
        <v>163</v>
      </c>
      <c r="E147" s="42"/>
      <c r="F147" s="220" t="s">
        <v>3193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163</v>
      </c>
      <c r="AU147" s="19" t="s">
        <v>83</v>
      </c>
    </row>
    <row r="148" s="2" customFormat="1">
      <c r="A148" s="40"/>
      <c r="B148" s="41"/>
      <c r="C148" s="42"/>
      <c r="D148" s="224" t="s">
        <v>165</v>
      </c>
      <c r="E148" s="42"/>
      <c r="F148" s="225" t="s">
        <v>3194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165</v>
      </c>
      <c r="AU148" s="19" t="s">
        <v>83</v>
      </c>
    </row>
    <row r="149" s="13" customFormat="1">
      <c r="A149" s="13"/>
      <c r="B149" s="226"/>
      <c r="C149" s="227"/>
      <c r="D149" s="219" t="s">
        <v>167</v>
      </c>
      <c r="E149" s="228" t="s">
        <v>19</v>
      </c>
      <c r="F149" s="229" t="s">
        <v>3195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167</v>
      </c>
      <c r="AU149" s="235" t="s">
        <v>83</v>
      </c>
      <c r="AV149" s="13" t="s">
        <v>81</v>
      </c>
      <c r="AW149" s="13" t="s">
        <v>34</v>
      </c>
      <c r="AX149" s="13" t="s">
        <v>73</v>
      </c>
      <c r="AY149" s="235" t="s">
        <v>154</v>
      </c>
    </row>
    <row r="150" s="14" customFormat="1">
      <c r="A150" s="14"/>
      <c r="B150" s="236"/>
      <c r="C150" s="237"/>
      <c r="D150" s="219" t="s">
        <v>167</v>
      </c>
      <c r="E150" s="238" t="s">
        <v>19</v>
      </c>
      <c r="F150" s="239" t="s">
        <v>3196</v>
      </c>
      <c r="G150" s="237"/>
      <c r="H150" s="240">
        <v>1.794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167</v>
      </c>
      <c r="AU150" s="246" t="s">
        <v>83</v>
      </c>
      <c r="AV150" s="14" t="s">
        <v>83</v>
      </c>
      <c r="AW150" s="14" t="s">
        <v>34</v>
      </c>
      <c r="AX150" s="14" t="s">
        <v>73</v>
      </c>
      <c r="AY150" s="246" t="s">
        <v>154</v>
      </c>
    </row>
    <row r="151" s="14" customFormat="1">
      <c r="A151" s="14"/>
      <c r="B151" s="236"/>
      <c r="C151" s="237"/>
      <c r="D151" s="219" t="s">
        <v>167</v>
      </c>
      <c r="E151" s="238" t="s">
        <v>19</v>
      </c>
      <c r="F151" s="239" t="s">
        <v>3197</v>
      </c>
      <c r="G151" s="237"/>
      <c r="H151" s="240">
        <v>0.089999999999999997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167</v>
      </c>
      <c r="AU151" s="246" t="s">
        <v>83</v>
      </c>
      <c r="AV151" s="14" t="s">
        <v>83</v>
      </c>
      <c r="AW151" s="14" t="s">
        <v>34</v>
      </c>
      <c r="AX151" s="14" t="s">
        <v>73</v>
      </c>
      <c r="AY151" s="246" t="s">
        <v>154</v>
      </c>
    </row>
    <row r="152" s="2" customFormat="1" ht="30" customHeight="1">
      <c r="A152" s="40"/>
      <c r="B152" s="41"/>
      <c r="C152" s="206" t="s">
        <v>263</v>
      </c>
      <c r="D152" s="206" t="s">
        <v>156</v>
      </c>
      <c r="E152" s="207" t="s">
        <v>3198</v>
      </c>
      <c r="F152" s="208" t="s">
        <v>3199</v>
      </c>
      <c r="G152" s="209" t="s">
        <v>159</v>
      </c>
      <c r="H152" s="210">
        <v>2.4649999999999999</v>
      </c>
      <c r="I152" s="211"/>
      <c r="J152" s="212">
        <f>ROUND(I152*H152,2)</f>
        <v>0</v>
      </c>
      <c r="K152" s="208" t="s">
        <v>160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161</v>
      </c>
      <c r="AT152" s="217" t="s">
        <v>156</v>
      </c>
      <c r="AU152" s="217" t="s">
        <v>83</v>
      </c>
      <c r="AY152" s="19" t="s">
        <v>154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161</v>
      </c>
      <c r="BM152" s="217" t="s">
        <v>3200</v>
      </c>
    </row>
    <row r="153" s="2" customFormat="1">
      <c r="A153" s="40"/>
      <c r="B153" s="41"/>
      <c r="C153" s="42"/>
      <c r="D153" s="219" t="s">
        <v>163</v>
      </c>
      <c r="E153" s="42"/>
      <c r="F153" s="220" t="s">
        <v>3201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163</v>
      </c>
      <c r="AU153" s="19" t="s">
        <v>83</v>
      </c>
    </row>
    <row r="154" s="2" customFormat="1">
      <c r="A154" s="40"/>
      <c r="B154" s="41"/>
      <c r="C154" s="42"/>
      <c r="D154" s="224" t="s">
        <v>165</v>
      </c>
      <c r="E154" s="42"/>
      <c r="F154" s="225" t="s">
        <v>3202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165</v>
      </c>
      <c r="AU154" s="19" t="s">
        <v>83</v>
      </c>
    </row>
    <row r="155" s="13" customFormat="1">
      <c r="A155" s="13"/>
      <c r="B155" s="226"/>
      <c r="C155" s="227"/>
      <c r="D155" s="219" t="s">
        <v>167</v>
      </c>
      <c r="E155" s="228" t="s">
        <v>19</v>
      </c>
      <c r="F155" s="229" t="s">
        <v>3203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167</v>
      </c>
      <c r="AU155" s="235" t="s">
        <v>83</v>
      </c>
      <c r="AV155" s="13" t="s">
        <v>81</v>
      </c>
      <c r="AW155" s="13" t="s">
        <v>34</v>
      </c>
      <c r="AX155" s="13" t="s">
        <v>73</v>
      </c>
      <c r="AY155" s="235" t="s">
        <v>154</v>
      </c>
    </row>
    <row r="156" s="14" customFormat="1">
      <c r="A156" s="14"/>
      <c r="B156" s="236"/>
      <c r="C156" s="237"/>
      <c r="D156" s="219" t="s">
        <v>167</v>
      </c>
      <c r="E156" s="238" t="s">
        <v>19</v>
      </c>
      <c r="F156" s="239" t="s">
        <v>3204</v>
      </c>
      <c r="G156" s="237"/>
      <c r="H156" s="240">
        <v>2.4649999999999999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167</v>
      </c>
      <c r="AU156" s="246" t="s">
        <v>83</v>
      </c>
      <c r="AV156" s="14" t="s">
        <v>83</v>
      </c>
      <c r="AW156" s="14" t="s">
        <v>34</v>
      </c>
      <c r="AX156" s="14" t="s">
        <v>73</v>
      </c>
      <c r="AY156" s="246" t="s">
        <v>154</v>
      </c>
    </row>
    <row r="157" s="2" customFormat="1" ht="22.2" customHeight="1">
      <c r="A157" s="40"/>
      <c r="B157" s="41"/>
      <c r="C157" s="206" t="s">
        <v>270</v>
      </c>
      <c r="D157" s="206" t="s">
        <v>156</v>
      </c>
      <c r="E157" s="207" t="s">
        <v>3205</v>
      </c>
      <c r="F157" s="208" t="s">
        <v>3206</v>
      </c>
      <c r="G157" s="209" t="s">
        <v>159</v>
      </c>
      <c r="H157" s="210">
        <v>0.48499999999999999</v>
      </c>
      <c r="I157" s="211"/>
      <c r="J157" s="212">
        <f>ROUND(I157*H157,2)</f>
        <v>0</v>
      </c>
      <c r="K157" s="208" t="s">
        <v>160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161</v>
      </c>
      <c r="AT157" s="217" t="s">
        <v>156</v>
      </c>
      <c r="AU157" s="217" t="s">
        <v>83</v>
      </c>
      <c r="AY157" s="19" t="s">
        <v>154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161</v>
      </c>
      <c r="BM157" s="217" t="s">
        <v>3207</v>
      </c>
    </row>
    <row r="158" s="2" customFormat="1">
      <c r="A158" s="40"/>
      <c r="B158" s="41"/>
      <c r="C158" s="42"/>
      <c r="D158" s="219" t="s">
        <v>163</v>
      </c>
      <c r="E158" s="42"/>
      <c r="F158" s="220" t="s">
        <v>3208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163</v>
      </c>
      <c r="AU158" s="19" t="s">
        <v>83</v>
      </c>
    </row>
    <row r="159" s="2" customFormat="1">
      <c r="A159" s="40"/>
      <c r="B159" s="41"/>
      <c r="C159" s="42"/>
      <c r="D159" s="224" t="s">
        <v>165</v>
      </c>
      <c r="E159" s="42"/>
      <c r="F159" s="225" t="s">
        <v>3209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165</v>
      </c>
      <c r="AU159" s="19" t="s">
        <v>83</v>
      </c>
    </row>
    <row r="160" s="13" customFormat="1">
      <c r="A160" s="13"/>
      <c r="B160" s="226"/>
      <c r="C160" s="227"/>
      <c r="D160" s="219" t="s">
        <v>167</v>
      </c>
      <c r="E160" s="228" t="s">
        <v>19</v>
      </c>
      <c r="F160" s="229" t="s">
        <v>3210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167</v>
      </c>
      <c r="AU160" s="235" t="s">
        <v>83</v>
      </c>
      <c r="AV160" s="13" t="s">
        <v>81</v>
      </c>
      <c r="AW160" s="13" t="s">
        <v>34</v>
      </c>
      <c r="AX160" s="13" t="s">
        <v>73</v>
      </c>
      <c r="AY160" s="235" t="s">
        <v>154</v>
      </c>
    </row>
    <row r="161" s="14" customFormat="1">
      <c r="A161" s="14"/>
      <c r="B161" s="236"/>
      <c r="C161" s="237"/>
      <c r="D161" s="219" t="s">
        <v>167</v>
      </c>
      <c r="E161" s="238" t="s">
        <v>19</v>
      </c>
      <c r="F161" s="239" t="s">
        <v>3211</v>
      </c>
      <c r="G161" s="237"/>
      <c r="H161" s="240">
        <v>0.48499999999999999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167</v>
      </c>
      <c r="AU161" s="246" t="s">
        <v>83</v>
      </c>
      <c r="AV161" s="14" t="s">
        <v>83</v>
      </c>
      <c r="AW161" s="14" t="s">
        <v>34</v>
      </c>
      <c r="AX161" s="14" t="s">
        <v>73</v>
      </c>
      <c r="AY161" s="246" t="s">
        <v>154</v>
      </c>
    </row>
    <row r="162" s="2" customFormat="1" ht="34.8" customHeight="1">
      <c r="A162" s="40"/>
      <c r="B162" s="41"/>
      <c r="C162" s="206" t="s">
        <v>277</v>
      </c>
      <c r="D162" s="206" t="s">
        <v>156</v>
      </c>
      <c r="E162" s="207" t="s">
        <v>3212</v>
      </c>
      <c r="F162" s="208" t="s">
        <v>3213</v>
      </c>
      <c r="G162" s="209" t="s">
        <v>159</v>
      </c>
      <c r="H162" s="210">
        <v>4.8339999999999996</v>
      </c>
      <c r="I162" s="211"/>
      <c r="J162" s="212">
        <f>ROUND(I162*H162,2)</f>
        <v>0</v>
      </c>
      <c r="K162" s="208" t="s">
        <v>160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161</v>
      </c>
      <c r="AT162" s="217" t="s">
        <v>156</v>
      </c>
      <c r="AU162" s="217" t="s">
        <v>83</v>
      </c>
      <c r="AY162" s="19" t="s">
        <v>154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161</v>
      </c>
      <c r="BM162" s="217" t="s">
        <v>3214</v>
      </c>
    </row>
    <row r="163" s="2" customFormat="1">
      <c r="A163" s="40"/>
      <c r="B163" s="41"/>
      <c r="C163" s="42"/>
      <c r="D163" s="219" t="s">
        <v>163</v>
      </c>
      <c r="E163" s="42"/>
      <c r="F163" s="220" t="s">
        <v>3215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163</v>
      </c>
      <c r="AU163" s="19" t="s">
        <v>83</v>
      </c>
    </row>
    <row r="164" s="2" customFormat="1">
      <c r="A164" s="40"/>
      <c r="B164" s="41"/>
      <c r="C164" s="42"/>
      <c r="D164" s="224" t="s">
        <v>165</v>
      </c>
      <c r="E164" s="42"/>
      <c r="F164" s="225" t="s">
        <v>3216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165</v>
      </c>
      <c r="AU164" s="19" t="s">
        <v>83</v>
      </c>
    </row>
    <row r="165" s="13" customFormat="1">
      <c r="A165" s="13"/>
      <c r="B165" s="226"/>
      <c r="C165" s="227"/>
      <c r="D165" s="219" t="s">
        <v>167</v>
      </c>
      <c r="E165" s="228" t="s">
        <v>19</v>
      </c>
      <c r="F165" s="229" t="s">
        <v>3210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167</v>
      </c>
      <c r="AU165" s="235" t="s">
        <v>83</v>
      </c>
      <c r="AV165" s="13" t="s">
        <v>81</v>
      </c>
      <c r="AW165" s="13" t="s">
        <v>34</v>
      </c>
      <c r="AX165" s="13" t="s">
        <v>73</v>
      </c>
      <c r="AY165" s="235" t="s">
        <v>154</v>
      </c>
    </row>
    <row r="166" s="13" customFormat="1">
      <c r="A166" s="13"/>
      <c r="B166" s="226"/>
      <c r="C166" s="227"/>
      <c r="D166" s="219" t="s">
        <v>167</v>
      </c>
      <c r="E166" s="228" t="s">
        <v>19</v>
      </c>
      <c r="F166" s="229" t="s">
        <v>3195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167</v>
      </c>
      <c r="AU166" s="235" t="s">
        <v>83</v>
      </c>
      <c r="AV166" s="13" t="s">
        <v>81</v>
      </c>
      <c r="AW166" s="13" t="s">
        <v>34</v>
      </c>
      <c r="AX166" s="13" t="s">
        <v>73</v>
      </c>
      <c r="AY166" s="235" t="s">
        <v>154</v>
      </c>
    </row>
    <row r="167" s="14" customFormat="1">
      <c r="A167" s="14"/>
      <c r="B167" s="236"/>
      <c r="C167" s="237"/>
      <c r="D167" s="219" t="s">
        <v>167</v>
      </c>
      <c r="E167" s="238" t="s">
        <v>19</v>
      </c>
      <c r="F167" s="239" t="s">
        <v>3196</v>
      </c>
      <c r="G167" s="237"/>
      <c r="H167" s="240">
        <v>1.794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167</v>
      </c>
      <c r="AU167" s="246" t="s">
        <v>83</v>
      </c>
      <c r="AV167" s="14" t="s">
        <v>83</v>
      </c>
      <c r="AW167" s="14" t="s">
        <v>34</v>
      </c>
      <c r="AX167" s="14" t="s">
        <v>73</v>
      </c>
      <c r="AY167" s="246" t="s">
        <v>154</v>
      </c>
    </row>
    <row r="168" s="14" customFormat="1">
      <c r="A168" s="14"/>
      <c r="B168" s="236"/>
      <c r="C168" s="237"/>
      <c r="D168" s="219" t="s">
        <v>167</v>
      </c>
      <c r="E168" s="238" t="s">
        <v>19</v>
      </c>
      <c r="F168" s="239" t="s">
        <v>3197</v>
      </c>
      <c r="G168" s="237"/>
      <c r="H168" s="240">
        <v>0.089999999999999997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167</v>
      </c>
      <c r="AU168" s="246" t="s">
        <v>83</v>
      </c>
      <c r="AV168" s="14" t="s">
        <v>83</v>
      </c>
      <c r="AW168" s="14" t="s">
        <v>34</v>
      </c>
      <c r="AX168" s="14" t="s">
        <v>73</v>
      </c>
      <c r="AY168" s="246" t="s">
        <v>154</v>
      </c>
    </row>
    <row r="169" s="14" customFormat="1">
      <c r="A169" s="14"/>
      <c r="B169" s="236"/>
      <c r="C169" s="237"/>
      <c r="D169" s="219" t="s">
        <v>167</v>
      </c>
      <c r="E169" s="238" t="s">
        <v>19</v>
      </c>
      <c r="F169" s="239" t="s">
        <v>3217</v>
      </c>
      <c r="G169" s="237"/>
      <c r="H169" s="240">
        <v>2.4649999999999999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167</v>
      </c>
      <c r="AU169" s="246" t="s">
        <v>83</v>
      </c>
      <c r="AV169" s="14" t="s">
        <v>83</v>
      </c>
      <c r="AW169" s="14" t="s">
        <v>34</v>
      </c>
      <c r="AX169" s="14" t="s">
        <v>73</v>
      </c>
      <c r="AY169" s="246" t="s">
        <v>154</v>
      </c>
    </row>
    <row r="170" s="14" customFormat="1">
      <c r="A170" s="14"/>
      <c r="B170" s="236"/>
      <c r="C170" s="237"/>
      <c r="D170" s="219" t="s">
        <v>167</v>
      </c>
      <c r="E170" s="238" t="s">
        <v>19</v>
      </c>
      <c r="F170" s="239" t="s">
        <v>3218</v>
      </c>
      <c r="G170" s="237"/>
      <c r="H170" s="240">
        <v>0.48499999999999999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167</v>
      </c>
      <c r="AU170" s="246" t="s">
        <v>83</v>
      </c>
      <c r="AV170" s="14" t="s">
        <v>83</v>
      </c>
      <c r="AW170" s="14" t="s">
        <v>34</v>
      </c>
      <c r="AX170" s="14" t="s">
        <v>73</v>
      </c>
      <c r="AY170" s="246" t="s">
        <v>154</v>
      </c>
    </row>
    <row r="171" s="2" customFormat="1" ht="14.4" customHeight="1">
      <c r="A171" s="40"/>
      <c r="B171" s="41"/>
      <c r="C171" s="206" t="s">
        <v>285</v>
      </c>
      <c r="D171" s="206" t="s">
        <v>156</v>
      </c>
      <c r="E171" s="207" t="s">
        <v>3219</v>
      </c>
      <c r="F171" s="208" t="s">
        <v>3220</v>
      </c>
      <c r="G171" s="209" t="s">
        <v>159</v>
      </c>
      <c r="H171" s="210">
        <v>4.8339999999999996</v>
      </c>
      <c r="I171" s="211"/>
      <c r="J171" s="212">
        <f>ROUND(I171*H171,2)</f>
        <v>0</v>
      </c>
      <c r="K171" s="208" t="s">
        <v>160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161</v>
      </c>
      <c r="AT171" s="217" t="s">
        <v>156</v>
      </c>
      <c r="AU171" s="217" t="s">
        <v>83</v>
      </c>
      <c r="AY171" s="19" t="s">
        <v>154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161</v>
      </c>
      <c r="BM171" s="217" t="s">
        <v>3221</v>
      </c>
    </row>
    <row r="172" s="2" customFormat="1">
      <c r="A172" s="40"/>
      <c r="B172" s="41"/>
      <c r="C172" s="42"/>
      <c r="D172" s="219" t="s">
        <v>163</v>
      </c>
      <c r="E172" s="42"/>
      <c r="F172" s="220" t="s">
        <v>3222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163</v>
      </c>
      <c r="AU172" s="19" t="s">
        <v>83</v>
      </c>
    </row>
    <row r="173" s="2" customFormat="1">
      <c r="A173" s="40"/>
      <c r="B173" s="41"/>
      <c r="C173" s="42"/>
      <c r="D173" s="224" t="s">
        <v>165</v>
      </c>
      <c r="E173" s="42"/>
      <c r="F173" s="225" t="s">
        <v>3223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165</v>
      </c>
      <c r="AU173" s="19" t="s">
        <v>83</v>
      </c>
    </row>
    <row r="174" s="2" customFormat="1" ht="30" customHeight="1">
      <c r="A174" s="40"/>
      <c r="B174" s="41"/>
      <c r="C174" s="206" t="s">
        <v>296</v>
      </c>
      <c r="D174" s="206" t="s">
        <v>156</v>
      </c>
      <c r="E174" s="207" t="s">
        <v>176</v>
      </c>
      <c r="F174" s="208" t="s">
        <v>177</v>
      </c>
      <c r="G174" s="209" t="s">
        <v>178</v>
      </c>
      <c r="H174" s="210">
        <v>8.7010000000000005</v>
      </c>
      <c r="I174" s="211"/>
      <c r="J174" s="212">
        <f>ROUND(I174*H174,2)</f>
        <v>0</v>
      </c>
      <c r="K174" s="208" t="s">
        <v>160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161</v>
      </c>
      <c r="AT174" s="217" t="s">
        <v>156</v>
      </c>
      <c r="AU174" s="217" t="s">
        <v>83</v>
      </c>
      <c r="AY174" s="19" t="s">
        <v>154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161</v>
      </c>
      <c r="BM174" s="217" t="s">
        <v>3224</v>
      </c>
    </row>
    <row r="175" s="2" customFormat="1">
      <c r="A175" s="40"/>
      <c r="B175" s="41"/>
      <c r="C175" s="42"/>
      <c r="D175" s="219" t="s">
        <v>163</v>
      </c>
      <c r="E175" s="42"/>
      <c r="F175" s="220" t="s">
        <v>180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163</v>
      </c>
      <c r="AU175" s="19" t="s">
        <v>83</v>
      </c>
    </row>
    <row r="176" s="2" customFormat="1">
      <c r="A176" s="40"/>
      <c r="B176" s="41"/>
      <c r="C176" s="42"/>
      <c r="D176" s="224" t="s">
        <v>165</v>
      </c>
      <c r="E176" s="42"/>
      <c r="F176" s="225" t="s">
        <v>181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165</v>
      </c>
      <c r="AU176" s="19" t="s">
        <v>83</v>
      </c>
    </row>
    <row r="177" s="14" customFormat="1">
      <c r="A177" s="14"/>
      <c r="B177" s="236"/>
      <c r="C177" s="237"/>
      <c r="D177" s="219" t="s">
        <v>167</v>
      </c>
      <c r="E177" s="238" t="s">
        <v>19</v>
      </c>
      <c r="F177" s="239" t="s">
        <v>3225</v>
      </c>
      <c r="G177" s="237"/>
      <c r="H177" s="240">
        <v>8.7010000000000005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167</v>
      </c>
      <c r="AU177" s="246" t="s">
        <v>83</v>
      </c>
      <c r="AV177" s="14" t="s">
        <v>83</v>
      </c>
      <c r="AW177" s="14" t="s">
        <v>34</v>
      </c>
      <c r="AX177" s="14" t="s">
        <v>73</v>
      </c>
      <c r="AY177" s="246" t="s">
        <v>154</v>
      </c>
    </row>
    <row r="178" s="2" customFormat="1" ht="22.2" customHeight="1">
      <c r="A178" s="40"/>
      <c r="B178" s="41"/>
      <c r="C178" s="206" t="s">
        <v>303</v>
      </c>
      <c r="D178" s="206" t="s">
        <v>156</v>
      </c>
      <c r="E178" s="207" t="s">
        <v>3226</v>
      </c>
      <c r="F178" s="208" t="s">
        <v>3227</v>
      </c>
      <c r="G178" s="209" t="s">
        <v>207</v>
      </c>
      <c r="H178" s="210">
        <v>16.574999999999999</v>
      </c>
      <c r="I178" s="211"/>
      <c r="J178" s="212">
        <f>ROUND(I178*H178,2)</f>
        <v>0</v>
      </c>
      <c r="K178" s="208" t="s">
        <v>160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161</v>
      </c>
      <c r="AT178" s="217" t="s">
        <v>156</v>
      </c>
      <c r="AU178" s="217" t="s">
        <v>83</v>
      </c>
      <c r="AY178" s="19" t="s">
        <v>154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161</v>
      </c>
      <c r="BM178" s="217" t="s">
        <v>3228</v>
      </c>
    </row>
    <row r="179" s="2" customFormat="1">
      <c r="A179" s="40"/>
      <c r="B179" s="41"/>
      <c r="C179" s="42"/>
      <c r="D179" s="219" t="s">
        <v>163</v>
      </c>
      <c r="E179" s="42"/>
      <c r="F179" s="220" t="s">
        <v>3229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163</v>
      </c>
      <c r="AU179" s="19" t="s">
        <v>83</v>
      </c>
    </row>
    <row r="180" s="2" customFormat="1">
      <c r="A180" s="40"/>
      <c r="B180" s="41"/>
      <c r="C180" s="42"/>
      <c r="D180" s="224" t="s">
        <v>165</v>
      </c>
      <c r="E180" s="42"/>
      <c r="F180" s="225" t="s">
        <v>3230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165</v>
      </c>
      <c r="AU180" s="19" t="s">
        <v>83</v>
      </c>
    </row>
    <row r="181" s="13" customFormat="1">
      <c r="A181" s="13"/>
      <c r="B181" s="226"/>
      <c r="C181" s="227"/>
      <c r="D181" s="219" t="s">
        <v>167</v>
      </c>
      <c r="E181" s="228" t="s">
        <v>19</v>
      </c>
      <c r="F181" s="229" t="s">
        <v>3231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167</v>
      </c>
      <c r="AU181" s="235" t="s">
        <v>83</v>
      </c>
      <c r="AV181" s="13" t="s">
        <v>81</v>
      </c>
      <c r="AW181" s="13" t="s">
        <v>34</v>
      </c>
      <c r="AX181" s="13" t="s">
        <v>73</v>
      </c>
      <c r="AY181" s="235" t="s">
        <v>154</v>
      </c>
    </row>
    <row r="182" s="14" customFormat="1">
      <c r="A182" s="14"/>
      <c r="B182" s="236"/>
      <c r="C182" s="237"/>
      <c r="D182" s="219" t="s">
        <v>167</v>
      </c>
      <c r="E182" s="238" t="s">
        <v>19</v>
      </c>
      <c r="F182" s="239" t="s">
        <v>3232</v>
      </c>
      <c r="G182" s="237"/>
      <c r="H182" s="240">
        <v>15.675000000000001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167</v>
      </c>
      <c r="AU182" s="246" t="s">
        <v>83</v>
      </c>
      <c r="AV182" s="14" t="s">
        <v>83</v>
      </c>
      <c r="AW182" s="14" t="s">
        <v>34</v>
      </c>
      <c r="AX182" s="14" t="s">
        <v>73</v>
      </c>
      <c r="AY182" s="246" t="s">
        <v>154</v>
      </c>
    </row>
    <row r="183" s="14" customFormat="1">
      <c r="A183" s="14"/>
      <c r="B183" s="236"/>
      <c r="C183" s="237"/>
      <c r="D183" s="219" t="s">
        <v>167</v>
      </c>
      <c r="E183" s="238" t="s">
        <v>19</v>
      </c>
      <c r="F183" s="239" t="s">
        <v>3233</v>
      </c>
      <c r="G183" s="237"/>
      <c r="H183" s="240">
        <v>0.90000000000000002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167</v>
      </c>
      <c r="AU183" s="246" t="s">
        <v>83</v>
      </c>
      <c r="AV183" s="14" t="s">
        <v>83</v>
      </c>
      <c r="AW183" s="14" t="s">
        <v>34</v>
      </c>
      <c r="AX183" s="14" t="s">
        <v>73</v>
      </c>
      <c r="AY183" s="246" t="s">
        <v>154</v>
      </c>
    </row>
    <row r="184" s="2" customFormat="1" ht="22.2" customHeight="1">
      <c r="A184" s="40"/>
      <c r="B184" s="41"/>
      <c r="C184" s="206" t="s">
        <v>311</v>
      </c>
      <c r="D184" s="206" t="s">
        <v>156</v>
      </c>
      <c r="E184" s="207" t="s">
        <v>3234</v>
      </c>
      <c r="F184" s="208" t="s">
        <v>3235</v>
      </c>
      <c r="G184" s="209" t="s">
        <v>207</v>
      </c>
      <c r="H184" s="210">
        <v>27.5</v>
      </c>
      <c r="I184" s="211"/>
      <c r="J184" s="212">
        <f>ROUND(I184*H184,2)</f>
        <v>0</v>
      </c>
      <c r="K184" s="208" t="s">
        <v>160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161</v>
      </c>
      <c r="AT184" s="217" t="s">
        <v>156</v>
      </c>
      <c r="AU184" s="217" t="s">
        <v>83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161</v>
      </c>
      <c r="BM184" s="217" t="s">
        <v>3236</v>
      </c>
    </row>
    <row r="185" s="2" customFormat="1">
      <c r="A185" s="40"/>
      <c r="B185" s="41"/>
      <c r="C185" s="42"/>
      <c r="D185" s="219" t="s">
        <v>163</v>
      </c>
      <c r="E185" s="42"/>
      <c r="F185" s="220" t="s">
        <v>3237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163</v>
      </c>
      <c r="AU185" s="19" t="s">
        <v>83</v>
      </c>
    </row>
    <row r="186" s="2" customFormat="1">
      <c r="A186" s="40"/>
      <c r="B186" s="41"/>
      <c r="C186" s="42"/>
      <c r="D186" s="224" t="s">
        <v>165</v>
      </c>
      <c r="E186" s="42"/>
      <c r="F186" s="225" t="s">
        <v>3238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165</v>
      </c>
      <c r="AU186" s="19" t="s">
        <v>83</v>
      </c>
    </row>
    <row r="187" s="14" customFormat="1">
      <c r="A187" s="14"/>
      <c r="B187" s="236"/>
      <c r="C187" s="237"/>
      <c r="D187" s="219" t="s">
        <v>167</v>
      </c>
      <c r="E187" s="238" t="s">
        <v>19</v>
      </c>
      <c r="F187" s="239" t="s">
        <v>3239</v>
      </c>
      <c r="G187" s="237"/>
      <c r="H187" s="240">
        <v>27.5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167</v>
      </c>
      <c r="AU187" s="246" t="s">
        <v>83</v>
      </c>
      <c r="AV187" s="14" t="s">
        <v>83</v>
      </c>
      <c r="AW187" s="14" t="s">
        <v>34</v>
      </c>
      <c r="AX187" s="14" t="s">
        <v>73</v>
      </c>
      <c r="AY187" s="246" t="s">
        <v>154</v>
      </c>
    </row>
    <row r="188" s="2" customFormat="1" ht="22.2" customHeight="1">
      <c r="A188" s="40"/>
      <c r="B188" s="41"/>
      <c r="C188" s="206" t="s">
        <v>7</v>
      </c>
      <c r="D188" s="206" t="s">
        <v>156</v>
      </c>
      <c r="E188" s="207" t="s">
        <v>3240</v>
      </c>
      <c r="F188" s="208" t="s">
        <v>3241</v>
      </c>
      <c r="G188" s="209" t="s">
        <v>207</v>
      </c>
      <c r="H188" s="210">
        <v>27.5</v>
      </c>
      <c r="I188" s="211"/>
      <c r="J188" s="212">
        <f>ROUND(I188*H188,2)</f>
        <v>0</v>
      </c>
      <c r="K188" s="208" t="s">
        <v>160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161</v>
      </c>
      <c r="AT188" s="217" t="s">
        <v>156</v>
      </c>
      <c r="AU188" s="217" t="s">
        <v>83</v>
      </c>
      <c r="AY188" s="19" t="s">
        <v>154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161</v>
      </c>
      <c r="BM188" s="217" t="s">
        <v>3242</v>
      </c>
    </row>
    <row r="189" s="2" customFormat="1">
      <c r="A189" s="40"/>
      <c r="B189" s="41"/>
      <c r="C189" s="42"/>
      <c r="D189" s="219" t="s">
        <v>163</v>
      </c>
      <c r="E189" s="42"/>
      <c r="F189" s="220" t="s">
        <v>3243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163</v>
      </c>
      <c r="AU189" s="19" t="s">
        <v>83</v>
      </c>
    </row>
    <row r="190" s="2" customFormat="1">
      <c r="A190" s="40"/>
      <c r="B190" s="41"/>
      <c r="C190" s="42"/>
      <c r="D190" s="224" t="s">
        <v>165</v>
      </c>
      <c r="E190" s="42"/>
      <c r="F190" s="225" t="s">
        <v>3244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165</v>
      </c>
      <c r="AU190" s="19" t="s">
        <v>83</v>
      </c>
    </row>
    <row r="191" s="2" customFormat="1" ht="14.4" customHeight="1">
      <c r="A191" s="40"/>
      <c r="B191" s="41"/>
      <c r="C191" s="248" t="s">
        <v>326</v>
      </c>
      <c r="D191" s="248" t="s">
        <v>264</v>
      </c>
      <c r="E191" s="249" t="s">
        <v>3245</v>
      </c>
      <c r="F191" s="250" t="s">
        <v>3246</v>
      </c>
      <c r="G191" s="251" t="s">
        <v>1295</v>
      </c>
      <c r="H191" s="252">
        <v>0.55000000000000004</v>
      </c>
      <c r="I191" s="253"/>
      <c r="J191" s="254">
        <f>ROUND(I191*H191,2)</f>
        <v>0</v>
      </c>
      <c r="K191" s="250" t="s">
        <v>160</v>
      </c>
      <c r="L191" s="255"/>
      <c r="M191" s="256" t="s">
        <v>19</v>
      </c>
      <c r="N191" s="257" t="s">
        <v>44</v>
      </c>
      <c r="O191" s="86"/>
      <c r="P191" s="215">
        <f>O191*H191</f>
        <v>0</v>
      </c>
      <c r="Q191" s="215">
        <v>0.001</v>
      </c>
      <c r="R191" s="215">
        <f>Q191*H191</f>
        <v>0.00055000000000000003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212</v>
      </c>
      <c r="AT191" s="217" t="s">
        <v>264</v>
      </c>
      <c r="AU191" s="217" t="s">
        <v>83</v>
      </c>
      <c r="AY191" s="19" t="s">
        <v>154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161</v>
      </c>
      <c r="BM191" s="217" t="s">
        <v>3247</v>
      </c>
    </row>
    <row r="192" s="2" customFormat="1">
      <c r="A192" s="40"/>
      <c r="B192" s="41"/>
      <c r="C192" s="42"/>
      <c r="D192" s="219" t="s">
        <v>163</v>
      </c>
      <c r="E192" s="42"/>
      <c r="F192" s="220" t="s">
        <v>3246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163</v>
      </c>
      <c r="AU192" s="19" t="s">
        <v>83</v>
      </c>
    </row>
    <row r="193" s="14" customFormat="1">
      <c r="A193" s="14"/>
      <c r="B193" s="236"/>
      <c r="C193" s="237"/>
      <c r="D193" s="219" t="s">
        <v>167</v>
      </c>
      <c r="E193" s="237"/>
      <c r="F193" s="239" t="s">
        <v>3248</v>
      </c>
      <c r="G193" s="237"/>
      <c r="H193" s="240">
        <v>0.55000000000000004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167</v>
      </c>
      <c r="AU193" s="246" t="s">
        <v>83</v>
      </c>
      <c r="AV193" s="14" t="s">
        <v>83</v>
      </c>
      <c r="AW193" s="14" t="s">
        <v>4</v>
      </c>
      <c r="AX193" s="14" t="s">
        <v>81</v>
      </c>
      <c r="AY193" s="246" t="s">
        <v>154</v>
      </c>
    </row>
    <row r="194" s="12" customFormat="1" ht="22.8" customHeight="1">
      <c r="A194" s="12"/>
      <c r="B194" s="190"/>
      <c r="C194" s="191"/>
      <c r="D194" s="192" t="s">
        <v>72</v>
      </c>
      <c r="E194" s="204" t="s">
        <v>83</v>
      </c>
      <c r="F194" s="204" t="s">
        <v>188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SUM(P195:P242)</f>
        <v>0</v>
      </c>
      <c r="Q194" s="198"/>
      <c r="R194" s="199">
        <f>SUM(R195:R242)</f>
        <v>22.814394010000001</v>
      </c>
      <c r="S194" s="198"/>
      <c r="T194" s="200">
        <f>SUM(T195:T242)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81</v>
      </c>
      <c r="AT194" s="202" t="s">
        <v>72</v>
      </c>
      <c r="AU194" s="202" t="s">
        <v>81</v>
      </c>
      <c r="AY194" s="201" t="s">
        <v>154</v>
      </c>
      <c r="BK194" s="203">
        <f>SUM(BK195:BK242)</f>
        <v>0</v>
      </c>
    </row>
    <row r="195" s="2" customFormat="1" ht="22.2" customHeight="1">
      <c r="A195" s="40"/>
      <c r="B195" s="41"/>
      <c r="C195" s="206" t="s">
        <v>335</v>
      </c>
      <c r="D195" s="206" t="s">
        <v>156</v>
      </c>
      <c r="E195" s="207" t="s">
        <v>653</v>
      </c>
      <c r="F195" s="208" t="s">
        <v>654</v>
      </c>
      <c r="G195" s="209" t="s">
        <v>159</v>
      </c>
      <c r="H195" s="210">
        <v>2.2480000000000002</v>
      </c>
      <c r="I195" s="211"/>
      <c r="J195" s="212">
        <f>ROUND(I195*H195,2)</f>
        <v>0</v>
      </c>
      <c r="K195" s="208" t="s">
        <v>160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2.1600000000000001</v>
      </c>
      <c r="R195" s="215">
        <f>Q195*H195</f>
        <v>4.8556800000000004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161</v>
      </c>
      <c r="AT195" s="217" t="s">
        <v>156</v>
      </c>
      <c r="AU195" s="217" t="s">
        <v>83</v>
      </c>
      <c r="AY195" s="19" t="s">
        <v>154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161</v>
      </c>
      <c r="BM195" s="217" t="s">
        <v>3249</v>
      </c>
    </row>
    <row r="196" s="2" customFormat="1">
      <c r="A196" s="40"/>
      <c r="B196" s="41"/>
      <c r="C196" s="42"/>
      <c r="D196" s="219" t="s">
        <v>163</v>
      </c>
      <c r="E196" s="42"/>
      <c r="F196" s="220" t="s">
        <v>656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163</v>
      </c>
      <c r="AU196" s="19" t="s">
        <v>83</v>
      </c>
    </row>
    <row r="197" s="2" customFormat="1">
      <c r="A197" s="40"/>
      <c r="B197" s="41"/>
      <c r="C197" s="42"/>
      <c r="D197" s="224" t="s">
        <v>165</v>
      </c>
      <c r="E197" s="42"/>
      <c r="F197" s="225" t="s">
        <v>657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165</v>
      </c>
      <c r="AU197" s="19" t="s">
        <v>83</v>
      </c>
    </row>
    <row r="198" s="13" customFormat="1">
      <c r="A198" s="13"/>
      <c r="B198" s="226"/>
      <c r="C198" s="227"/>
      <c r="D198" s="219" t="s">
        <v>167</v>
      </c>
      <c r="E198" s="228" t="s">
        <v>19</v>
      </c>
      <c r="F198" s="229" t="s">
        <v>3210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167</v>
      </c>
      <c r="AU198" s="235" t="s">
        <v>83</v>
      </c>
      <c r="AV198" s="13" t="s">
        <v>81</v>
      </c>
      <c r="AW198" s="13" t="s">
        <v>34</v>
      </c>
      <c r="AX198" s="13" t="s">
        <v>73</v>
      </c>
      <c r="AY198" s="235" t="s">
        <v>154</v>
      </c>
    </row>
    <row r="199" s="14" customFormat="1">
      <c r="A199" s="14"/>
      <c r="B199" s="236"/>
      <c r="C199" s="237"/>
      <c r="D199" s="219" t="s">
        <v>167</v>
      </c>
      <c r="E199" s="238" t="s">
        <v>19</v>
      </c>
      <c r="F199" s="239" t="s">
        <v>3250</v>
      </c>
      <c r="G199" s="237"/>
      <c r="H199" s="240">
        <v>0.49299999999999999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167</v>
      </c>
      <c r="AU199" s="246" t="s">
        <v>83</v>
      </c>
      <c r="AV199" s="14" t="s">
        <v>83</v>
      </c>
      <c r="AW199" s="14" t="s">
        <v>34</v>
      </c>
      <c r="AX199" s="14" t="s">
        <v>73</v>
      </c>
      <c r="AY199" s="246" t="s">
        <v>154</v>
      </c>
    </row>
    <row r="200" s="14" customFormat="1">
      <c r="A200" s="14"/>
      <c r="B200" s="236"/>
      <c r="C200" s="237"/>
      <c r="D200" s="219" t="s">
        <v>167</v>
      </c>
      <c r="E200" s="238" t="s">
        <v>19</v>
      </c>
      <c r="F200" s="239" t="s">
        <v>3251</v>
      </c>
      <c r="G200" s="237"/>
      <c r="H200" s="240">
        <v>0.097000000000000003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167</v>
      </c>
      <c r="AU200" s="246" t="s">
        <v>83</v>
      </c>
      <c r="AV200" s="14" t="s">
        <v>83</v>
      </c>
      <c r="AW200" s="14" t="s">
        <v>34</v>
      </c>
      <c r="AX200" s="14" t="s">
        <v>73</v>
      </c>
      <c r="AY200" s="246" t="s">
        <v>154</v>
      </c>
    </row>
    <row r="201" s="13" customFormat="1">
      <c r="A201" s="13"/>
      <c r="B201" s="226"/>
      <c r="C201" s="227"/>
      <c r="D201" s="219" t="s">
        <v>167</v>
      </c>
      <c r="E201" s="228" t="s">
        <v>19</v>
      </c>
      <c r="F201" s="229" t="s">
        <v>3252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167</v>
      </c>
      <c r="AU201" s="235" t="s">
        <v>83</v>
      </c>
      <c r="AV201" s="13" t="s">
        <v>81</v>
      </c>
      <c r="AW201" s="13" t="s">
        <v>34</v>
      </c>
      <c r="AX201" s="13" t="s">
        <v>73</v>
      </c>
      <c r="AY201" s="235" t="s">
        <v>154</v>
      </c>
    </row>
    <row r="202" s="14" customFormat="1">
      <c r="A202" s="14"/>
      <c r="B202" s="236"/>
      <c r="C202" s="237"/>
      <c r="D202" s="219" t="s">
        <v>167</v>
      </c>
      <c r="E202" s="238" t="s">
        <v>19</v>
      </c>
      <c r="F202" s="239" t="s">
        <v>3253</v>
      </c>
      <c r="G202" s="237"/>
      <c r="H202" s="240">
        <v>1.5680000000000001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167</v>
      </c>
      <c r="AU202" s="246" t="s">
        <v>83</v>
      </c>
      <c r="AV202" s="14" t="s">
        <v>83</v>
      </c>
      <c r="AW202" s="14" t="s">
        <v>34</v>
      </c>
      <c r="AX202" s="14" t="s">
        <v>73</v>
      </c>
      <c r="AY202" s="246" t="s">
        <v>154</v>
      </c>
    </row>
    <row r="203" s="14" customFormat="1">
      <c r="A203" s="14"/>
      <c r="B203" s="236"/>
      <c r="C203" s="237"/>
      <c r="D203" s="219" t="s">
        <v>167</v>
      </c>
      <c r="E203" s="238" t="s">
        <v>19</v>
      </c>
      <c r="F203" s="239" t="s">
        <v>3254</v>
      </c>
      <c r="G203" s="237"/>
      <c r="H203" s="240">
        <v>0.089999999999999997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167</v>
      </c>
      <c r="AU203" s="246" t="s">
        <v>83</v>
      </c>
      <c r="AV203" s="14" t="s">
        <v>83</v>
      </c>
      <c r="AW203" s="14" t="s">
        <v>34</v>
      </c>
      <c r="AX203" s="14" t="s">
        <v>73</v>
      </c>
      <c r="AY203" s="246" t="s">
        <v>154</v>
      </c>
    </row>
    <row r="204" s="2" customFormat="1" ht="14.4" customHeight="1">
      <c r="A204" s="40"/>
      <c r="B204" s="41"/>
      <c r="C204" s="206" t="s">
        <v>346</v>
      </c>
      <c r="D204" s="206" t="s">
        <v>156</v>
      </c>
      <c r="E204" s="207" t="s">
        <v>3255</v>
      </c>
      <c r="F204" s="208" t="s">
        <v>3256</v>
      </c>
      <c r="G204" s="209" t="s">
        <v>159</v>
      </c>
      <c r="H204" s="210">
        <v>0.38800000000000001</v>
      </c>
      <c r="I204" s="211"/>
      <c r="J204" s="212">
        <f>ROUND(I204*H204,2)</f>
        <v>0</v>
      </c>
      <c r="K204" s="208" t="s">
        <v>160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2.5018699999999998</v>
      </c>
      <c r="R204" s="215">
        <f>Q204*H204</f>
        <v>0.97072555999999999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161</v>
      </c>
      <c r="AT204" s="217" t="s">
        <v>156</v>
      </c>
      <c r="AU204" s="217" t="s">
        <v>83</v>
      </c>
      <c r="AY204" s="19" t="s">
        <v>154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161</v>
      </c>
      <c r="BM204" s="217" t="s">
        <v>3257</v>
      </c>
    </row>
    <row r="205" s="2" customFormat="1">
      <c r="A205" s="40"/>
      <c r="B205" s="41"/>
      <c r="C205" s="42"/>
      <c r="D205" s="219" t="s">
        <v>163</v>
      </c>
      <c r="E205" s="42"/>
      <c r="F205" s="220" t="s">
        <v>3258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163</v>
      </c>
      <c r="AU205" s="19" t="s">
        <v>83</v>
      </c>
    </row>
    <row r="206" s="2" customFormat="1">
      <c r="A206" s="40"/>
      <c r="B206" s="41"/>
      <c r="C206" s="42"/>
      <c r="D206" s="224" t="s">
        <v>165</v>
      </c>
      <c r="E206" s="42"/>
      <c r="F206" s="225" t="s">
        <v>3259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165</v>
      </c>
      <c r="AU206" s="19" t="s">
        <v>83</v>
      </c>
    </row>
    <row r="207" s="13" customFormat="1">
      <c r="A207" s="13"/>
      <c r="B207" s="226"/>
      <c r="C207" s="227"/>
      <c r="D207" s="219" t="s">
        <v>167</v>
      </c>
      <c r="E207" s="228" t="s">
        <v>19</v>
      </c>
      <c r="F207" s="229" t="s">
        <v>3210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167</v>
      </c>
      <c r="AU207" s="235" t="s">
        <v>83</v>
      </c>
      <c r="AV207" s="13" t="s">
        <v>81</v>
      </c>
      <c r="AW207" s="13" t="s">
        <v>34</v>
      </c>
      <c r="AX207" s="13" t="s">
        <v>73</v>
      </c>
      <c r="AY207" s="235" t="s">
        <v>154</v>
      </c>
    </row>
    <row r="208" s="14" customFormat="1">
      <c r="A208" s="14"/>
      <c r="B208" s="236"/>
      <c r="C208" s="237"/>
      <c r="D208" s="219" t="s">
        <v>167</v>
      </c>
      <c r="E208" s="238" t="s">
        <v>19</v>
      </c>
      <c r="F208" s="239" t="s">
        <v>3260</v>
      </c>
      <c r="G208" s="237"/>
      <c r="H208" s="240">
        <v>0.38800000000000001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167</v>
      </c>
      <c r="AU208" s="246" t="s">
        <v>83</v>
      </c>
      <c r="AV208" s="14" t="s">
        <v>83</v>
      </c>
      <c r="AW208" s="14" t="s">
        <v>34</v>
      </c>
      <c r="AX208" s="14" t="s">
        <v>73</v>
      </c>
      <c r="AY208" s="246" t="s">
        <v>154</v>
      </c>
    </row>
    <row r="209" s="2" customFormat="1" ht="14.4" customHeight="1">
      <c r="A209" s="40"/>
      <c r="B209" s="41"/>
      <c r="C209" s="206" t="s">
        <v>357</v>
      </c>
      <c r="D209" s="206" t="s">
        <v>156</v>
      </c>
      <c r="E209" s="207" t="s">
        <v>3261</v>
      </c>
      <c r="F209" s="208" t="s">
        <v>3262</v>
      </c>
      <c r="G209" s="209" t="s">
        <v>207</v>
      </c>
      <c r="H209" s="210">
        <v>4.984</v>
      </c>
      <c r="I209" s="211"/>
      <c r="J209" s="212">
        <f>ROUND(I209*H209,2)</f>
        <v>0</v>
      </c>
      <c r="K209" s="208" t="s">
        <v>160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0.00264</v>
      </c>
      <c r="R209" s="215">
        <f>Q209*H209</f>
        <v>0.013157759999999999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161</v>
      </c>
      <c r="AT209" s="217" t="s">
        <v>156</v>
      </c>
      <c r="AU209" s="217" t="s">
        <v>83</v>
      </c>
      <c r="AY209" s="19" t="s">
        <v>154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161</v>
      </c>
      <c r="BM209" s="217" t="s">
        <v>3263</v>
      </c>
    </row>
    <row r="210" s="2" customFormat="1">
      <c r="A210" s="40"/>
      <c r="B210" s="41"/>
      <c r="C210" s="42"/>
      <c r="D210" s="219" t="s">
        <v>163</v>
      </c>
      <c r="E210" s="42"/>
      <c r="F210" s="220" t="s">
        <v>3264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163</v>
      </c>
      <c r="AU210" s="19" t="s">
        <v>83</v>
      </c>
    </row>
    <row r="211" s="2" customFormat="1">
      <c r="A211" s="40"/>
      <c r="B211" s="41"/>
      <c r="C211" s="42"/>
      <c r="D211" s="224" t="s">
        <v>165</v>
      </c>
      <c r="E211" s="42"/>
      <c r="F211" s="225" t="s">
        <v>3265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165</v>
      </c>
      <c r="AU211" s="19" t="s">
        <v>83</v>
      </c>
    </row>
    <row r="212" s="13" customFormat="1">
      <c r="A212" s="13"/>
      <c r="B212" s="226"/>
      <c r="C212" s="227"/>
      <c r="D212" s="219" t="s">
        <v>167</v>
      </c>
      <c r="E212" s="228" t="s">
        <v>19</v>
      </c>
      <c r="F212" s="229" t="s">
        <v>3210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167</v>
      </c>
      <c r="AU212" s="235" t="s">
        <v>83</v>
      </c>
      <c r="AV212" s="13" t="s">
        <v>81</v>
      </c>
      <c r="AW212" s="13" t="s">
        <v>34</v>
      </c>
      <c r="AX212" s="13" t="s">
        <v>73</v>
      </c>
      <c r="AY212" s="235" t="s">
        <v>154</v>
      </c>
    </row>
    <row r="213" s="14" customFormat="1">
      <c r="A213" s="14"/>
      <c r="B213" s="236"/>
      <c r="C213" s="237"/>
      <c r="D213" s="219" t="s">
        <v>167</v>
      </c>
      <c r="E213" s="238" t="s">
        <v>19</v>
      </c>
      <c r="F213" s="239" t="s">
        <v>3266</v>
      </c>
      <c r="G213" s="237"/>
      <c r="H213" s="240">
        <v>4.984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167</v>
      </c>
      <c r="AU213" s="246" t="s">
        <v>83</v>
      </c>
      <c r="AV213" s="14" t="s">
        <v>83</v>
      </c>
      <c r="AW213" s="14" t="s">
        <v>34</v>
      </c>
      <c r="AX213" s="14" t="s">
        <v>73</v>
      </c>
      <c r="AY213" s="246" t="s">
        <v>154</v>
      </c>
    </row>
    <row r="214" s="2" customFormat="1" ht="14.4" customHeight="1">
      <c r="A214" s="40"/>
      <c r="B214" s="41"/>
      <c r="C214" s="206" t="s">
        <v>366</v>
      </c>
      <c r="D214" s="206" t="s">
        <v>156</v>
      </c>
      <c r="E214" s="207" t="s">
        <v>3267</v>
      </c>
      <c r="F214" s="208" t="s">
        <v>3268</v>
      </c>
      <c r="G214" s="209" t="s">
        <v>207</v>
      </c>
      <c r="H214" s="210">
        <v>4.984</v>
      </c>
      <c r="I214" s="211"/>
      <c r="J214" s="212">
        <f>ROUND(I214*H214,2)</f>
        <v>0</v>
      </c>
      <c r="K214" s="208" t="s">
        <v>160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161</v>
      </c>
      <c r="AT214" s="217" t="s">
        <v>156</v>
      </c>
      <c r="AU214" s="217" t="s">
        <v>83</v>
      </c>
      <c r="AY214" s="19" t="s">
        <v>154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ROUND(I214*H214,2)</f>
        <v>0</v>
      </c>
      <c r="BL214" s="19" t="s">
        <v>161</v>
      </c>
      <c r="BM214" s="217" t="s">
        <v>3269</v>
      </c>
    </row>
    <row r="215" s="2" customFormat="1">
      <c r="A215" s="40"/>
      <c r="B215" s="41"/>
      <c r="C215" s="42"/>
      <c r="D215" s="219" t="s">
        <v>163</v>
      </c>
      <c r="E215" s="42"/>
      <c r="F215" s="220" t="s">
        <v>3270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163</v>
      </c>
      <c r="AU215" s="19" t="s">
        <v>83</v>
      </c>
    </row>
    <row r="216" s="2" customFormat="1">
      <c r="A216" s="40"/>
      <c r="B216" s="41"/>
      <c r="C216" s="42"/>
      <c r="D216" s="224" t="s">
        <v>165</v>
      </c>
      <c r="E216" s="42"/>
      <c r="F216" s="225" t="s">
        <v>3271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165</v>
      </c>
      <c r="AU216" s="19" t="s">
        <v>83</v>
      </c>
    </row>
    <row r="217" s="2" customFormat="1" ht="30" customHeight="1">
      <c r="A217" s="40"/>
      <c r="B217" s="41"/>
      <c r="C217" s="206" t="s">
        <v>374</v>
      </c>
      <c r="D217" s="206" t="s">
        <v>156</v>
      </c>
      <c r="E217" s="207" t="s">
        <v>3272</v>
      </c>
      <c r="F217" s="208" t="s">
        <v>3273</v>
      </c>
      <c r="G217" s="209" t="s">
        <v>207</v>
      </c>
      <c r="H217" s="210">
        <v>12.324999999999999</v>
      </c>
      <c r="I217" s="211"/>
      <c r="J217" s="212">
        <f>ROUND(I217*H217,2)</f>
        <v>0</v>
      </c>
      <c r="K217" s="208" t="s">
        <v>160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0.50100999999999996</v>
      </c>
      <c r="R217" s="215">
        <f>Q217*H217</f>
        <v>6.174948249999999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161</v>
      </c>
      <c r="AT217" s="217" t="s">
        <v>156</v>
      </c>
      <c r="AU217" s="217" t="s">
        <v>83</v>
      </c>
      <c r="AY217" s="19" t="s">
        <v>154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161</v>
      </c>
      <c r="BM217" s="217" t="s">
        <v>3274</v>
      </c>
    </row>
    <row r="218" s="2" customFormat="1">
      <c r="A218" s="40"/>
      <c r="B218" s="41"/>
      <c r="C218" s="42"/>
      <c r="D218" s="219" t="s">
        <v>163</v>
      </c>
      <c r="E218" s="42"/>
      <c r="F218" s="220" t="s">
        <v>3275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163</v>
      </c>
      <c r="AU218" s="19" t="s">
        <v>83</v>
      </c>
    </row>
    <row r="219" s="2" customFormat="1">
      <c r="A219" s="40"/>
      <c r="B219" s="41"/>
      <c r="C219" s="42"/>
      <c r="D219" s="224" t="s">
        <v>165</v>
      </c>
      <c r="E219" s="42"/>
      <c r="F219" s="225" t="s">
        <v>3276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165</v>
      </c>
      <c r="AU219" s="19" t="s">
        <v>83</v>
      </c>
    </row>
    <row r="220" s="13" customFormat="1">
      <c r="A220" s="13"/>
      <c r="B220" s="226"/>
      <c r="C220" s="227"/>
      <c r="D220" s="219" t="s">
        <v>167</v>
      </c>
      <c r="E220" s="228" t="s">
        <v>19</v>
      </c>
      <c r="F220" s="229" t="s">
        <v>3210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167</v>
      </c>
      <c r="AU220" s="235" t="s">
        <v>83</v>
      </c>
      <c r="AV220" s="13" t="s">
        <v>81</v>
      </c>
      <c r="AW220" s="13" t="s">
        <v>34</v>
      </c>
      <c r="AX220" s="13" t="s">
        <v>73</v>
      </c>
      <c r="AY220" s="235" t="s">
        <v>154</v>
      </c>
    </row>
    <row r="221" s="14" customFormat="1">
      <c r="A221" s="14"/>
      <c r="B221" s="236"/>
      <c r="C221" s="237"/>
      <c r="D221" s="219" t="s">
        <v>167</v>
      </c>
      <c r="E221" s="238" t="s">
        <v>19</v>
      </c>
      <c r="F221" s="239" t="s">
        <v>3277</v>
      </c>
      <c r="G221" s="237"/>
      <c r="H221" s="240">
        <v>12.324999999999999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167</v>
      </c>
      <c r="AU221" s="246" t="s">
        <v>83</v>
      </c>
      <c r="AV221" s="14" t="s">
        <v>83</v>
      </c>
      <c r="AW221" s="14" t="s">
        <v>34</v>
      </c>
      <c r="AX221" s="14" t="s">
        <v>73</v>
      </c>
      <c r="AY221" s="246" t="s">
        <v>154</v>
      </c>
    </row>
    <row r="222" s="2" customFormat="1" ht="22.2" customHeight="1">
      <c r="A222" s="40"/>
      <c r="B222" s="41"/>
      <c r="C222" s="206" t="s">
        <v>380</v>
      </c>
      <c r="D222" s="206" t="s">
        <v>156</v>
      </c>
      <c r="E222" s="207" t="s">
        <v>3278</v>
      </c>
      <c r="F222" s="208" t="s">
        <v>3279</v>
      </c>
      <c r="G222" s="209" t="s">
        <v>178</v>
      </c>
      <c r="H222" s="210">
        <v>0.070000000000000007</v>
      </c>
      <c r="I222" s="211"/>
      <c r="J222" s="212">
        <f>ROUND(I222*H222,2)</f>
        <v>0</v>
      </c>
      <c r="K222" s="208" t="s">
        <v>160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1.0593999999999999</v>
      </c>
      <c r="R222" s="215">
        <f>Q222*H222</f>
        <v>0.074158000000000002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161</v>
      </c>
      <c r="AT222" s="217" t="s">
        <v>156</v>
      </c>
      <c r="AU222" s="217" t="s">
        <v>83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161</v>
      </c>
      <c r="BM222" s="217" t="s">
        <v>3280</v>
      </c>
    </row>
    <row r="223" s="2" customFormat="1">
      <c r="A223" s="40"/>
      <c r="B223" s="41"/>
      <c r="C223" s="42"/>
      <c r="D223" s="219" t="s">
        <v>163</v>
      </c>
      <c r="E223" s="42"/>
      <c r="F223" s="220" t="s">
        <v>3281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163</v>
      </c>
      <c r="AU223" s="19" t="s">
        <v>83</v>
      </c>
    </row>
    <row r="224" s="2" customFormat="1">
      <c r="A224" s="40"/>
      <c r="B224" s="41"/>
      <c r="C224" s="42"/>
      <c r="D224" s="224" t="s">
        <v>165</v>
      </c>
      <c r="E224" s="42"/>
      <c r="F224" s="225" t="s">
        <v>3282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165</v>
      </c>
      <c r="AU224" s="19" t="s">
        <v>83</v>
      </c>
    </row>
    <row r="225" s="13" customFormat="1">
      <c r="A225" s="13"/>
      <c r="B225" s="226"/>
      <c r="C225" s="227"/>
      <c r="D225" s="219" t="s">
        <v>167</v>
      </c>
      <c r="E225" s="228" t="s">
        <v>19</v>
      </c>
      <c r="F225" s="229" t="s">
        <v>3283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167</v>
      </c>
      <c r="AU225" s="235" t="s">
        <v>83</v>
      </c>
      <c r="AV225" s="13" t="s">
        <v>81</v>
      </c>
      <c r="AW225" s="13" t="s">
        <v>34</v>
      </c>
      <c r="AX225" s="13" t="s">
        <v>73</v>
      </c>
      <c r="AY225" s="235" t="s">
        <v>154</v>
      </c>
    </row>
    <row r="226" s="13" customFormat="1">
      <c r="A226" s="13"/>
      <c r="B226" s="226"/>
      <c r="C226" s="227"/>
      <c r="D226" s="219" t="s">
        <v>167</v>
      </c>
      <c r="E226" s="228" t="s">
        <v>19</v>
      </c>
      <c r="F226" s="229" t="s">
        <v>3210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167</v>
      </c>
      <c r="AU226" s="235" t="s">
        <v>83</v>
      </c>
      <c r="AV226" s="13" t="s">
        <v>81</v>
      </c>
      <c r="AW226" s="13" t="s">
        <v>34</v>
      </c>
      <c r="AX226" s="13" t="s">
        <v>73</v>
      </c>
      <c r="AY226" s="235" t="s">
        <v>154</v>
      </c>
    </row>
    <row r="227" s="14" customFormat="1">
      <c r="A227" s="14"/>
      <c r="B227" s="236"/>
      <c r="C227" s="237"/>
      <c r="D227" s="219" t="s">
        <v>167</v>
      </c>
      <c r="E227" s="238" t="s">
        <v>19</v>
      </c>
      <c r="F227" s="239" t="s">
        <v>3284</v>
      </c>
      <c r="G227" s="237"/>
      <c r="H227" s="240">
        <v>0.070000000000000007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167</v>
      </c>
      <c r="AU227" s="246" t="s">
        <v>83</v>
      </c>
      <c r="AV227" s="14" t="s">
        <v>83</v>
      </c>
      <c r="AW227" s="14" t="s">
        <v>34</v>
      </c>
      <c r="AX227" s="14" t="s">
        <v>73</v>
      </c>
      <c r="AY227" s="246" t="s">
        <v>154</v>
      </c>
    </row>
    <row r="228" s="2" customFormat="1" ht="19.8" customHeight="1">
      <c r="A228" s="40"/>
      <c r="B228" s="41"/>
      <c r="C228" s="206" t="s">
        <v>390</v>
      </c>
      <c r="D228" s="206" t="s">
        <v>156</v>
      </c>
      <c r="E228" s="207" t="s">
        <v>3285</v>
      </c>
      <c r="F228" s="208" t="s">
        <v>3286</v>
      </c>
      <c r="G228" s="209" t="s">
        <v>159</v>
      </c>
      <c r="H228" s="210">
        <v>3.0750000000000002</v>
      </c>
      <c r="I228" s="211"/>
      <c r="J228" s="212">
        <f>ROUND(I228*H228,2)</f>
        <v>0</v>
      </c>
      <c r="K228" s="208" t="s">
        <v>160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2.5019499999999999</v>
      </c>
      <c r="R228" s="215">
        <f>Q228*H228</f>
        <v>7.6934962499999999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161</v>
      </c>
      <c r="AT228" s="217" t="s">
        <v>156</v>
      </c>
      <c r="AU228" s="217" t="s">
        <v>83</v>
      </c>
      <c r="AY228" s="19" t="s">
        <v>154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161</v>
      </c>
      <c r="BM228" s="217" t="s">
        <v>3287</v>
      </c>
    </row>
    <row r="229" s="2" customFormat="1">
      <c r="A229" s="40"/>
      <c r="B229" s="41"/>
      <c r="C229" s="42"/>
      <c r="D229" s="219" t="s">
        <v>163</v>
      </c>
      <c r="E229" s="42"/>
      <c r="F229" s="220" t="s">
        <v>3288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163</v>
      </c>
      <c r="AU229" s="19" t="s">
        <v>83</v>
      </c>
    </row>
    <row r="230" s="2" customFormat="1">
      <c r="A230" s="40"/>
      <c r="B230" s="41"/>
      <c r="C230" s="42"/>
      <c r="D230" s="224" t="s">
        <v>165</v>
      </c>
      <c r="E230" s="42"/>
      <c r="F230" s="225" t="s">
        <v>3289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165</v>
      </c>
      <c r="AU230" s="19" t="s">
        <v>83</v>
      </c>
    </row>
    <row r="231" s="13" customFormat="1">
      <c r="A231" s="13"/>
      <c r="B231" s="226"/>
      <c r="C231" s="227"/>
      <c r="D231" s="219" t="s">
        <v>167</v>
      </c>
      <c r="E231" s="228" t="s">
        <v>19</v>
      </c>
      <c r="F231" s="229" t="s">
        <v>3290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167</v>
      </c>
      <c r="AU231" s="235" t="s">
        <v>83</v>
      </c>
      <c r="AV231" s="13" t="s">
        <v>81</v>
      </c>
      <c r="AW231" s="13" t="s">
        <v>34</v>
      </c>
      <c r="AX231" s="13" t="s">
        <v>73</v>
      </c>
      <c r="AY231" s="235" t="s">
        <v>154</v>
      </c>
    </row>
    <row r="232" s="14" customFormat="1">
      <c r="A232" s="14"/>
      <c r="B232" s="236"/>
      <c r="C232" s="237"/>
      <c r="D232" s="219" t="s">
        <v>167</v>
      </c>
      <c r="E232" s="238" t="s">
        <v>19</v>
      </c>
      <c r="F232" s="239" t="s">
        <v>3291</v>
      </c>
      <c r="G232" s="237"/>
      <c r="H232" s="240">
        <v>3.0750000000000002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167</v>
      </c>
      <c r="AU232" s="246" t="s">
        <v>83</v>
      </c>
      <c r="AV232" s="14" t="s">
        <v>83</v>
      </c>
      <c r="AW232" s="14" t="s">
        <v>34</v>
      </c>
      <c r="AX232" s="14" t="s">
        <v>73</v>
      </c>
      <c r="AY232" s="246" t="s">
        <v>154</v>
      </c>
    </row>
    <row r="233" s="2" customFormat="1" ht="22.2" customHeight="1">
      <c r="A233" s="40"/>
      <c r="B233" s="41"/>
      <c r="C233" s="206" t="s">
        <v>397</v>
      </c>
      <c r="D233" s="206" t="s">
        <v>156</v>
      </c>
      <c r="E233" s="207" t="s">
        <v>3292</v>
      </c>
      <c r="F233" s="208" t="s">
        <v>3293</v>
      </c>
      <c r="G233" s="209" t="s">
        <v>178</v>
      </c>
      <c r="H233" s="210">
        <v>0.44700000000000001</v>
      </c>
      <c r="I233" s="211"/>
      <c r="J233" s="212">
        <f>ROUND(I233*H233,2)</f>
        <v>0</v>
      </c>
      <c r="K233" s="208" t="s">
        <v>160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1.06277</v>
      </c>
      <c r="R233" s="215">
        <f>Q233*H233</f>
        <v>0.47505818999999999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161</v>
      </c>
      <c r="AT233" s="217" t="s">
        <v>156</v>
      </c>
      <c r="AU233" s="217" t="s">
        <v>83</v>
      </c>
      <c r="AY233" s="19" t="s">
        <v>154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161</v>
      </c>
      <c r="BM233" s="217" t="s">
        <v>3294</v>
      </c>
    </row>
    <row r="234" s="2" customFormat="1">
      <c r="A234" s="40"/>
      <c r="B234" s="41"/>
      <c r="C234" s="42"/>
      <c r="D234" s="219" t="s">
        <v>163</v>
      </c>
      <c r="E234" s="42"/>
      <c r="F234" s="220" t="s">
        <v>3295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163</v>
      </c>
      <c r="AU234" s="19" t="s">
        <v>83</v>
      </c>
    </row>
    <row r="235" s="2" customFormat="1">
      <c r="A235" s="40"/>
      <c r="B235" s="41"/>
      <c r="C235" s="42"/>
      <c r="D235" s="224" t="s">
        <v>165</v>
      </c>
      <c r="E235" s="42"/>
      <c r="F235" s="225" t="s">
        <v>3296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165</v>
      </c>
      <c r="AU235" s="19" t="s">
        <v>83</v>
      </c>
    </row>
    <row r="236" s="13" customFormat="1">
      <c r="A236" s="13"/>
      <c r="B236" s="226"/>
      <c r="C236" s="227"/>
      <c r="D236" s="219" t="s">
        <v>167</v>
      </c>
      <c r="E236" s="228" t="s">
        <v>19</v>
      </c>
      <c r="F236" s="229" t="s">
        <v>3297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167</v>
      </c>
      <c r="AU236" s="235" t="s">
        <v>83</v>
      </c>
      <c r="AV236" s="13" t="s">
        <v>81</v>
      </c>
      <c r="AW236" s="13" t="s">
        <v>34</v>
      </c>
      <c r="AX236" s="13" t="s">
        <v>73</v>
      </c>
      <c r="AY236" s="235" t="s">
        <v>154</v>
      </c>
    </row>
    <row r="237" s="14" customFormat="1">
      <c r="A237" s="14"/>
      <c r="B237" s="236"/>
      <c r="C237" s="237"/>
      <c r="D237" s="219" t="s">
        <v>167</v>
      </c>
      <c r="E237" s="238" t="s">
        <v>19</v>
      </c>
      <c r="F237" s="239" t="s">
        <v>3298</v>
      </c>
      <c r="G237" s="237"/>
      <c r="H237" s="240">
        <v>0.44700000000000001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167</v>
      </c>
      <c r="AU237" s="246" t="s">
        <v>83</v>
      </c>
      <c r="AV237" s="14" t="s">
        <v>83</v>
      </c>
      <c r="AW237" s="14" t="s">
        <v>34</v>
      </c>
      <c r="AX237" s="14" t="s">
        <v>73</v>
      </c>
      <c r="AY237" s="246" t="s">
        <v>154</v>
      </c>
    </row>
    <row r="238" s="2" customFormat="1" ht="22.2" customHeight="1">
      <c r="A238" s="40"/>
      <c r="B238" s="41"/>
      <c r="C238" s="206" t="s">
        <v>407</v>
      </c>
      <c r="D238" s="206" t="s">
        <v>156</v>
      </c>
      <c r="E238" s="207" t="s">
        <v>228</v>
      </c>
      <c r="F238" s="208" t="s">
        <v>229</v>
      </c>
      <c r="G238" s="209" t="s">
        <v>230</v>
      </c>
      <c r="H238" s="210">
        <v>73.799999999999997</v>
      </c>
      <c r="I238" s="211"/>
      <c r="J238" s="212">
        <f>ROUND(I238*H238,2)</f>
        <v>0</v>
      </c>
      <c r="K238" s="208" t="s">
        <v>160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0.03465</v>
      </c>
      <c r="R238" s="215">
        <f>Q238*H238</f>
        <v>2.5571699999999997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161</v>
      </c>
      <c r="AT238" s="217" t="s">
        <v>156</v>
      </c>
      <c r="AU238" s="217" t="s">
        <v>83</v>
      </c>
      <c r="AY238" s="19" t="s">
        <v>154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161</v>
      </c>
      <c r="BM238" s="217" t="s">
        <v>3299</v>
      </c>
    </row>
    <row r="239" s="2" customFormat="1">
      <c r="A239" s="40"/>
      <c r="B239" s="41"/>
      <c r="C239" s="42"/>
      <c r="D239" s="219" t="s">
        <v>163</v>
      </c>
      <c r="E239" s="42"/>
      <c r="F239" s="220" t="s">
        <v>232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163</v>
      </c>
      <c r="AU239" s="19" t="s">
        <v>83</v>
      </c>
    </row>
    <row r="240" s="2" customFormat="1">
      <c r="A240" s="40"/>
      <c r="B240" s="41"/>
      <c r="C240" s="42"/>
      <c r="D240" s="224" t="s">
        <v>165</v>
      </c>
      <c r="E240" s="42"/>
      <c r="F240" s="225" t="s">
        <v>233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165</v>
      </c>
      <c r="AU240" s="19" t="s">
        <v>83</v>
      </c>
    </row>
    <row r="241" s="13" customFormat="1">
      <c r="A241" s="13"/>
      <c r="B241" s="226"/>
      <c r="C241" s="227"/>
      <c r="D241" s="219" t="s">
        <v>167</v>
      </c>
      <c r="E241" s="228" t="s">
        <v>19</v>
      </c>
      <c r="F241" s="229" t="s">
        <v>3300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167</v>
      </c>
      <c r="AU241" s="235" t="s">
        <v>83</v>
      </c>
      <c r="AV241" s="13" t="s">
        <v>81</v>
      </c>
      <c r="AW241" s="13" t="s">
        <v>34</v>
      </c>
      <c r="AX241" s="13" t="s">
        <v>73</v>
      </c>
      <c r="AY241" s="235" t="s">
        <v>154</v>
      </c>
    </row>
    <row r="242" s="14" customFormat="1">
      <c r="A242" s="14"/>
      <c r="B242" s="236"/>
      <c r="C242" s="237"/>
      <c r="D242" s="219" t="s">
        <v>167</v>
      </c>
      <c r="E242" s="238" t="s">
        <v>19</v>
      </c>
      <c r="F242" s="239" t="s">
        <v>3301</v>
      </c>
      <c r="G242" s="237"/>
      <c r="H242" s="240">
        <v>73.799999999999997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167</v>
      </c>
      <c r="AU242" s="246" t="s">
        <v>83</v>
      </c>
      <c r="AV242" s="14" t="s">
        <v>83</v>
      </c>
      <c r="AW242" s="14" t="s">
        <v>34</v>
      </c>
      <c r="AX242" s="14" t="s">
        <v>73</v>
      </c>
      <c r="AY242" s="246" t="s">
        <v>154</v>
      </c>
    </row>
    <row r="243" s="12" customFormat="1" ht="22.8" customHeight="1">
      <c r="A243" s="12"/>
      <c r="B243" s="190"/>
      <c r="C243" s="191"/>
      <c r="D243" s="192" t="s">
        <v>72</v>
      </c>
      <c r="E243" s="204" t="s">
        <v>189</v>
      </c>
      <c r="F243" s="204" t="s">
        <v>749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SUM(P244:P250)</f>
        <v>0</v>
      </c>
      <c r="Q243" s="198"/>
      <c r="R243" s="199">
        <f>SUM(R244:R250)</f>
        <v>0</v>
      </c>
      <c r="S243" s="198"/>
      <c r="T243" s="200">
        <f>SUM(T244:T250)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81</v>
      </c>
      <c r="AT243" s="202" t="s">
        <v>72</v>
      </c>
      <c r="AU243" s="202" t="s">
        <v>81</v>
      </c>
      <c r="AY243" s="201" t="s">
        <v>154</v>
      </c>
      <c r="BK243" s="203">
        <f>SUM(BK244:BK250)</f>
        <v>0</v>
      </c>
    </row>
    <row r="244" s="2" customFormat="1" ht="22.2" customHeight="1">
      <c r="A244" s="40"/>
      <c r="B244" s="41"/>
      <c r="C244" s="206" t="s">
        <v>414</v>
      </c>
      <c r="D244" s="206" t="s">
        <v>156</v>
      </c>
      <c r="E244" s="207" t="s">
        <v>3302</v>
      </c>
      <c r="F244" s="208" t="s">
        <v>3303</v>
      </c>
      <c r="G244" s="209" t="s">
        <v>207</v>
      </c>
      <c r="H244" s="210">
        <v>190.22999999999999</v>
      </c>
      <c r="I244" s="211"/>
      <c r="J244" s="212">
        <f>ROUND(I244*H244,2)</f>
        <v>0</v>
      </c>
      <c r="K244" s="208" t="s">
        <v>160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161</v>
      </c>
      <c r="AT244" s="217" t="s">
        <v>156</v>
      </c>
      <c r="AU244" s="217" t="s">
        <v>83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161</v>
      </c>
      <c r="BM244" s="217" t="s">
        <v>3304</v>
      </c>
    </row>
    <row r="245" s="2" customFormat="1">
      <c r="A245" s="40"/>
      <c r="B245" s="41"/>
      <c r="C245" s="42"/>
      <c r="D245" s="219" t="s">
        <v>163</v>
      </c>
      <c r="E245" s="42"/>
      <c r="F245" s="220" t="s">
        <v>3305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163</v>
      </c>
      <c r="AU245" s="19" t="s">
        <v>83</v>
      </c>
    </row>
    <row r="246" s="2" customFormat="1">
      <c r="A246" s="40"/>
      <c r="B246" s="41"/>
      <c r="C246" s="42"/>
      <c r="D246" s="224" t="s">
        <v>165</v>
      </c>
      <c r="E246" s="42"/>
      <c r="F246" s="225" t="s">
        <v>3306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165</v>
      </c>
      <c r="AU246" s="19" t="s">
        <v>83</v>
      </c>
    </row>
    <row r="247" s="13" customFormat="1">
      <c r="A247" s="13"/>
      <c r="B247" s="226"/>
      <c r="C247" s="227"/>
      <c r="D247" s="219" t="s">
        <v>167</v>
      </c>
      <c r="E247" s="228" t="s">
        <v>19</v>
      </c>
      <c r="F247" s="229" t="s">
        <v>3307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167</v>
      </c>
      <c r="AU247" s="235" t="s">
        <v>83</v>
      </c>
      <c r="AV247" s="13" t="s">
        <v>81</v>
      </c>
      <c r="AW247" s="13" t="s">
        <v>34</v>
      </c>
      <c r="AX247" s="13" t="s">
        <v>73</v>
      </c>
      <c r="AY247" s="235" t="s">
        <v>154</v>
      </c>
    </row>
    <row r="248" s="14" customFormat="1">
      <c r="A248" s="14"/>
      <c r="B248" s="236"/>
      <c r="C248" s="237"/>
      <c r="D248" s="219" t="s">
        <v>167</v>
      </c>
      <c r="E248" s="238" t="s">
        <v>19</v>
      </c>
      <c r="F248" s="239" t="s">
        <v>3308</v>
      </c>
      <c r="G248" s="237"/>
      <c r="H248" s="240">
        <v>101.77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167</v>
      </c>
      <c r="AU248" s="246" t="s">
        <v>83</v>
      </c>
      <c r="AV248" s="14" t="s">
        <v>83</v>
      </c>
      <c r="AW248" s="14" t="s">
        <v>34</v>
      </c>
      <c r="AX248" s="14" t="s">
        <v>73</v>
      </c>
      <c r="AY248" s="246" t="s">
        <v>154</v>
      </c>
    </row>
    <row r="249" s="14" customFormat="1">
      <c r="A249" s="14"/>
      <c r="B249" s="236"/>
      <c r="C249" s="237"/>
      <c r="D249" s="219" t="s">
        <v>167</v>
      </c>
      <c r="E249" s="238" t="s">
        <v>19</v>
      </c>
      <c r="F249" s="239" t="s">
        <v>3309</v>
      </c>
      <c r="G249" s="237"/>
      <c r="H249" s="240">
        <v>83.859999999999999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167</v>
      </c>
      <c r="AU249" s="246" t="s">
        <v>83</v>
      </c>
      <c r="AV249" s="14" t="s">
        <v>83</v>
      </c>
      <c r="AW249" s="14" t="s">
        <v>34</v>
      </c>
      <c r="AX249" s="14" t="s">
        <v>73</v>
      </c>
      <c r="AY249" s="246" t="s">
        <v>154</v>
      </c>
    </row>
    <row r="250" s="14" customFormat="1">
      <c r="A250" s="14"/>
      <c r="B250" s="236"/>
      <c r="C250" s="237"/>
      <c r="D250" s="219" t="s">
        <v>167</v>
      </c>
      <c r="E250" s="238" t="s">
        <v>19</v>
      </c>
      <c r="F250" s="239" t="s">
        <v>3310</v>
      </c>
      <c r="G250" s="237"/>
      <c r="H250" s="240">
        <v>4.5999999999999996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167</v>
      </c>
      <c r="AU250" s="246" t="s">
        <v>83</v>
      </c>
      <c r="AV250" s="14" t="s">
        <v>83</v>
      </c>
      <c r="AW250" s="14" t="s">
        <v>34</v>
      </c>
      <c r="AX250" s="14" t="s">
        <v>73</v>
      </c>
      <c r="AY250" s="246" t="s">
        <v>154</v>
      </c>
    </row>
    <row r="251" s="12" customFormat="1" ht="22.8" customHeight="1">
      <c r="A251" s="12"/>
      <c r="B251" s="190"/>
      <c r="C251" s="191"/>
      <c r="D251" s="192" t="s">
        <v>72</v>
      </c>
      <c r="E251" s="204" t="s">
        <v>197</v>
      </c>
      <c r="F251" s="204" t="s">
        <v>236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SUM(P252:P260)</f>
        <v>0</v>
      </c>
      <c r="Q251" s="198"/>
      <c r="R251" s="199">
        <f>SUM(R252:R260)</f>
        <v>3.3576574199999998</v>
      </c>
      <c r="S251" s="198"/>
      <c r="T251" s="200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81</v>
      </c>
      <c r="AT251" s="202" t="s">
        <v>72</v>
      </c>
      <c r="AU251" s="202" t="s">
        <v>81</v>
      </c>
      <c r="AY251" s="201" t="s">
        <v>154</v>
      </c>
      <c r="BK251" s="203">
        <f>SUM(BK252:BK260)</f>
        <v>0</v>
      </c>
    </row>
    <row r="252" s="2" customFormat="1" ht="30" customHeight="1">
      <c r="A252" s="40"/>
      <c r="B252" s="41"/>
      <c r="C252" s="206" t="s">
        <v>421</v>
      </c>
      <c r="D252" s="206" t="s">
        <v>156</v>
      </c>
      <c r="E252" s="207" t="s">
        <v>3311</v>
      </c>
      <c r="F252" s="208" t="s">
        <v>3312</v>
      </c>
      <c r="G252" s="209" t="s">
        <v>159</v>
      </c>
      <c r="H252" s="210">
        <v>1.3260000000000001</v>
      </c>
      <c r="I252" s="211"/>
      <c r="J252" s="212">
        <f>ROUND(I252*H252,2)</f>
        <v>0</v>
      </c>
      <c r="K252" s="208" t="s">
        <v>160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2.5018699999999998</v>
      </c>
      <c r="R252" s="215">
        <f>Q252*H252</f>
        <v>3.3174796199999999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161</v>
      </c>
      <c r="AT252" s="217" t="s">
        <v>156</v>
      </c>
      <c r="AU252" s="217" t="s">
        <v>83</v>
      </c>
      <c r="AY252" s="19" t="s">
        <v>154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81</v>
      </c>
      <c r="BK252" s="218">
        <f>ROUND(I252*H252,2)</f>
        <v>0</v>
      </c>
      <c r="BL252" s="19" t="s">
        <v>161</v>
      </c>
      <c r="BM252" s="217" t="s">
        <v>3313</v>
      </c>
    </row>
    <row r="253" s="2" customFormat="1">
      <c r="A253" s="40"/>
      <c r="B253" s="41"/>
      <c r="C253" s="42"/>
      <c r="D253" s="219" t="s">
        <v>163</v>
      </c>
      <c r="E253" s="42"/>
      <c r="F253" s="220" t="s">
        <v>3314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163</v>
      </c>
      <c r="AU253" s="19" t="s">
        <v>83</v>
      </c>
    </row>
    <row r="254" s="2" customFormat="1">
      <c r="A254" s="40"/>
      <c r="B254" s="41"/>
      <c r="C254" s="42"/>
      <c r="D254" s="224" t="s">
        <v>165</v>
      </c>
      <c r="E254" s="42"/>
      <c r="F254" s="225" t="s">
        <v>3315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165</v>
      </c>
      <c r="AU254" s="19" t="s">
        <v>83</v>
      </c>
    </row>
    <row r="255" s="13" customFormat="1">
      <c r="A255" s="13"/>
      <c r="B255" s="226"/>
      <c r="C255" s="227"/>
      <c r="D255" s="219" t="s">
        <v>167</v>
      </c>
      <c r="E255" s="228" t="s">
        <v>19</v>
      </c>
      <c r="F255" s="229" t="s">
        <v>3316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167</v>
      </c>
      <c r="AU255" s="235" t="s">
        <v>83</v>
      </c>
      <c r="AV255" s="13" t="s">
        <v>81</v>
      </c>
      <c r="AW255" s="13" t="s">
        <v>34</v>
      </c>
      <c r="AX255" s="13" t="s">
        <v>73</v>
      </c>
      <c r="AY255" s="235" t="s">
        <v>154</v>
      </c>
    </row>
    <row r="256" s="14" customFormat="1">
      <c r="A256" s="14"/>
      <c r="B256" s="236"/>
      <c r="C256" s="237"/>
      <c r="D256" s="219" t="s">
        <v>167</v>
      </c>
      <c r="E256" s="238" t="s">
        <v>19</v>
      </c>
      <c r="F256" s="239" t="s">
        <v>3317</v>
      </c>
      <c r="G256" s="237"/>
      <c r="H256" s="240">
        <v>1.254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167</v>
      </c>
      <c r="AU256" s="246" t="s">
        <v>83</v>
      </c>
      <c r="AV256" s="14" t="s">
        <v>83</v>
      </c>
      <c r="AW256" s="14" t="s">
        <v>34</v>
      </c>
      <c r="AX256" s="14" t="s">
        <v>73</v>
      </c>
      <c r="AY256" s="246" t="s">
        <v>154</v>
      </c>
    </row>
    <row r="257" s="14" customFormat="1">
      <c r="A257" s="14"/>
      <c r="B257" s="236"/>
      <c r="C257" s="237"/>
      <c r="D257" s="219" t="s">
        <v>167</v>
      </c>
      <c r="E257" s="238" t="s">
        <v>19</v>
      </c>
      <c r="F257" s="239" t="s">
        <v>3318</v>
      </c>
      <c r="G257" s="237"/>
      <c r="H257" s="240">
        <v>0.071999999999999995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167</v>
      </c>
      <c r="AU257" s="246" t="s">
        <v>83</v>
      </c>
      <c r="AV257" s="14" t="s">
        <v>83</v>
      </c>
      <c r="AW257" s="14" t="s">
        <v>34</v>
      </c>
      <c r="AX257" s="14" t="s">
        <v>73</v>
      </c>
      <c r="AY257" s="246" t="s">
        <v>154</v>
      </c>
    </row>
    <row r="258" s="2" customFormat="1" ht="30" customHeight="1">
      <c r="A258" s="40"/>
      <c r="B258" s="41"/>
      <c r="C258" s="206" t="s">
        <v>431</v>
      </c>
      <c r="D258" s="206" t="s">
        <v>156</v>
      </c>
      <c r="E258" s="207" t="s">
        <v>3319</v>
      </c>
      <c r="F258" s="208" t="s">
        <v>3320</v>
      </c>
      <c r="G258" s="209" t="s">
        <v>159</v>
      </c>
      <c r="H258" s="210">
        <v>1.3260000000000001</v>
      </c>
      <c r="I258" s="211"/>
      <c r="J258" s="212">
        <f>ROUND(I258*H258,2)</f>
        <v>0</v>
      </c>
      <c r="K258" s="208" t="s">
        <v>160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0.030300000000000001</v>
      </c>
      <c r="R258" s="215">
        <f>Q258*H258</f>
        <v>0.0401778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161</v>
      </c>
      <c r="AT258" s="217" t="s">
        <v>156</v>
      </c>
      <c r="AU258" s="217" t="s">
        <v>83</v>
      </c>
      <c r="AY258" s="19" t="s">
        <v>154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161</v>
      </c>
      <c r="BM258" s="217" t="s">
        <v>3321</v>
      </c>
    </row>
    <row r="259" s="2" customFormat="1">
      <c r="A259" s="40"/>
      <c r="B259" s="41"/>
      <c r="C259" s="42"/>
      <c r="D259" s="219" t="s">
        <v>163</v>
      </c>
      <c r="E259" s="42"/>
      <c r="F259" s="220" t="s">
        <v>3322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163</v>
      </c>
      <c r="AU259" s="19" t="s">
        <v>83</v>
      </c>
    </row>
    <row r="260" s="2" customFormat="1">
      <c r="A260" s="40"/>
      <c r="B260" s="41"/>
      <c r="C260" s="42"/>
      <c r="D260" s="224" t="s">
        <v>165</v>
      </c>
      <c r="E260" s="42"/>
      <c r="F260" s="225" t="s">
        <v>3323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165</v>
      </c>
      <c r="AU260" s="19" t="s">
        <v>83</v>
      </c>
    </row>
    <row r="261" s="12" customFormat="1" ht="22.8" customHeight="1">
      <c r="A261" s="12"/>
      <c r="B261" s="190"/>
      <c r="C261" s="191"/>
      <c r="D261" s="192" t="s">
        <v>72</v>
      </c>
      <c r="E261" s="204" t="s">
        <v>218</v>
      </c>
      <c r="F261" s="204" t="s">
        <v>252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P262+P273</f>
        <v>0</v>
      </c>
      <c r="Q261" s="198"/>
      <c r="R261" s="199">
        <f>R262+R273</f>
        <v>0.016531000000000001</v>
      </c>
      <c r="S261" s="198"/>
      <c r="T261" s="200">
        <f>T262+T273</f>
        <v>30.350474999999999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81</v>
      </c>
      <c r="AT261" s="202" t="s">
        <v>72</v>
      </c>
      <c r="AU261" s="202" t="s">
        <v>81</v>
      </c>
      <c r="AY261" s="201" t="s">
        <v>154</v>
      </c>
      <c r="BK261" s="203">
        <f>BK262+BK273</f>
        <v>0</v>
      </c>
    </row>
    <row r="262" s="12" customFormat="1" ht="20.88" customHeight="1">
      <c r="A262" s="12"/>
      <c r="B262" s="190"/>
      <c r="C262" s="191"/>
      <c r="D262" s="192" t="s">
        <v>72</v>
      </c>
      <c r="E262" s="204" t="s">
        <v>253</v>
      </c>
      <c r="F262" s="204" t="s">
        <v>254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SUM(P263:P272)</f>
        <v>0</v>
      </c>
      <c r="Q262" s="198"/>
      <c r="R262" s="199">
        <f>SUM(R263:R272)</f>
        <v>0.016531000000000001</v>
      </c>
      <c r="S262" s="198"/>
      <c r="T262" s="200">
        <f>SUM(T263:T272)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81</v>
      </c>
      <c r="AT262" s="202" t="s">
        <v>72</v>
      </c>
      <c r="AU262" s="202" t="s">
        <v>83</v>
      </c>
      <c r="AY262" s="201" t="s">
        <v>154</v>
      </c>
      <c r="BK262" s="203">
        <f>SUM(BK263:BK272)</f>
        <v>0</v>
      </c>
    </row>
    <row r="263" s="2" customFormat="1" ht="22.2" customHeight="1">
      <c r="A263" s="40"/>
      <c r="B263" s="41"/>
      <c r="C263" s="206" t="s">
        <v>440</v>
      </c>
      <c r="D263" s="206" t="s">
        <v>156</v>
      </c>
      <c r="E263" s="207" t="s">
        <v>3324</v>
      </c>
      <c r="F263" s="208" t="s">
        <v>3325</v>
      </c>
      <c r="G263" s="209" t="s">
        <v>1355</v>
      </c>
      <c r="H263" s="210">
        <v>2</v>
      </c>
      <c r="I263" s="211"/>
      <c r="J263" s="212">
        <f>ROUND(I263*H263,2)</f>
        <v>0</v>
      </c>
      <c r="K263" s="208" t="s">
        <v>19</v>
      </c>
      <c r="L263" s="46"/>
      <c r="M263" s="213" t="s">
        <v>19</v>
      </c>
      <c r="N263" s="214" t="s">
        <v>44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161</v>
      </c>
      <c r="AT263" s="217" t="s">
        <v>156</v>
      </c>
      <c r="AU263" s="217" t="s">
        <v>175</v>
      </c>
      <c r="AY263" s="19" t="s">
        <v>154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161</v>
      </c>
      <c r="BM263" s="217" t="s">
        <v>3326</v>
      </c>
    </row>
    <row r="264" s="2" customFormat="1">
      <c r="A264" s="40"/>
      <c r="B264" s="41"/>
      <c r="C264" s="42"/>
      <c r="D264" s="219" t="s">
        <v>163</v>
      </c>
      <c r="E264" s="42"/>
      <c r="F264" s="220" t="s">
        <v>3325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163</v>
      </c>
      <c r="AU264" s="19" t="s">
        <v>175</v>
      </c>
    </row>
    <row r="265" s="2" customFormat="1" ht="19.8" customHeight="1">
      <c r="A265" s="40"/>
      <c r="B265" s="41"/>
      <c r="C265" s="206" t="s">
        <v>447</v>
      </c>
      <c r="D265" s="206" t="s">
        <v>156</v>
      </c>
      <c r="E265" s="207" t="s">
        <v>942</v>
      </c>
      <c r="F265" s="208" t="s">
        <v>943</v>
      </c>
      <c r="G265" s="209" t="s">
        <v>230</v>
      </c>
      <c r="H265" s="210">
        <v>27.100000000000001</v>
      </c>
      <c r="I265" s="211"/>
      <c r="J265" s="212">
        <f>ROUND(I265*H265,2)</f>
        <v>0</v>
      </c>
      <c r="K265" s="208" t="s">
        <v>160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161</v>
      </c>
      <c r="AT265" s="217" t="s">
        <v>156</v>
      </c>
      <c r="AU265" s="217" t="s">
        <v>175</v>
      </c>
      <c r="AY265" s="19" t="s">
        <v>154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161</v>
      </c>
      <c r="BM265" s="217" t="s">
        <v>3327</v>
      </c>
    </row>
    <row r="266" s="2" customFormat="1">
      <c r="A266" s="40"/>
      <c r="B266" s="41"/>
      <c r="C266" s="42"/>
      <c r="D266" s="219" t="s">
        <v>163</v>
      </c>
      <c r="E266" s="42"/>
      <c r="F266" s="220" t="s">
        <v>945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163</v>
      </c>
      <c r="AU266" s="19" t="s">
        <v>175</v>
      </c>
    </row>
    <row r="267" s="2" customFormat="1">
      <c r="A267" s="40"/>
      <c r="B267" s="41"/>
      <c r="C267" s="42"/>
      <c r="D267" s="224" t="s">
        <v>165</v>
      </c>
      <c r="E267" s="42"/>
      <c r="F267" s="225" t="s">
        <v>946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165</v>
      </c>
      <c r="AU267" s="19" t="s">
        <v>175</v>
      </c>
    </row>
    <row r="268" s="14" customFormat="1">
      <c r="A268" s="14"/>
      <c r="B268" s="236"/>
      <c r="C268" s="237"/>
      <c r="D268" s="219" t="s">
        <v>167</v>
      </c>
      <c r="E268" s="238" t="s">
        <v>19</v>
      </c>
      <c r="F268" s="239" t="s">
        <v>3328</v>
      </c>
      <c r="G268" s="237"/>
      <c r="H268" s="240">
        <v>24.699999999999999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167</v>
      </c>
      <c r="AU268" s="246" t="s">
        <v>175</v>
      </c>
      <c r="AV268" s="14" t="s">
        <v>83</v>
      </c>
      <c r="AW268" s="14" t="s">
        <v>34</v>
      </c>
      <c r="AX268" s="14" t="s">
        <v>73</v>
      </c>
      <c r="AY268" s="246" t="s">
        <v>154</v>
      </c>
    </row>
    <row r="269" s="14" customFormat="1">
      <c r="A269" s="14"/>
      <c r="B269" s="236"/>
      <c r="C269" s="237"/>
      <c r="D269" s="219" t="s">
        <v>167</v>
      </c>
      <c r="E269" s="238" t="s">
        <v>19</v>
      </c>
      <c r="F269" s="239" t="s">
        <v>3329</v>
      </c>
      <c r="G269" s="237"/>
      <c r="H269" s="240">
        <v>2.3999999999999999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167</v>
      </c>
      <c r="AU269" s="246" t="s">
        <v>175</v>
      </c>
      <c r="AV269" s="14" t="s">
        <v>83</v>
      </c>
      <c r="AW269" s="14" t="s">
        <v>34</v>
      </c>
      <c r="AX269" s="14" t="s">
        <v>73</v>
      </c>
      <c r="AY269" s="246" t="s">
        <v>154</v>
      </c>
    </row>
    <row r="270" s="2" customFormat="1" ht="30" customHeight="1">
      <c r="A270" s="40"/>
      <c r="B270" s="41"/>
      <c r="C270" s="206" t="s">
        <v>454</v>
      </c>
      <c r="D270" s="206" t="s">
        <v>156</v>
      </c>
      <c r="E270" s="207" t="s">
        <v>278</v>
      </c>
      <c r="F270" s="208" t="s">
        <v>279</v>
      </c>
      <c r="G270" s="209" t="s">
        <v>230</v>
      </c>
      <c r="H270" s="210">
        <v>27.100000000000001</v>
      </c>
      <c r="I270" s="211"/>
      <c r="J270" s="212">
        <f>ROUND(I270*H270,2)</f>
        <v>0</v>
      </c>
      <c r="K270" s="208" t="s">
        <v>160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0.00060999999999999997</v>
      </c>
      <c r="R270" s="215">
        <f>Q270*H270</f>
        <v>0.016531000000000001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161</v>
      </c>
      <c r="AT270" s="217" t="s">
        <v>156</v>
      </c>
      <c r="AU270" s="217" t="s">
        <v>175</v>
      </c>
      <c r="AY270" s="19" t="s">
        <v>154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81</v>
      </c>
      <c r="BK270" s="218">
        <f>ROUND(I270*H270,2)</f>
        <v>0</v>
      </c>
      <c r="BL270" s="19" t="s">
        <v>161</v>
      </c>
      <c r="BM270" s="217" t="s">
        <v>3330</v>
      </c>
    </row>
    <row r="271" s="2" customFormat="1">
      <c r="A271" s="40"/>
      <c r="B271" s="41"/>
      <c r="C271" s="42"/>
      <c r="D271" s="219" t="s">
        <v>163</v>
      </c>
      <c r="E271" s="42"/>
      <c r="F271" s="220" t="s">
        <v>281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163</v>
      </c>
      <c r="AU271" s="19" t="s">
        <v>175</v>
      </c>
    </row>
    <row r="272" s="2" customFormat="1">
      <c r="A272" s="40"/>
      <c r="B272" s="41"/>
      <c r="C272" s="42"/>
      <c r="D272" s="224" t="s">
        <v>165</v>
      </c>
      <c r="E272" s="42"/>
      <c r="F272" s="225" t="s">
        <v>282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165</v>
      </c>
      <c r="AU272" s="19" t="s">
        <v>175</v>
      </c>
    </row>
    <row r="273" s="12" customFormat="1" ht="20.88" customHeight="1">
      <c r="A273" s="12"/>
      <c r="B273" s="190"/>
      <c r="C273" s="191"/>
      <c r="D273" s="192" t="s">
        <v>72</v>
      </c>
      <c r="E273" s="204" t="s">
        <v>294</v>
      </c>
      <c r="F273" s="204" t="s">
        <v>295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SUM(P274:P313)</f>
        <v>0</v>
      </c>
      <c r="Q273" s="198"/>
      <c r="R273" s="199">
        <f>SUM(R274:R313)</f>
        <v>0</v>
      </c>
      <c r="S273" s="198"/>
      <c r="T273" s="200">
        <f>SUM(T274:T313)</f>
        <v>30.350474999999999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81</v>
      </c>
      <c r="AT273" s="202" t="s">
        <v>72</v>
      </c>
      <c r="AU273" s="202" t="s">
        <v>83</v>
      </c>
      <c r="AY273" s="201" t="s">
        <v>154</v>
      </c>
      <c r="BK273" s="203">
        <f>SUM(BK274:BK313)</f>
        <v>0</v>
      </c>
    </row>
    <row r="274" s="2" customFormat="1" ht="22.2" customHeight="1">
      <c r="A274" s="40"/>
      <c r="B274" s="41"/>
      <c r="C274" s="206" t="s">
        <v>461</v>
      </c>
      <c r="D274" s="206" t="s">
        <v>156</v>
      </c>
      <c r="E274" s="207" t="s">
        <v>319</v>
      </c>
      <c r="F274" s="208" t="s">
        <v>320</v>
      </c>
      <c r="G274" s="209" t="s">
        <v>207</v>
      </c>
      <c r="H274" s="210">
        <v>2.25</v>
      </c>
      <c r="I274" s="211"/>
      <c r="J274" s="212">
        <f>ROUND(I274*H274,2)</f>
        <v>0</v>
      </c>
      <c r="K274" s="208" t="s">
        <v>160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0.26000000000000001</v>
      </c>
      <c r="T274" s="216">
        <f>S274*H274</f>
        <v>0.58499999999999996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161</v>
      </c>
      <c r="AT274" s="217" t="s">
        <v>156</v>
      </c>
      <c r="AU274" s="217" t="s">
        <v>175</v>
      </c>
      <c r="AY274" s="19" t="s">
        <v>154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81</v>
      </c>
      <c r="BK274" s="218">
        <f>ROUND(I274*H274,2)</f>
        <v>0</v>
      </c>
      <c r="BL274" s="19" t="s">
        <v>161</v>
      </c>
      <c r="BM274" s="217" t="s">
        <v>3331</v>
      </c>
    </row>
    <row r="275" s="2" customFormat="1">
      <c r="A275" s="40"/>
      <c r="B275" s="41"/>
      <c r="C275" s="42"/>
      <c r="D275" s="219" t="s">
        <v>163</v>
      </c>
      <c r="E275" s="42"/>
      <c r="F275" s="220" t="s">
        <v>322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163</v>
      </c>
      <c r="AU275" s="19" t="s">
        <v>175</v>
      </c>
    </row>
    <row r="276" s="2" customFormat="1">
      <c r="A276" s="40"/>
      <c r="B276" s="41"/>
      <c r="C276" s="42"/>
      <c r="D276" s="224" t="s">
        <v>165</v>
      </c>
      <c r="E276" s="42"/>
      <c r="F276" s="225" t="s">
        <v>323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165</v>
      </c>
      <c r="AU276" s="19" t="s">
        <v>175</v>
      </c>
    </row>
    <row r="277" s="14" customFormat="1">
      <c r="A277" s="14"/>
      <c r="B277" s="236"/>
      <c r="C277" s="237"/>
      <c r="D277" s="219" t="s">
        <v>167</v>
      </c>
      <c r="E277" s="238" t="s">
        <v>19</v>
      </c>
      <c r="F277" s="239" t="s">
        <v>3332</v>
      </c>
      <c r="G277" s="237"/>
      <c r="H277" s="240">
        <v>2.25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167</v>
      </c>
      <c r="AU277" s="246" t="s">
        <v>175</v>
      </c>
      <c r="AV277" s="14" t="s">
        <v>83</v>
      </c>
      <c r="AW277" s="14" t="s">
        <v>34</v>
      </c>
      <c r="AX277" s="14" t="s">
        <v>73</v>
      </c>
      <c r="AY277" s="246" t="s">
        <v>154</v>
      </c>
    </row>
    <row r="278" s="2" customFormat="1" ht="22.2" customHeight="1">
      <c r="A278" s="40"/>
      <c r="B278" s="41"/>
      <c r="C278" s="206" t="s">
        <v>466</v>
      </c>
      <c r="D278" s="206" t="s">
        <v>156</v>
      </c>
      <c r="E278" s="207" t="s">
        <v>3333</v>
      </c>
      <c r="F278" s="208" t="s">
        <v>3334</v>
      </c>
      <c r="G278" s="209" t="s">
        <v>207</v>
      </c>
      <c r="H278" s="210">
        <v>16.574999999999999</v>
      </c>
      <c r="I278" s="211"/>
      <c r="J278" s="212">
        <f>ROUND(I278*H278,2)</f>
        <v>0</v>
      </c>
      <c r="K278" s="208" t="s">
        <v>160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0.17999999999999999</v>
      </c>
      <c r="T278" s="216">
        <f>S278*H278</f>
        <v>2.9834999999999998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161</v>
      </c>
      <c r="AT278" s="217" t="s">
        <v>156</v>
      </c>
      <c r="AU278" s="217" t="s">
        <v>175</v>
      </c>
      <c r="AY278" s="19" t="s">
        <v>154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ROUND(I278*H278,2)</f>
        <v>0</v>
      </c>
      <c r="BL278" s="19" t="s">
        <v>161</v>
      </c>
      <c r="BM278" s="217" t="s">
        <v>3335</v>
      </c>
    </row>
    <row r="279" s="2" customFormat="1">
      <c r="A279" s="40"/>
      <c r="B279" s="41"/>
      <c r="C279" s="42"/>
      <c r="D279" s="219" t="s">
        <v>163</v>
      </c>
      <c r="E279" s="42"/>
      <c r="F279" s="220" t="s">
        <v>3336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163</v>
      </c>
      <c r="AU279" s="19" t="s">
        <v>175</v>
      </c>
    </row>
    <row r="280" s="2" customFormat="1">
      <c r="A280" s="40"/>
      <c r="B280" s="41"/>
      <c r="C280" s="42"/>
      <c r="D280" s="224" t="s">
        <v>165</v>
      </c>
      <c r="E280" s="42"/>
      <c r="F280" s="225" t="s">
        <v>3337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165</v>
      </c>
      <c r="AU280" s="19" t="s">
        <v>175</v>
      </c>
    </row>
    <row r="281" s="13" customFormat="1">
      <c r="A281" s="13"/>
      <c r="B281" s="226"/>
      <c r="C281" s="227"/>
      <c r="D281" s="219" t="s">
        <v>167</v>
      </c>
      <c r="E281" s="228" t="s">
        <v>19</v>
      </c>
      <c r="F281" s="229" t="s">
        <v>3338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167</v>
      </c>
      <c r="AU281" s="235" t="s">
        <v>175</v>
      </c>
      <c r="AV281" s="13" t="s">
        <v>81</v>
      </c>
      <c r="AW281" s="13" t="s">
        <v>34</v>
      </c>
      <c r="AX281" s="13" t="s">
        <v>73</v>
      </c>
      <c r="AY281" s="235" t="s">
        <v>154</v>
      </c>
    </row>
    <row r="282" s="14" customFormat="1">
      <c r="A282" s="14"/>
      <c r="B282" s="236"/>
      <c r="C282" s="237"/>
      <c r="D282" s="219" t="s">
        <v>167</v>
      </c>
      <c r="E282" s="238" t="s">
        <v>19</v>
      </c>
      <c r="F282" s="239" t="s">
        <v>3232</v>
      </c>
      <c r="G282" s="237"/>
      <c r="H282" s="240">
        <v>15.675000000000001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167</v>
      </c>
      <c r="AU282" s="246" t="s">
        <v>175</v>
      </c>
      <c r="AV282" s="14" t="s">
        <v>83</v>
      </c>
      <c r="AW282" s="14" t="s">
        <v>34</v>
      </c>
      <c r="AX282" s="14" t="s">
        <v>73</v>
      </c>
      <c r="AY282" s="246" t="s">
        <v>154</v>
      </c>
    </row>
    <row r="283" s="14" customFormat="1">
      <c r="A283" s="14"/>
      <c r="B283" s="236"/>
      <c r="C283" s="237"/>
      <c r="D283" s="219" t="s">
        <v>167</v>
      </c>
      <c r="E283" s="238" t="s">
        <v>19</v>
      </c>
      <c r="F283" s="239" t="s">
        <v>3233</v>
      </c>
      <c r="G283" s="237"/>
      <c r="H283" s="240">
        <v>0.90000000000000002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167</v>
      </c>
      <c r="AU283" s="246" t="s">
        <v>175</v>
      </c>
      <c r="AV283" s="14" t="s">
        <v>83</v>
      </c>
      <c r="AW283" s="14" t="s">
        <v>34</v>
      </c>
      <c r="AX283" s="14" t="s">
        <v>73</v>
      </c>
      <c r="AY283" s="246" t="s">
        <v>154</v>
      </c>
    </row>
    <row r="284" s="2" customFormat="1" ht="22.2" customHeight="1">
      <c r="A284" s="40"/>
      <c r="B284" s="41"/>
      <c r="C284" s="206" t="s">
        <v>470</v>
      </c>
      <c r="D284" s="206" t="s">
        <v>156</v>
      </c>
      <c r="E284" s="207" t="s">
        <v>3339</v>
      </c>
      <c r="F284" s="208" t="s">
        <v>3340</v>
      </c>
      <c r="G284" s="209" t="s">
        <v>207</v>
      </c>
      <c r="H284" s="210">
        <v>16.574999999999999</v>
      </c>
      <c r="I284" s="211"/>
      <c r="J284" s="212">
        <f>ROUND(I284*H284,2)</f>
        <v>0</v>
      </c>
      <c r="K284" s="208" t="s">
        <v>160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0.24299999999999999</v>
      </c>
      <c r="T284" s="216">
        <f>S284*H284</f>
        <v>4.0277249999999993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161</v>
      </c>
      <c r="AT284" s="217" t="s">
        <v>156</v>
      </c>
      <c r="AU284" s="217" t="s">
        <v>175</v>
      </c>
      <c r="AY284" s="19" t="s">
        <v>154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81</v>
      </c>
      <c r="BK284" s="218">
        <f>ROUND(I284*H284,2)</f>
        <v>0</v>
      </c>
      <c r="BL284" s="19" t="s">
        <v>161</v>
      </c>
      <c r="BM284" s="217" t="s">
        <v>3341</v>
      </c>
    </row>
    <row r="285" s="2" customFormat="1">
      <c r="A285" s="40"/>
      <c r="B285" s="41"/>
      <c r="C285" s="42"/>
      <c r="D285" s="219" t="s">
        <v>163</v>
      </c>
      <c r="E285" s="42"/>
      <c r="F285" s="220" t="s">
        <v>3342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163</v>
      </c>
      <c r="AU285" s="19" t="s">
        <v>175</v>
      </c>
    </row>
    <row r="286" s="2" customFormat="1">
      <c r="A286" s="40"/>
      <c r="B286" s="41"/>
      <c r="C286" s="42"/>
      <c r="D286" s="224" t="s">
        <v>165</v>
      </c>
      <c r="E286" s="42"/>
      <c r="F286" s="225" t="s">
        <v>3343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165</v>
      </c>
      <c r="AU286" s="19" t="s">
        <v>175</v>
      </c>
    </row>
    <row r="287" s="13" customFormat="1">
      <c r="A287" s="13"/>
      <c r="B287" s="226"/>
      <c r="C287" s="227"/>
      <c r="D287" s="219" t="s">
        <v>167</v>
      </c>
      <c r="E287" s="228" t="s">
        <v>19</v>
      </c>
      <c r="F287" s="229" t="s">
        <v>3338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167</v>
      </c>
      <c r="AU287" s="235" t="s">
        <v>175</v>
      </c>
      <c r="AV287" s="13" t="s">
        <v>81</v>
      </c>
      <c r="AW287" s="13" t="s">
        <v>34</v>
      </c>
      <c r="AX287" s="13" t="s">
        <v>73</v>
      </c>
      <c r="AY287" s="235" t="s">
        <v>154</v>
      </c>
    </row>
    <row r="288" s="14" customFormat="1">
      <c r="A288" s="14"/>
      <c r="B288" s="236"/>
      <c r="C288" s="237"/>
      <c r="D288" s="219" t="s">
        <v>167</v>
      </c>
      <c r="E288" s="238" t="s">
        <v>19</v>
      </c>
      <c r="F288" s="239" t="s">
        <v>3232</v>
      </c>
      <c r="G288" s="237"/>
      <c r="H288" s="240">
        <v>15.675000000000001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167</v>
      </c>
      <c r="AU288" s="246" t="s">
        <v>175</v>
      </c>
      <c r="AV288" s="14" t="s">
        <v>83</v>
      </c>
      <c r="AW288" s="14" t="s">
        <v>34</v>
      </c>
      <c r="AX288" s="14" t="s">
        <v>73</v>
      </c>
      <c r="AY288" s="246" t="s">
        <v>154</v>
      </c>
    </row>
    <row r="289" s="14" customFormat="1">
      <c r="A289" s="14"/>
      <c r="B289" s="236"/>
      <c r="C289" s="237"/>
      <c r="D289" s="219" t="s">
        <v>167</v>
      </c>
      <c r="E289" s="238" t="s">
        <v>19</v>
      </c>
      <c r="F289" s="239" t="s">
        <v>3233</v>
      </c>
      <c r="G289" s="237"/>
      <c r="H289" s="240">
        <v>0.90000000000000002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167</v>
      </c>
      <c r="AU289" s="246" t="s">
        <v>175</v>
      </c>
      <c r="AV289" s="14" t="s">
        <v>83</v>
      </c>
      <c r="AW289" s="14" t="s">
        <v>34</v>
      </c>
      <c r="AX289" s="14" t="s">
        <v>73</v>
      </c>
      <c r="AY289" s="246" t="s">
        <v>154</v>
      </c>
    </row>
    <row r="290" s="2" customFormat="1" ht="22.2" customHeight="1">
      <c r="A290" s="40"/>
      <c r="B290" s="41"/>
      <c r="C290" s="206" t="s">
        <v>477</v>
      </c>
      <c r="D290" s="206" t="s">
        <v>156</v>
      </c>
      <c r="E290" s="207" t="s">
        <v>3344</v>
      </c>
      <c r="F290" s="208" t="s">
        <v>3345</v>
      </c>
      <c r="G290" s="209" t="s">
        <v>207</v>
      </c>
      <c r="H290" s="210">
        <v>14.324999999999999</v>
      </c>
      <c r="I290" s="211"/>
      <c r="J290" s="212">
        <f>ROUND(I290*H290,2)</f>
        <v>0</v>
      </c>
      <c r="K290" s="208" t="s">
        <v>160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0.098000000000000004</v>
      </c>
      <c r="T290" s="216">
        <f>S290*H290</f>
        <v>1.40385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161</v>
      </c>
      <c r="AT290" s="217" t="s">
        <v>156</v>
      </c>
      <c r="AU290" s="217" t="s">
        <v>175</v>
      </c>
      <c r="AY290" s="19" t="s">
        <v>154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161</v>
      </c>
      <c r="BM290" s="217" t="s">
        <v>3346</v>
      </c>
    </row>
    <row r="291" s="2" customFormat="1">
      <c r="A291" s="40"/>
      <c r="B291" s="41"/>
      <c r="C291" s="42"/>
      <c r="D291" s="219" t="s">
        <v>163</v>
      </c>
      <c r="E291" s="42"/>
      <c r="F291" s="220" t="s">
        <v>3347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163</v>
      </c>
      <c r="AU291" s="19" t="s">
        <v>175</v>
      </c>
    </row>
    <row r="292" s="2" customFormat="1">
      <c r="A292" s="40"/>
      <c r="B292" s="41"/>
      <c r="C292" s="42"/>
      <c r="D292" s="224" t="s">
        <v>165</v>
      </c>
      <c r="E292" s="42"/>
      <c r="F292" s="225" t="s">
        <v>3348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165</v>
      </c>
      <c r="AU292" s="19" t="s">
        <v>175</v>
      </c>
    </row>
    <row r="293" s="13" customFormat="1">
      <c r="A293" s="13"/>
      <c r="B293" s="226"/>
      <c r="C293" s="227"/>
      <c r="D293" s="219" t="s">
        <v>167</v>
      </c>
      <c r="E293" s="228" t="s">
        <v>19</v>
      </c>
      <c r="F293" s="229" t="s">
        <v>3349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167</v>
      </c>
      <c r="AU293" s="235" t="s">
        <v>175</v>
      </c>
      <c r="AV293" s="13" t="s">
        <v>81</v>
      </c>
      <c r="AW293" s="13" t="s">
        <v>34</v>
      </c>
      <c r="AX293" s="13" t="s">
        <v>73</v>
      </c>
      <c r="AY293" s="235" t="s">
        <v>154</v>
      </c>
    </row>
    <row r="294" s="14" customFormat="1">
      <c r="A294" s="14"/>
      <c r="B294" s="236"/>
      <c r="C294" s="237"/>
      <c r="D294" s="219" t="s">
        <v>167</v>
      </c>
      <c r="E294" s="238" t="s">
        <v>19</v>
      </c>
      <c r="F294" s="239" t="s">
        <v>3232</v>
      </c>
      <c r="G294" s="237"/>
      <c r="H294" s="240">
        <v>15.675000000000001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167</v>
      </c>
      <c r="AU294" s="246" t="s">
        <v>175</v>
      </c>
      <c r="AV294" s="14" t="s">
        <v>83</v>
      </c>
      <c r="AW294" s="14" t="s">
        <v>34</v>
      </c>
      <c r="AX294" s="14" t="s">
        <v>73</v>
      </c>
      <c r="AY294" s="246" t="s">
        <v>154</v>
      </c>
    </row>
    <row r="295" s="14" customFormat="1">
      <c r="A295" s="14"/>
      <c r="B295" s="236"/>
      <c r="C295" s="237"/>
      <c r="D295" s="219" t="s">
        <v>167</v>
      </c>
      <c r="E295" s="238" t="s">
        <v>19</v>
      </c>
      <c r="F295" s="239" t="s">
        <v>3233</v>
      </c>
      <c r="G295" s="237"/>
      <c r="H295" s="240">
        <v>0.90000000000000002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167</v>
      </c>
      <c r="AU295" s="246" t="s">
        <v>175</v>
      </c>
      <c r="AV295" s="14" t="s">
        <v>83</v>
      </c>
      <c r="AW295" s="14" t="s">
        <v>34</v>
      </c>
      <c r="AX295" s="14" t="s">
        <v>73</v>
      </c>
      <c r="AY295" s="246" t="s">
        <v>154</v>
      </c>
    </row>
    <row r="296" s="14" customFormat="1">
      <c r="A296" s="14"/>
      <c r="B296" s="236"/>
      <c r="C296" s="237"/>
      <c r="D296" s="219" t="s">
        <v>167</v>
      </c>
      <c r="E296" s="238" t="s">
        <v>19</v>
      </c>
      <c r="F296" s="239" t="s">
        <v>3350</v>
      </c>
      <c r="G296" s="237"/>
      <c r="H296" s="240">
        <v>-2.25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167</v>
      </c>
      <c r="AU296" s="246" t="s">
        <v>175</v>
      </c>
      <c r="AV296" s="14" t="s">
        <v>83</v>
      </c>
      <c r="AW296" s="14" t="s">
        <v>34</v>
      </c>
      <c r="AX296" s="14" t="s">
        <v>73</v>
      </c>
      <c r="AY296" s="246" t="s">
        <v>154</v>
      </c>
    </row>
    <row r="297" s="2" customFormat="1" ht="22.2" customHeight="1">
      <c r="A297" s="40"/>
      <c r="B297" s="41"/>
      <c r="C297" s="206" t="s">
        <v>482</v>
      </c>
      <c r="D297" s="206" t="s">
        <v>156</v>
      </c>
      <c r="E297" s="207" t="s">
        <v>312</v>
      </c>
      <c r="F297" s="208" t="s">
        <v>313</v>
      </c>
      <c r="G297" s="209" t="s">
        <v>230</v>
      </c>
      <c r="H297" s="210">
        <v>83.400000000000006</v>
      </c>
      <c r="I297" s="211"/>
      <c r="J297" s="212">
        <f>ROUND(I297*H297,2)</f>
        <v>0</v>
      </c>
      <c r="K297" s="208" t="s">
        <v>160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0.112</v>
      </c>
      <c r="T297" s="216">
        <f>S297*H297</f>
        <v>9.3408000000000015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161</v>
      </c>
      <c r="AT297" s="217" t="s">
        <v>156</v>
      </c>
      <c r="AU297" s="217" t="s">
        <v>175</v>
      </c>
      <c r="AY297" s="19" t="s">
        <v>154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161</v>
      </c>
      <c r="BM297" s="217" t="s">
        <v>3351</v>
      </c>
    </row>
    <row r="298" s="2" customFormat="1">
      <c r="A298" s="40"/>
      <c r="B298" s="41"/>
      <c r="C298" s="42"/>
      <c r="D298" s="219" t="s">
        <v>163</v>
      </c>
      <c r="E298" s="42"/>
      <c r="F298" s="220" t="s">
        <v>315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163</v>
      </c>
      <c r="AU298" s="19" t="s">
        <v>175</v>
      </c>
    </row>
    <row r="299" s="2" customFormat="1">
      <c r="A299" s="40"/>
      <c r="B299" s="41"/>
      <c r="C299" s="42"/>
      <c r="D299" s="224" t="s">
        <v>165</v>
      </c>
      <c r="E299" s="42"/>
      <c r="F299" s="225" t="s">
        <v>316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165</v>
      </c>
      <c r="AU299" s="19" t="s">
        <v>175</v>
      </c>
    </row>
    <row r="300" s="13" customFormat="1">
      <c r="A300" s="13"/>
      <c r="B300" s="226"/>
      <c r="C300" s="227"/>
      <c r="D300" s="219" t="s">
        <v>167</v>
      </c>
      <c r="E300" s="228" t="s">
        <v>19</v>
      </c>
      <c r="F300" s="229" t="s">
        <v>3352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167</v>
      </c>
      <c r="AU300" s="235" t="s">
        <v>175</v>
      </c>
      <c r="AV300" s="13" t="s">
        <v>81</v>
      </c>
      <c r="AW300" s="13" t="s">
        <v>34</v>
      </c>
      <c r="AX300" s="13" t="s">
        <v>73</v>
      </c>
      <c r="AY300" s="235" t="s">
        <v>154</v>
      </c>
    </row>
    <row r="301" s="14" customFormat="1">
      <c r="A301" s="14"/>
      <c r="B301" s="236"/>
      <c r="C301" s="237"/>
      <c r="D301" s="219" t="s">
        <v>167</v>
      </c>
      <c r="E301" s="238" t="s">
        <v>19</v>
      </c>
      <c r="F301" s="239" t="s">
        <v>3353</v>
      </c>
      <c r="G301" s="237"/>
      <c r="H301" s="240">
        <v>83.400000000000006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167</v>
      </c>
      <c r="AU301" s="246" t="s">
        <v>175</v>
      </c>
      <c r="AV301" s="14" t="s">
        <v>83</v>
      </c>
      <c r="AW301" s="14" t="s">
        <v>34</v>
      </c>
      <c r="AX301" s="14" t="s">
        <v>73</v>
      </c>
      <c r="AY301" s="246" t="s">
        <v>154</v>
      </c>
    </row>
    <row r="302" s="2" customFormat="1" ht="22.2" customHeight="1">
      <c r="A302" s="40"/>
      <c r="B302" s="41"/>
      <c r="C302" s="206" t="s">
        <v>490</v>
      </c>
      <c r="D302" s="206" t="s">
        <v>156</v>
      </c>
      <c r="E302" s="207" t="s">
        <v>3354</v>
      </c>
      <c r="F302" s="208" t="s">
        <v>3355</v>
      </c>
      <c r="G302" s="209" t="s">
        <v>207</v>
      </c>
      <c r="H302" s="210">
        <v>27.800000000000001</v>
      </c>
      <c r="I302" s="211"/>
      <c r="J302" s="212">
        <f>ROUND(I302*H302,2)</f>
        <v>0</v>
      </c>
      <c r="K302" s="208" t="s">
        <v>160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0.432</v>
      </c>
      <c r="T302" s="216">
        <f>S302*H302</f>
        <v>12.009600000000001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161</v>
      </c>
      <c r="AT302" s="217" t="s">
        <v>156</v>
      </c>
      <c r="AU302" s="217" t="s">
        <v>175</v>
      </c>
      <c r="AY302" s="19" t="s">
        <v>154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ROUND(I302*H302,2)</f>
        <v>0</v>
      </c>
      <c r="BL302" s="19" t="s">
        <v>161</v>
      </c>
      <c r="BM302" s="217" t="s">
        <v>3356</v>
      </c>
    </row>
    <row r="303" s="2" customFormat="1">
      <c r="A303" s="40"/>
      <c r="B303" s="41"/>
      <c r="C303" s="42"/>
      <c r="D303" s="219" t="s">
        <v>163</v>
      </c>
      <c r="E303" s="42"/>
      <c r="F303" s="220" t="s">
        <v>3357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163</v>
      </c>
      <c r="AU303" s="19" t="s">
        <v>175</v>
      </c>
    </row>
    <row r="304" s="2" customFormat="1">
      <c r="A304" s="40"/>
      <c r="B304" s="41"/>
      <c r="C304" s="42"/>
      <c r="D304" s="224" t="s">
        <v>165</v>
      </c>
      <c r="E304" s="42"/>
      <c r="F304" s="225" t="s">
        <v>3358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165</v>
      </c>
      <c r="AU304" s="19" t="s">
        <v>175</v>
      </c>
    </row>
    <row r="305" s="13" customFormat="1">
      <c r="A305" s="13"/>
      <c r="B305" s="226"/>
      <c r="C305" s="227"/>
      <c r="D305" s="219" t="s">
        <v>167</v>
      </c>
      <c r="E305" s="228" t="s">
        <v>19</v>
      </c>
      <c r="F305" s="229" t="s">
        <v>3290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167</v>
      </c>
      <c r="AU305" s="235" t="s">
        <v>175</v>
      </c>
      <c r="AV305" s="13" t="s">
        <v>81</v>
      </c>
      <c r="AW305" s="13" t="s">
        <v>34</v>
      </c>
      <c r="AX305" s="13" t="s">
        <v>73</v>
      </c>
      <c r="AY305" s="235" t="s">
        <v>154</v>
      </c>
    </row>
    <row r="306" s="14" customFormat="1">
      <c r="A306" s="14"/>
      <c r="B306" s="236"/>
      <c r="C306" s="237"/>
      <c r="D306" s="219" t="s">
        <v>167</v>
      </c>
      <c r="E306" s="238" t="s">
        <v>19</v>
      </c>
      <c r="F306" s="239" t="s">
        <v>3359</v>
      </c>
      <c r="G306" s="237"/>
      <c r="H306" s="240">
        <v>27.800000000000001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167</v>
      </c>
      <c r="AU306" s="246" t="s">
        <v>175</v>
      </c>
      <c r="AV306" s="14" t="s">
        <v>83</v>
      </c>
      <c r="AW306" s="14" t="s">
        <v>34</v>
      </c>
      <c r="AX306" s="14" t="s">
        <v>73</v>
      </c>
      <c r="AY306" s="246" t="s">
        <v>154</v>
      </c>
    </row>
    <row r="307" s="2" customFormat="1" ht="19.8" customHeight="1">
      <c r="A307" s="40"/>
      <c r="B307" s="41"/>
      <c r="C307" s="206" t="s">
        <v>494</v>
      </c>
      <c r="D307" s="206" t="s">
        <v>156</v>
      </c>
      <c r="E307" s="207" t="s">
        <v>3360</v>
      </c>
      <c r="F307" s="208" t="s">
        <v>3361</v>
      </c>
      <c r="G307" s="209" t="s">
        <v>207</v>
      </c>
      <c r="H307" s="210">
        <v>4.0700000000000003</v>
      </c>
      <c r="I307" s="211"/>
      <c r="J307" s="212">
        <f>ROUND(I307*H307,2)</f>
        <v>0</v>
      </c>
      <c r="K307" s="208" t="s">
        <v>160</v>
      </c>
      <c r="L307" s="46"/>
      <c r="M307" s="213" t="s">
        <v>19</v>
      </c>
      <c r="N307" s="214" t="s">
        <v>44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161</v>
      </c>
      <c r="AT307" s="217" t="s">
        <v>156</v>
      </c>
      <c r="AU307" s="217" t="s">
        <v>175</v>
      </c>
      <c r="AY307" s="19" t="s">
        <v>154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81</v>
      </c>
      <c r="BK307" s="218">
        <f>ROUND(I307*H307,2)</f>
        <v>0</v>
      </c>
      <c r="BL307" s="19" t="s">
        <v>161</v>
      </c>
      <c r="BM307" s="217" t="s">
        <v>3362</v>
      </c>
    </row>
    <row r="308" s="2" customFormat="1">
      <c r="A308" s="40"/>
      <c r="B308" s="41"/>
      <c r="C308" s="42"/>
      <c r="D308" s="219" t="s">
        <v>163</v>
      </c>
      <c r="E308" s="42"/>
      <c r="F308" s="220" t="s">
        <v>3361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163</v>
      </c>
      <c r="AU308" s="19" t="s">
        <v>175</v>
      </c>
    </row>
    <row r="309" s="2" customFormat="1">
      <c r="A309" s="40"/>
      <c r="B309" s="41"/>
      <c r="C309" s="42"/>
      <c r="D309" s="224" t="s">
        <v>165</v>
      </c>
      <c r="E309" s="42"/>
      <c r="F309" s="225" t="s">
        <v>3363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165</v>
      </c>
      <c r="AU309" s="19" t="s">
        <v>175</v>
      </c>
    </row>
    <row r="310" s="14" customFormat="1">
      <c r="A310" s="14"/>
      <c r="B310" s="236"/>
      <c r="C310" s="237"/>
      <c r="D310" s="219" t="s">
        <v>167</v>
      </c>
      <c r="E310" s="238" t="s">
        <v>19</v>
      </c>
      <c r="F310" s="239" t="s">
        <v>3364</v>
      </c>
      <c r="G310" s="237"/>
      <c r="H310" s="240">
        <v>4.0700000000000003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167</v>
      </c>
      <c r="AU310" s="246" t="s">
        <v>175</v>
      </c>
      <c r="AV310" s="14" t="s">
        <v>83</v>
      </c>
      <c r="AW310" s="14" t="s">
        <v>34</v>
      </c>
      <c r="AX310" s="14" t="s">
        <v>73</v>
      </c>
      <c r="AY310" s="246" t="s">
        <v>154</v>
      </c>
    </row>
    <row r="311" s="2" customFormat="1" ht="22.2" customHeight="1">
      <c r="A311" s="40"/>
      <c r="B311" s="41"/>
      <c r="C311" s="206" t="s">
        <v>502</v>
      </c>
      <c r="D311" s="206" t="s">
        <v>156</v>
      </c>
      <c r="E311" s="207" t="s">
        <v>3365</v>
      </c>
      <c r="F311" s="208" t="s">
        <v>3366</v>
      </c>
      <c r="G311" s="209" t="s">
        <v>207</v>
      </c>
      <c r="H311" s="210">
        <v>4.0700000000000003</v>
      </c>
      <c r="I311" s="211"/>
      <c r="J311" s="212">
        <f>ROUND(I311*H311,2)</f>
        <v>0</v>
      </c>
      <c r="K311" s="208" t="s">
        <v>160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161</v>
      </c>
      <c r="AT311" s="217" t="s">
        <v>156</v>
      </c>
      <c r="AU311" s="217" t="s">
        <v>175</v>
      </c>
      <c r="AY311" s="19" t="s">
        <v>154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161</v>
      </c>
      <c r="BM311" s="217" t="s">
        <v>3367</v>
      </c>
    </row>
    <row r="312" s="2" customFormat="1">
      <c r="A312" s="40"/>
      <c r="B312" s="41"/>
      <c r="C312" s="42"/>
      <c r="D312" s="219" t="s">
        <v>163</v>
      </c>
      <c r="E312" s="42"/>
      <c r="F312" s="220" t="s">
        <v>3368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163</v>
      </c>
      <c r="AU312" s="19" t="s">
        <v>175</v>
      </c>
    </row>
    <row r="313" s="2" customFormat="1">
      <c r="A313" s="40"/>
      <c r="B313" s="41"/>
      <c r="C313" s="42"/>
      <c r="D313" s="224" t="s">
        <v>165</v>
      </c>
      <c r="E313" s="42"/>
      <c r="F313" s="225" t="s">
        <v>3369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165</v>
      </c>
      <c r="AU313" s="19" t="s">
        <v>175</v>
      </c>
    </row>
    <row r="314" s="12" customFormat="1" ht="22.8" customHeight="1">
      <c r="A314" s="12"/>
      <c r="B314" s="190"/>
      <c r="C314" s="191"/>
      <c r="D314" s="192" t="s">
        <v>72</v>
      </c>
      <c r="E314" s="204" t="s">
        <v>372</v>
      </c>
      <c r="F314" s="204" t="s">
        <v>373</v>
      </c>
      <c r="G314" s="191"/>
      <c r="H314" s="191"/>
      <c r="I314" s="194"/>
      <c r="J314" s="205">
        <f>BK314</f>
        <v>0</v>
      </c>
      <c r="K314" s="191"/>
      <c r="L314" s="196"/>
      <c r="M314" s="197"/>
      <c r="N314" s="198"/>
      <c r="O314" s="198"/>
      <c r="P314" s="199">
        <f>SUM(P315:P336)</f>
        <v>0</v>
      </c>
      <c r="Q314" s="198"/>
      <c r="R314" s="199">
        <f>SUM(R315:R336)</f>
        <v>0</v>
      </c>
      <c r="S314" s="198"/>
      <c r="T314" s="200">
        <f>SUM(T315:T336)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1" t="s">
        <v>81</v>
      </c>
      <c r="AT314" s="202" t="s">
        <v>72</v>
      </c>
      <c r="AU314" s="202" t="s">
        <v>81</v>
      </c>
      <c r="AY314" s="201" t="s">
        <v>154</v>
      </c>
      <c r="BK314" s="203">
        <f>SUM(BK315:BK336)</f>
        <v>0</v>
      </c>
    </row>
    <row r="315" s="2" customFormat="1" ht="19.8" customHeight="1">
      <c r="A315" s="40"/>
      <c r="B315" s="41"/>
      <c r="C315" s="206" t="s">
        <v>509</v>
      </c>
      <c r="D315" s="206" t="s">
        <v>156</v>
      </c>
      <c r="E315" s="207" t="s">
        <v>3370</v>
      </c>
      <c r="F315" s="208" t="s">
        <v>3371</v>
      </c>
      <c r="G315" s="209" t="s">
        <v>178</v>
      </c>
      <c r="H315" s="210">
        <v>20.423999999999999</v>
      </c>
      <c r="I315" s="211"/>
      <c r="J315" s="212">
        <f>ROUND(I315*H315,2)</f>
        <v>0</v>
      </c>
      <c r="K315" s="208" t="s">
        <v>160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161</v>
      </c>
      <c r="AT315" s="217" t="s">
        <v>156</v>
      </c>
      <c r="AU315" s="217" t="s">
        <v>83</v>
      </c>
      <c r="AY315" s="19" t="s">
        <v>154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161</v>
      </c>
      <c r="BM315" s="217" t="s">
        <v>3372</v>
      </c>
    </row>
    <row r="316" s="2" customFormat="1">
      <c r="A316" s="40"/>
      <c r="B316" s="41"/>
      <c r="C316" s="42"/>
      <c r="D316" s="219" t="s">
        <v>163</v>
      </c>
      <c r="E316" s="42"/>
      <c r="F316" s="220" t="s">
        <v>3373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163</v>
      </c>
      <c r="AU316" s="19" t="s">
        <v>83</v>
      </c>
    </row>
    <row r="317" s="2" customFormat="1">
      <c r="A317" s="40"/>
      <c r="B317" s="41"/>
      <c r="C317" s="42"/>
      <c r="D317" s="224" t="s">
        <v>165</v>
      </c>
      <c r="E317" s="42"/>
      <c r="F317" s="225" t="s">
        <v>3374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165</v>
      </c>
      <c r="AU317" s="19" t="s">
        <v>83</v>
      </c>
    </row>
    <row r="318" s="14" customFormat="1">
      <c r="A318" s="14"/>
      <c r="B318" s="236"/>
      <c r="C318" s="237"/>
      <c r="D318" s="219" t="s">
        <v>167</v>
      </c>
      <c r="E318" s="238" t="s">
        <v>19</v>
      </c>
      <c r="F318" s="239" t="s">
        <v>3375</v>
      </c>
      <c r="G318" s="237"/>
      <c r="H318" s="240">
        <v>30.350000000000001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167</v>
      </c>
      <c r="AU318" s="246" t="s">
        <v>83</v>
      </c>
      <c r="AV318" s="14" t="s">
        <v>83</v>
      </c>
      <c r="AW318" s="14" t="s">
        <v>34</v>
      </c>
      <c r="AX318" s="14" t="s">
        <v>73</v>
      </c>
      <c r="AY318" s="246" t="s">
        <v>154</v>
      </c>
    </row>
    <row r="319" s="14" customFormat="1">
      <c r="A319" s="14"/>
      <c r="B319" s="236"/>
      <c r="C319" s="237"/>
      <c r="D319" s="219" t="s">
        <v>167</v>
      </c>
      <c r="E319" s="238" t="s">
        <v>19</v>
      </c>
      <c r="F319" s="239" t="s">
        <v>3376</v>
      </c>
      <c r="G319" s="237"/>
      <c r="H319" s="240">
        <v>-9.3409999999999993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167</v>
      </c>
      <c r="AU319" s="246" t="s">
        <v>83</v>
      </c>
      <c r="AV319" s="14" t="s">
        <v>83</v>
      </c>
      <c r="AW319" s="14" t="s">
        <v>34</v>
      </c>
      <c r="AX319" s="14" t="s">
        <v>73</v>
      </c>
      <c r="AY319" s="246" t="s">
        <v>154</v>
      </c>
    </row>
    <row r="320" s="14" customFormat="1">
      <c r="A320" s="14"/>
      <c r="B320" s="236"/>
      <c r="C320" s="237"/>
      <c r="D320" s="219" t="s">
        <v>167</v>
      </c>
      <c r="E320" s="238" t="s">
        <v>19</v>
      </c>
      <c r="F320" s="239" t="s">
        <v>3377</v>
      </c>
      <c r="G320" s="237"/>
      <c r="H320" s="240">
        <v>-0.58499999999999996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167</v>
      </c>
      <c r="AU320" s="246" t="s">
        <v>83</v>
      </c>
      <c r="AV320" s="14" t="s">
        <v>83</v>
      </c>
      <c r="AW320" s="14" t="s">
        <v>34</v>
      </c>
      <c r="AX320" s="14" t="s">
        <v>73</v>
      </c>
      <c r="AY320" s="246" t="s">
        <v>154</v>
      </c>
    </row>
    <row r="321" s="2" customFormat="1" ht="22.2" customHeight="1">
      <c r="A321" s="40"/>
      <c r="B321" s="41"/>
      <c r="C321" s="206" t="s">
        <v>517</v>
      </c>
      <c r="D321" s="206" t="s">
        <v>156</v>
      </c>
      <c r="E321" s="207" t="s">
        <v>3378</v>
      </c>
      <c r="F321" s="208" t="s">
        <v>3379</v>
      </c>
      <c r="G321" s="209" t="s">
        <v>178</v>
      </c>
      <c r="H321" s="210">
        <v>122.544</v>
      </c>
      <c r="I321" s="211"/>
      <c r="J321" s="212">
        <f>ROUND(I321*H321,2)</f>
        <v>0</v>
      </c>
      <c r="K321" s="208" t="s">
        <v>160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161</v>
      </c>
      <c r="AT321" s="217" t="s">
        <v>156</v>
      </c>
      <c r="AU321" s="217" t="s">
        <v>83</v>
      </c>
      <c r="AY321" s="19" t="s">
        <v>154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ROUND(I321*H321,2)</f>
        <v>0</v>
      </c>
      <c r="BL321" s="19" t="s">
        <v>161</v>
      </c>
      <c r="BM321" s="217" t="s">
        <v>3380</v>
      </c>
    </row>
    <row r="322" s="2" customFormat="1">
      <c r="A322" s="40"/>
      <c r="B322" s="41"/>
      <c r="C322" s="42"/>
      <c r="D322" s="219" t="s">
        <v>163</v>
      </c>
      <c r="E322" s="42"/>
      <c r="F322" s="220" t="s">
        <v>3381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163</v>
      </c>
      <c r="AU322" s="19" t="s">
        <v>83</v>
      </c>
    </row>
    <row r="323" s="2" customFormat="1">
      <c r="A323" s="40"/>
      <c r="B323" s="41"/>
      <c r="C323" s="42"/>
      <c r="D323" s="224" t="s">
        <v>165</v>
      </c>
      <c r="E323" s="42"/>
      <c r="F323" s="225" t="s">
        <v>3382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165</v>
      </c>
      <c r="AU323" s="19" t="s">
        <v>83</v>
      </c>
    </row>
    <row r="324" s="14" customFormat="1">
      <c r="A324" s="14"/>
      <c r="B324" s="236"/>
      <c r="C324" s="237"/>
      <c r="D324" s="219" t="s">
        <v>167</v>
      </c>
      <c r="E324" s="237"/>
      <c r="F324" s="239" t="s">
        <v>3383</v>
      </c>
      <c r="G324" s="237"/>
      <c r="H324" s="240">
        <v>122.544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167</v>
      </c>
      <c r="AU324" s="246" t="s">
        <v>83</v>
      </c>
      <c r="AV324" s="14" t="s">
        <v>83</v>
      </c>
      <c r="AW324" s="14" t="s">
        <v>4</v>
      </c>
      <c r="AX324" s="14" t="s">
        <v>81</v>
      </c>
      <c r="AY324" s="246" t="s">
        <v>154</v>
      </c>
    </row>
    <row r="325" s="2" customFormat="1" ht="34.8" customHeight="1">
      <c r="A325" s="40"/>
      <c r="B325" s="41"/>
      <c r="C325" s="206" t="s">
        <v>522</v>
      </c>
      <c r="D325" s="206" t="s">
        <v>156</v>
      </c>
      <c r="E325" s="207" t="s">
        <v>408</v>
      </c>
      <c r="F325" s="208" t="s">
        <v>409</v>
      </c>
      <c r="G325" s="209" t="s">
        <v>178</v>
      </c>
      <c r="H325" s="210">
        <v>16.038</v>
      </c>
      <c r="I325" s="211"/>
      <c r="J325" s="212">
        <f>ROUND(I325*H325,2)</f>
        <v>0</v>
      </c>
      <c r="K325" s="208" t="s">
        <v>160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161</v>
      </c>
      <c r="AT325" s="217" t="s">
        <v>156</v>
      </c>
      <c r="AU325" s="217" t="s">
        <v>83</v>
      </c>
      <c r="AY325" s="19" t="s">
        <v>154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161</v>
      </c>
      <c r="BM325" s="217" t="s">
        <v>3384</v>
      </c>
    </row>
    <row r="326" s="2" customFormat="1">
      <c r="A326" s="40"/>
      <c r="B326" s="41"/>
      <c r="C326" s="42"/>
      <c r="D326" s="219" t="s">
        <v>163</v>
      </c>
      <c r="E326" s="42"/>
      <c r="F326" s="220" t="s">
        <v>411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163</v>
      </c>
      <c r="AU326" s="19" t="s">
        <v>83</v>
      </c>
    </row>
    <row r="327" s="2" customFormat="1">
      <c r="A327" s="40"/>
      <c r="B327" s="41"/>
      <c r="C327" s="42"/>
      <c r="D327" s="224" t="s">
        <v>165</v>
      </c>
      <c r="E327" s="42"/>
      <c r="F327" s="225" t="s">
        <v>412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165</v>
      </c>
      <c r="AU327" s="19" t="s">
        <v>83</v>
      </c>
    </row>
    <row r="328" s="14" customFormat="1">
      <c r="A328" s="14"/>
      <c r="B328" s="236"/>
      <c r="C328" s="237"/>
      <c r="D328" s="219" t="s">
        <v>167</v>
      </c>
      <c r="E328" s="238" t="s">
        <v>19</v>
      </c>
      <c r="F328" s="239" t="s">
        <v>3385</v>
      </c>
      <c r="G328" s="237"/>
      <c r="H328" s="240">
        <v>16.038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167</v>
      </c>
      <c r="AU328" s="246" t="s">
        <v>83</v>
      </c>
      <c r="AV328" s="14" t="s">
        <v>83</v>
      </c>
      <c r="AW328" s="14" t="s">
        <v>34</v>
      </c>
      <c r="AX328" s="14" t="s">
        <v>73</v>
      </c>
      <c r="AY328" s="246" t="s">
        <v>154</v>
      </c>
    </row>
    <row r="329" s="2" customFormat="1" ht="40.2" customHeight="1">
      <c r="A329" s="40"/>
      <c r="B329" s="41"/>
      <c r="C329" s="206" t="s">
        <v>530</v>
      </c>
      <c r="D329" s="206" t="s">
        <v>156</v>
      </c>
      <c r="E329" s="207" t="s">
        <v>3386</v>
      </c>
      <c r="F329" s="208" t="s">
        <v>3387</v>
      </c>
      <c r="G329" s="209" t="s">
        <v>178</v>
      </c>
      <c r="H329" s="210">
        <v>2.984</v>
      </c>
      <c r="I329" s="211"/>
      <c r="J329" s="212">
        <f>ROUND(I329*H329,2)</f>
        <v>0</v>
      </c>
      <c r="K329" s="208" t="s">
        <v>160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161</v>
      </c>
      <c r="AT329" s="217" t="s">
        <v>156</v>
      </c>
      <c r="AU329" s="217" t="s">
        <v>83</v>
      </c>
      <c r="AY329" s="19" t="s">
        <v>154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161</v>
      </c>
      <c r="BM329" s="217" t="s">
        <v>3388</v>
      </c>
    </row>
    <row r="330" s="2" customFormat="1">
      <c r="A330" s="40"/>
      <c r="B330" s="41"/>
      <c r="C330" s="42"/>
      <c r="D330" s="219" t="s">
        <v>163</v>
      </c>
      <c r="E330" s="42"/>
      <c r="F330" s="220" t="s">
        <v>180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163</v>
      </c>
      <c r="AU330" s="19" t="s">
        <v>83</v>
      </c>
    </row>
    <row r="331" s="2" customFormat="1">
      <c r="A331" s="40"/>
      <c r="B331" s="41"/>
      <c r="C331" s="42"/>
      <c r="D331" s="224" t="s">
        <v>165</v>
      </c>
      <c r="E331" s="42"/>
      <c r="F331" s="225" t="s">
        <v>3389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165</v>
      </c>
      <c r="AU331" s="19" t="s">
        <v>83</v>
      </c>
    </row>
    <row r="332" s="14" customFormat="1">
      <c r="A332" s="14"/>
      <c r="B332" s="236"/>
      <c r="C332" s="237"/>
      <c r="D332" s="219" t="s">
        <v>167</v>
      </c>
      <c r="E332" s="238" t="s">
        <v>19</v>
      </c>
      <c r="F332" s="239" t="s">
        <v>3390</v>
      </c>
      <c r="G332" s="237"/>
      <c r="H332" s="240">
        <v>2.984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167</v>
      </c>
      <c r="AU332" s="246" t="s">
        <v>83</v>
      </c>
      <c r="AV332" s="14" t="s">
        <v>83</v>
      </c>
      <c r="AW332" s="14" t="s">
        <v>34</v>
      </c>
      <c r="AX332" s="14" t="s">
        <v>73</v>
      </c>
      <c r="AY332" s="246" t="s">
        <v>154</v>
      </c>
    </row>
    <row r="333" s="2" customFormat="1" ht="40.2" customHeight="1">
      <c r="A333" s="40"/>
      <c r="B333" s="41"/>
      <c r="C333" s="206" t="s">
        <v>536</v>
      </c>
      <c r="D333" s="206" t="s">
        <v>156</v>
      </c>
      <c r="E333" s="207" t="s">
        <v>3391</v>
      </c>
      <c r="F333" s="208" t="s">
        <v>3392</v>
      </c>
      <c r="G333" s="209" t="s">
        <v>178</v>
      </c>
      <c r="H333" s="210">
        <v>1.4039999999999999</v>
      </c>
      <c r="I333" s="211"/>
      <c r="J333" s="212">
        <f>ROUND(I333*H333,2)</f>
        <v>0</v>
      </c>
      <c r="K333" s="208" t="s">
        <v>160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161</v>
      </c>
      <c r="AT333" s="217" t="s">
        <v>156</v>
      </c>
      <c r="AU333" s="217" t="s">
        <v>83</v>
      </c>
      <c r="AY333" s="19" t="s">
        <v>154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161</v>
      </c>
      <c r="BM333" s="217" t="s">
        <v>3393</v>
      </c>
    </row>
    <row r="334" s="2" customFormat="1">
      <c r="A334" s="40"/>
      <c r="B334" s="41"/>
      <c r="C334" s="42"/>
      <c r="D334" s="219" t="s">
        <v>163</v>
      </c>
      <c r="E334" s="42"/>
      <c r="F334" s="220" t="s">
        <v>1046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163</v>
      </c>
      <c r="AU334" s="19" t="s">
        <v>83</v>
      </c>
    </row>
    <row r="335" s="2" customFormat="1">
      <c r="A335" s="40"/>
      <c r="B335" s="41"/>
      <c r="C335" s="42"/>
      <c r="D335" s="224" t="s">
        <v>165</v>
      </c>
      <c r="E335" s="42"/>
      <c r="F335" s="225" t="s">
        <v>3394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165</v>
      </c>
      <c r="AU335" s="19" t="s">
        <v>83</v>
      </c>
    </row>
    <row r="336" s="14" customFormat="1">
      <c r="A336" s="14"/>
      <c r="B336" s="236"/>
      <c r="C336" s="237"/>
      <c r="D336" s="219" t="s">
        <v>167</v>
      </c>
      <c r="E336" s="238" t="s">
        <v>19</v>
      </c>
      <c r="F336" s="239" t="s">
        <v>3395</v>
      </c>
      <c r="G336" s="237"/>
      <c r="H336" s="240">
        <v>1.4039999999999999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167</v>
      </c>
      <c r="AU336" s="246" t="s">
        <v>83</v>
      </c>
      <c r="AV336" s="14" t="s">
        <v>83</v>
      </c>
      <c r="AW336" s="14" t="s">
        <v>34</v>
      </c>
      <c r="AX336" s="14" t="s">
        <v>73</v>
      </c>
      <c r="AY336" s="246" t="s">
        <v>154</v>
      </c>
    </row>
    <row r="337" s="12" customFormat="1" ht="22.8" customHeight="1">
      <c r="A337" s="12"/>
      <c r="B337" s="190"/>
      <c r="C337" s="191"/>
      <c r="D337" s="192" t="s">
        <v>72</v>
      </c>
      <c r="E337" s="204" t="s">
        <v>419</v>
      </c>
      <c r="F337" s="204" t="s">
        <v>420</v>
      </c>
      <c r="G337" s="191"/>
      <c r="H337" s="191"/>
      <c r="I337" s="194"/>
      <c r="J337" s="205">
        <f>BK337</f>
        <v>0</v>
      </c>
      <c r="K337" s="191"/>
      <c r="L337" s="196"/>
      <c r="M337" s="197"/>
      <c r="N337" s="198"/>
      <c r="O337" s="198"/>
      <c r="P337" s="199">
        <f>SUM(P338:P340)</f>
        <v>0</v>
      </c>
      <c r="Q337" s="198"/>
      <c r="R337" s="199">
        <f>SUM(R338:R340)</f>
        <v>0</v>
      </c>
      <c r="S337" s="198"/>
      <c r="T337" s="200">
        <f>SUM(T338:T340)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81</v>
      </c>
      <c r="AT337" s="202" t="s">
        <v>72</v>
      </c>
      <c r="AU337" s="202" t="s">
        <v>81</v>
      </c>
      <c r="AY337" s="201" t="s">
        <v>154</v>
      </c>
      <c r="BK337" s="203">
        <f>SUM(BK338:BK340)</f>
        <v>0</v>
      </c>
    </row>
    <row r="338" s="2" customFormat="1" ht="22.2" customHeight="1">
      <c r="A338" s="40"/>
      <c r="B338" s="41"/>
      <c r="C338" s="206" t="s">
        <v>542</v>
      </c>
      <c r="D338" s="206" t="s">
        <v>156</v>
      </c>
      <c r="E338" s="207" t="s">
        <v>3396</v>
      </c>
      <c r="F338" s="208" t="s">
        <v>3397</v>
      </c>
      <c r="G338" s="209" t="s">
        <v>178</v>
      </c>
      <c r="H338" s="210">
        <v>26.189</v>
      </c>
      <c r="I338" s="211"/>
      <c r="J338" s="212">
        <f>ROUND(I338*H338,2)</f>
        <v>0</v>
      </c>
      <c r="K338" s="208" t="s">
        <v>160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161</v>
      </c>
      <c r="AT338" s="217" t="s">
        <v>156</v>
      </c>
      <c r="AU338" s="217" t="s">
        <v>83</v>
      </c>
      <c r="AY338" s="19" t="s">
        <v>154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161</v>
      </c>
      <c r="BM338" s="217" t="s">
        <v>3398</v>
      </c>
    </row>
    <row r="339" s="2" customFormat="1">
      <c r="A339" s="40"/>
      <c r="B339" s="41"/>
      <c r="C339" s="42"/>
      <c r="D339" s="219" t="s">
        <v>163</v>
      </c>
      <c r="E339" s="42"/>
      <c r="F339" s="220" t="s">
        <v>3399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163</v>
      </c>
      <c r="AU339" s="19" t="s">
        <v>83</v>
      </c>
    </row>
    <row r="340" s="2" customFormat="1">
      <c r="A340" s="40"/>
      <c r="B340" s="41"/>
      <c r="C340" s="42"/>
      <c r="D340" s="224" t="s">
        <v>165</v>
      </c>
      <c r="E340" s="42"/>
      <c r="F340" s="225" t="s">
        <v>3400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165</v>
      </c>
      <c r="AU340" s="19" t="s">
        <v>83</v>
      </c>
    </row>
    <row r="341" s="12" customFormat="1" ht="25.92" customHeight="1">
      <c r="A341" s="12"/>
      <c r="B341" s="190"/>
      <c r="C341" s="191"/>
      <c r="D341" s="192" t="s">
        <v>72</v>
      </c>
      <c r="E341" s="193" t="s">
        <v>427</v>
      </c>
      <c r="F341" s="193" t="s">
        <v>428</v>
      </c>
      <c r="G341" s="191"/>
      <c r="H341" s="191"/>
      <c r="I341" s="194"/>
      <c r="J341" s="195">
        <f>BK341</f>
        <v>0</v>
      </c>
      <c r="K341" s="191"/>
      <c r="L341" s="196"/>
      <c r="M341" s="197"/>
      <c r="N341" s="198"/>
      <c r="O341" s="198"/>
      <c r="P341" s="199">
        <f>P342+P400</f>
        <v>0</v>
      </c>
      <c r="Q341" s="198"/>
      <c r="R341" s="199">
        <f>R342+R400</f>
        <v>3.7654341999999996</v>
      </c>
      <c r="S341" s="198"/>
      <c r="T341" s="200">
        <f>T342+T400</f>
        <v>0.0060000000000000001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83</v>
      </c>
      <c r="AT341" s="202" t="s">
        <v>72</v>
      </c>
      <c r="AU341" s="202" t="s">
        <v>73</v>
      </c>
      <c r="AY341" s="201" t="s">
        <v>154</v>
      </c>
      <c r="BK341" s="203">
        <f>BK342+BK400</f>
        <v>0</v>
      </c>
    </row>
    <row r="342" s="12" customFormat="1" ht="22.8" customHeight="1">
      <c r="A342" s="12"/>
      <c r="B342" s="190"/>
      <c r="C342" s="191"/>
      <c r="D342" s="192" t="s">
        <v>72</v>
      </c>
      <c r="E342" s="204" t="s">
        <v>438</v>
      </c>
      <c r="F342" s="204" t="s">
        <v>439</v>
      </c>
      <c r="G342" s="191"/>
      <c r="H342" s="191"/>
      <c r="I342" s="194"/>
      <c r="J342" s="205">
        <f>BK342</f>
        <v>0</v>
      </c>
      <c r="K342" s="191"/>
      <c r="L342" s="196"/>
      <c r="M342" s="197"/>
      <c r="N342" s="198"/>
      <c r="O342" s="198"/>
      <c r="P342" s="199">
        <f>SUM(P343:P399)</f>
        <v>0</v>
      </c>
      <c r="Q342" s="198"/>
      <c r="R342" s="199">
        <f>SUM(R343:R399)</f>
        <v>1.99908895</v>
      </c>
      <c r="S342" s="198"/>
      <c r="T342" s="200">
        <f>SUM(T343:T399)</f>
        <v>0.0060000000000000001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83</v>
      </c>
      <c r="AT342" s="202" t="s">
        <v>72</v>
      </c>
      <c r="AU342" s="202" t="s">
        <v>81</v>
      </c>
      <c r="AY342" s="201" t="s">
        <v>154</v>
      </c>
      <c r="BK342" s="203">
        <f>SUM(BK343:BK399)</f>
        <v>0</v>
      </c>
    </row>
    <row r="343" s="2" customFormat="1" ht="14.4" customHeight="1">
      <c r="A343" s="40"/>
      <c r="B343" s="41"/>
      <c r="C343" s="206" t="s">
        <v>546</v>
      </c>
      <c r="D343" s="206" t="s">
        <v>156</v>
      </c>
      <c r="E343" s="207" t="s">
        <v>3401</v>
      </c>
      <c r="F343" s="208" t="s">
        <v>3402</v>
      </c>
      <c r="G343" s="209" t="s">
        <v>230</v>
      </c>
      <c r="H343" s="210">
        <v>2</v>
      </c>
      <c r="I343" s="211"/>
      <c r="J343" s="212">
        <f>ROUND(I343*H343,2)</f>
        <v>0</v>
      </c>
      <c r="K343" s="208" t="s">
        <v>160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0.0030000000000000001</v>
      </c>
      <c r="T343" s="216">
        <f>S343*H343</f>
        <v>0.0060000000000000001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277</v>
      </c>
      <c r="AT343" s="217" t="s">
        <v>156</v>
      </c>
      <c r="AU343" s="217" t="s">
        <v>83</v>
      </c>
      <c r="AY343" s="19" t="s">
        <v>154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81</v>
      </c>
      <c r="BK343" s="218">
        <f>ROUND(I343*H343,2)</f>
        <v>0</v>
      </c>
      <c r="BL343" s="19" t="s">
        <v>277</v>
      </c>
      <c r="BM343" s="217" t="s">
        <v>3403</v>
      </c>
    </row>
    <row r="344" s="2" customFormat="1">
      <c r="A344" s="40"/>
      <c r="B344" s="41"/>
      <c r="C344" s="42"/>
      <c r="D344" s="219" t="s">
        <v>163</v>
      </c>
      <c r="E344" s="42"/>
      <c r="F344" s="220" t="s">
        <v>3404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163</v>
      </c>
      <c r="AU344" s="19" t="s">
        <v>83</v>
      </c>
    </row>
    <row r="345" s="2" customFormat="1">
      <c r="A345" s="40"/>
      <c r="B345" s="41"/>
      <c r="C345" s="42"/>
      <c r="D345" s="224" t="s">
        <v>165</v>
      </c>
      <c r="E345" s="42"/>
      <c r="F345" s="225" t="s">
        <v>3405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165</v>
      </c>
      <c r="AU345" s="19" t="s">
        <v>83</v>
      </c>
    </row>
    <row r="346" s="14" customFormat="1">
      <c r="A346" s="14"/>
      <c r="B346" s="236"/>
      <c r="C346" s="237"/>
      <c r="D346" s="219" t="s">
        <v>167</v>
      </c>
      <c r="E346" s="238" t="s">
        <v>19</v>
      </c>
      <c r="F346" s="239" t="s">
        <v>3406</v>
      </c>
      <c r="G346" s="237"/>
      <c r="H346" s="240">
        <v>2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167</v>
      </c>
      <c r="AU346" s="246" t="s">
        <v>83</v>
      </c>
      <c r="AV346" s="14" t="s">
        <v>83</v>
      </c>
      <c r="AW346" s="14" t="s">
        <v>34</v>
      </c>
      <c r="AX346" s="14" t="s">
        <v>73</v>
      </c>
      <c r="AY346" s="246" t="s">
        <v>154</v>
      </c>
    </row>
    <row r="347" s="2" customFormat="1" ht="14.4" customHeight="1">
      <c r="A347" s="40"/>
      <c r="B347" s="41"/>
      <c r="C347" s="206" t="s">
        <v>554</v>
      </c>
      <c r="D347" s="206" t="s">
        <v>156</v>
      </c>
      <c r="E347" s="207" t="s">
        <v>483</v>
      </c>
      <c r="F347" s="208" t="s">
        <v>484</v>
      </c>
      <c r="G347" s="209" t="s">
        <v>230</v>
      </c>
      <c r="H347" s="210">
        <v>6</v>
      </c>
      <c r="I347" s="211"/>
      <c r="J347" s="212">
        <f>ROUND(I347*H347,2)</f>
        <v>0</v>
      </c>
      <c r="K347" s="208" t="s">
        <v>160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0.00017000000000000001</v>
      </c>
      <c r="R347" s="215">
        <f>Q347*H347</f>
        <v>0.0010200000000000001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277</v>
      </c>
      <c r="AT347" s="217" t="s">
        <v>156</v>
      </c>
      <c r="AU347" s="217" t="s">
        <v>83</v>
      </c>
      <c r="AY347" s="19" t="s">
        <v>154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81</v>
      </c>
      <c r="BK347" s="218">
        <f>ROUND(I347*H347,2)</f>
        <v>0</v>
      </c>
      <c r="BL347" s="19" t="s">
        <v>277</v>
      </c>
      <c r="BM347" s="217" t="s">
        <v>3407</v>
      </c>
    </row>
    <row r="348" s="2" customFormat="1">
      <c r="A348" s="40"/>
      <c r="B348" s="41"/>
      <c r="C348" s="42"/>
      <c r="D348" s="219" t="s">
        <v>163</v>
      </c>
      <c r="E348" s="42"/>
      <c r="F348" s="220" t="s">
        <v>486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163</v>
      </c>
      <c r="AU348" s="19" t="s">
        <v>83</v>
      </c>
    </row>
    <row r="349" s="2" customFormat="1">
      <c r="A349" s="40"/>
      <c r="B349" s="41"/>
      <c r="C349" s="42"/>
      <c r="D349" s="224" t="s">
        <v>165</v>
      </c>
      <c r="E349" s="42"/>
      <c r="F349" s="225" t="s">
        <v>487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165</v>
      </c>
      <c r="AU349" s="19" t="s">
        <v>83</v>
      </c>
    </row>
    <row r="350" s="13" customFormat="1">
      <c r="A350" s="13"/>
      <c r="B350" s="226"/>
      <c r="C350" s="227"/>
      <c r="D350" s="219" t="s">
        <v>167</v>
      </c>
      <c r="E350" s="228" t="s">
        <v>19</v>
      </c>
      <c r="F350" s="229" t="s">
        <v>3408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167</v>
      </c>
      <c r="AU350" s="235" t="s">
        <v>83</v>
      </c>
      <c r="AV350" s="13" t="s">
        <v>81</v>
      </c>
      <c r="AW350" s="13" t="s">
        <v>34</v>
      </c>
      <c r="AX350" s="13" t="s">
        <v>73</v>
      </c>
      <c r="AY350" s="235" t="s">
        <v>154</v>
      </c>
    </row>
    <row r="351" s="14" customFormat="1">
      <c r="A351" s="14"/>
      <c r="B351" s="236"/>
      <c r="C351" s="237"/>
      <c r="D351" s="219" t="s">
        <v>167</v>
      </c>
      <c r="E351" s="238" t="s">
        <v>19</v>
      </c>
      <c r="F351" s="239" t="s">
        <v>3409</v>
      </c>
      <c r="G351" s="237"/>
      <c r="H351" s="240">
        <v>6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167</v>
      </c>
      <c r="AU351" s="246" t="s">
        <v>83</v>
      </c>
      <c r="AV351" s="14" t="s">
        <v>83</v>
      </c>
      <c r="AW351" s="14" t="s">
        <v>34</v>
      </c>
      <c r="AX351" s="14" t="s">
        <v>73</v>
      </c>
      <c r="AY351" s="246" t="s">
        <v>154</v>
      </c>
    </row>
    <row r="352" s="2" customFormat="1" ht="14.4" customHeight="1">
      <c r="A352" s="40"/>
      <c r="B352" s="41"/>
      <c r="C352" s="248" t="s">
        <v>563</v>
      </c>
      <c r="D352" s="248" t="s">
        <v>264</v>
      </c>
      <c r="E352" s="249" t="s">
        <v>3410</v>
      </c>
      <c r="F352" s="250" t="s">
        <v>3411</v>
      </c>
      <c r="G352" s="251" t="s">
        <v>230</v>
      </c>
      <c r="H352" s="252">
        <v>4</v>
      </c>
      <c r="I352" s="253"/>
      <c r="J352" s="254">
        <f>ROUND(I352*H352,2)</f>
        <v>0</v>
      </c>
      <c r="K352" s="250" t="s">
        <v>19</v>
      </c>
      <c r="L352" s="255"/>
      <c r="M352" s="256" t="s">
        <v>19</v>
      </c>
      <c r="N352" s="257" t="s">
        <v>44</v>
      </c>
      <c r="O352" s="86"/>
      <c r="P352" s="215">
        <f>O352*H352</f>
        <v>0</v>
      </c>
      <c r="Q352" s="215">
        <v>0.0025000000000000001</v>
      </c>
      <c r="R352" s="215">
        <f>Q352*H352</f>
        <v>0.01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414</v>
      </c>
      <c r="AT352" s="217" t="s">
        <v>264</v>
      </c>
      <c r="AU352" s="217" t="s">
        <v>83</v>
      </c>
      <c r="AY352" s="19" t="s">
        <v>154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81</v>
      </c>
      <c r="BK352" s="218">
        <f>ROUND(I352*H352,2)</f>
        <v>0</v>
      </c>
      <c r="BL352" s="19" t="s">
        <v>277</v>
      </c>
      <c r="BM352" s="217" t="s">
        <v>3412</v>
      </c>
    </row>
    <row r="353" s="2" customFormat="1">
      <c r="A353" s="40"/>
      <c r="B353" s="41"/>
      <c r="C353" s="42"/>
      <c r="D353" s="219" t="s">
        <v>163</v>
      </c>
      <c r="E353" s="42"/>
      <c r="F353" s="220" t="s">
        <v>3411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163</v>
      </c>
      <c r="AU353" s="19" t="s">
        <v>83</v>
      </c>
    </row>
    <row r="354" s="2" customFormat="1">
      <c r="A354" s="40"/>
      <c r="B354" s="41"/>
      <c r="C354" s="42"/>
      <c r="D354" s="219" t="s">
        <v>249</v>
      </c>
      <c r="E354" s="42"/>
      <c r="F354" s="247" t="s">
        <v>268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249</v>
      </c>
      <c r="AU354" s="19" t="s">
        <v>83</v>
      </c>
    </row>
    <row r="355" s="2" customFormat="1" ht="22.2" customHeight="1">
      <c r="A355" s="40"/>
      <c r="B355" s="41"/>
      <c r="C355" s="206" t="s">
        <v>569</v>
      </c>
      <c r="D355" s="206" t="s">
        <v>156</v>
      </c>
      <c r="E355" s="207" t="s">
        <v>3413</v>
      </c>
      <c r="F355" s="208" t="s">
        <v>3414</v>
      </c>
      <c r="G355" s="209" t="s">
        <v>230</v>
      </c>
      <c r="H355" s="210">
        <v>52.950000000000003</v>
      </c>
      <c r="I355" s="211"/>
      <c r="J355" s="212">
        <f>ROUND(I355*H355,2)</f>
        <v>0</v>
      </c>
      <c r="K355" s="208" t="s">
        <v>160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0.00011</v>
      </c>
      <c r="R355" s="215">
        <f>Q355*H355</f>
        <v>0.0058245000000000007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277</v>
      </c>
      <c r="AT355" s="217" t="s">
        <v>156</v>
      </c>
      <c r="AU355" s="217" t="s">
        <v>83</v>
      </c>
      <c r="AY355" s="19" t="s">
        <v>154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81</v>
      </c>
      <c r="BK355" s="218">
        <f>ROUND(I355*H355,2)</f>
        <v>0</v>
      </c>
      <c r="BL355" s="19" t="s">
        <v>277</v>
      </c>
      <c r="BM355" s="217" t="s">
        <v>3415</v>
      </c>
    </row>
    <row r="356" s="2" customFormat="1">
      <c r="A356" s="40"/>
      <c r="B356" s="41"/>
      <c r="C356" s="42"/>
      <c r="D356" s="219" t="s">
        <v>163</v>
      </c>
      <c r="E356" s="42"/>
      <c r="F356" s="220" t="s">
        <v>3416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163</v>
      </c>
      <c r="AU356" s="19" t="s">
        <v>83</v>
      </c>
    </row>
    <row r="357" s="2" customFormat="1">
      <c r="A357" s="40"/>
      <c r="B357" s="41"/>
      <c r="C357" s="42"/>
      <c r="D357" s="224" t="s">
        <v>165</v>
      </c>
      <c r="E357" s="42"/>
      <c r="F357" s="225" t="s">
        <v>3417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165</v>
      </c>
      <c r="AU357" s="19" t="s">
        <v>83</v>
      </c>
    </row>
    <row r="358" s="13" customFormat="1">
      <c r="A358" s="13"/>
      <c r="B358" s="226"/>
      <c r="C358" s="227"/>
      <c r="D358" s="219" t="s">
        <v>167</v>
      </c>
      <c r="E358" s="228" t="s">
        <v>19</v>
      </c>
      <c r="F358" s="229" t="s">
        <v>3418</v>
      </c>
      <c r="G358" s="227"/>
      <c r="H358" s="228" t="s">
        <v>19</v>
      </c>
      <c r="I358" s="230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167</v>
      </c>
      <c r="AU358" s="235" t="s">
        <v>83</v>
      </c>
      <c r="AV358" s="13" t="s">
        <v>81</v>
      </c>
      <c r="AW358" s="13" t="s">
        <v>34</v>
      </c>
      <c r="AX358" s="13" t="s">
        <v>73</v>
      </c>
      <c r="AY358" s="235" t="s">
        <v>154</v>
      </c>
    </row>
    <row r="359" s="14" customFormat="1">
      <c r="A359" s="14"/>
      <c r="B359" s="236"/>
      <c r="C359" s="237"/>
      <c r="D359" s="219" t="s">
        <v>167</v>
      </c>
      <c r="E359" s="238" t="s">
        <v>19</v>
      </c>
      <c r="F359" s="239" t="s">
        <v>3419</v>
      </c>
      <c r="G359" s="237"/>
      <c r="H359" s="240">
        <v>40.299999999999997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167</v>
      </c>
      <c r="AU359" s="246" t="s">
        <v>83</v>
      </c>
      <c r="AV359" s="14" t="s">
        <v>83</v>
      </c>
      <c r="AW359" s="14" t="s">
        <v>34</v>
      </c>
      <c r="AX359" s="14" t="s">
        <v>73</v>
      </c>
      <c r="AY359" s="246" t="s">
        <v>154</v>
      </c>
    </row>
    <row r="360" s="13" customFormat="1">
      <c r="A360" s="13"/>
      <c r="B360" s="226"/>
      <c r="C360" s="227"/>
      <c r="D360" s="219" t="s">
        <v>167</v>
      </c>
      <c r="E360" s="228" t="s">
        <v>19</v>
      </c>
      <c r="F360" s="229" t="s">
        <v>3420</v>
      </c>
      <c r="G360" s="227"/>
      <c r="H360" s="228" t="s">
        <v>19</v>
      </c>
      <c r="I360" s="230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167</v>
      </c>
      <c r="AU360" s="235" t="s">
        <v>83</v>
      </c>
      <c r="AV360" s="13" t="s">
        <v>81</v>
      </c>
      <c r="AW360" s="13" t="s">
        <v>34</v>
      </c>
      <c r="AX360" s="13" t="s">
        <v>73</v>
      </c>
      <c r="AY360" s="235" t="s">
        <v>154</v>
      </c>
    </row>
    <row r="361" s="14" customFormat="1">
      <c r="A361" s="14"/>
      <c r="B361" s="236"/>
      <c r="C361" s="237"/>
      <c r="D361" s="219" t="s">
        <v>167</v>
      </c>
      <c r="E361" s="238" t="s">
        <v>19</v>
      </c>
      <c r="F361" s="239" t="s">
        <v>3421</v>
      </c>
      <c r="G361" s="237"/>
      <c r="H361" s="240">
        <v>12.65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167</v>
      </c>
      <c r="AU361" s="246" t="s">
        <v>83</v>
      </c>
      <c r="AV361" s="14" t="s">
        <v>83</v>
      </c>
      <c r="AW361" s="14" t="s">
        <v>34</v>
      </c>
      <c r="AX361" s="14" t="s">
        <v>73</v>
      </c>
      <c r="AY361" s="246" t="s">
        <v>154</v>
      </c>
    </row>
    <row r="362" s="2" customFormat="1" ht="14.4" customHeight="1">
      <c r="A362" s="40"/>
      <c r="B362" s="41"/>
      <c r="C362" s="248" t="s">
        <v>574</v>
      </c>
      <c r="D362" s="248" t="s">
        <v>264</v>
      </c>
      <c r="E362" s="249" t="s">
        <v>3422</v>
      </c>
      <c r="F362" s="250" t="s">
        <v>3423</v>
      </c>
      <c r="G362" s="251" t="s">
        <v>1295</v>
      </c>
      <c r="H362" s="252">
        <v>329.05000000000001</v>
      </c>
      <c r="I362" s="253"/>
      <c r="J362" s="254">
        <f>ROUND(I362*H362,2)</f>
        <v>0</v>
      </c>
      <c r="K362" s="250" t="s">
        <v>19</v>
      </c>
      <c r="L362" s="255"/>
      <c r="M362" s="256" t="s">
        <v>19</v>
      </c>
      <c r="N362" s="257" t="s">
        <v>44</v>
      </c>
      <c r="O362" s="86"/>
      <c r="P362" s="215">
        <f>O362*H362</f>
        <v>0</v>
      </c>
      <c r="Q362" s="215">
        <v>0.001</v>
      </c>
      <c r="R362" s="215">
        <f>Q362*H362</f>
        <v>0.32905000000000001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414</v>
      </c>
      <c r="AT362" s="217" t="s">
        <v>264</v>
      </c>
      <c r="AU362" s="217" t="s">
        <v>83</v>
      </c>
      <c r="AY362" s="19" t="s">
        <v>154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81</v>
      </c>
      <c r="BK362" s="218">
        <f>ROUND(I362*H362,2)</f>
        <v>0</v>
      </c>
      <c r="BL362" s="19" t="s">
        <v>277</v>
      </c>
      <c r="BM362" s="217" t="s">
        <v>3424</v>
      </c>
    </row>
    <row r="363" s="2" customFormat="1">
      <c r="A363" s="40"/>
      <c r="B363" s="41"/>
      <c r="C363" s="42"/>
      <c r="D363" s="219" t="s">
        <v>163</v>
      </c>
      <c r="E363" s="42"/>
      <c r="F363" s="220" t="s">
        <v>3423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163</v>
      </c>
      <c r="AU363" s="19" t="s">
        <v>83</v>
      </c>
    </row>
    <row r="364" s="13" customFormat="1">
      <c r="A364" s="13"/>
      <c r="B364" s="226"/>
      <c r="C364" s="227"/>
      <c r="D364" s="219" t="s">
        <v>167</v>
      </c>
      <c r="E364" s="228" t="s">
        <v>19</v>
      </c>
      <c r="F364" s="229" t="s">
        <v>3420</v>
      </c>
      <c r="G364" s="227"/>
      <c r="H364" s="228" t="s">
        <v>19</v>
      </c>
      <c r="I364" s="230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167</v>
      </c>
      <c r="AU364" s="235" t="s">
        <v>83</v>
      </c>
      <c r="AV364" s="13" t="s">
        <v>81</v>
      </c>
      <c r="AW364" s="13" t="s">
        <v>34</v>
      </c>
      <c r="AX364" s="13" t="s">
        <v>73</v>
      </c>
      <c r="AY364" s="235" t="s">
        <v>154</v>
      </c>
    </row>
    <row r="365" s="14" customFormat="1">
      <c r="A365" s="14"/>
      <c r="B365" s="236"/>
      <c r="C365" s="237"/>
      <c r="D365" s="219" t="s">
        <v>167</v>
      </c>
      <c r="E365" s="238" t="s">
        <v>19</v>
      </c>
      <c r="F365" s="239" t="s">
        <v>3425</v>
      </c>
      <c r="G365" s="237"/>
      <c r="H365" s="240">
        <v>171.678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167</v>
      </c>
      <c r="AU365" s="246" t="s">
        <v>83</v>
      </c>
      <c r="AV365" s="14" t="s">
        <v>83</v>
      </c>
      <c r="AW365" s="14" t="s">
        <v>34</v>
      </c>
      <c r="AX365" s="14" t="s">
        <v>73</v>
      </c>
      <c r="AY365" s="246" t="s">
        <v>154</v>
      </c>
    </row>
    <row r="366" s="14" customFormat="1">
      <c r="A366" s="14"/>
      <c r="B366" s="236"/>
      <c r="C366" s="237"/>
      <c r="D366" s="219" t="s">
        <v>167</v>
      </c>
      <c r="E366" s="238" t="s">
        <v>19</v>
      </c>
      <c r="F366" s="239" t="s">
        <v>3426</v>
      </c>
      <c r="G366" s="237"/>
      <c r="H366" s="240">
        <v>78.099999999999994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167</v>
      </c>
      <c r="AU366" s="246" t="s">
        <v>83</v>
      </c>
      <c r="AV366" s="14" t="s">
        <v>83</v>
      </c>
      <c r="AW366" s="14" t="s">
        <v>34</v>
      </c>
      <c r="AX366" s="14" t="s">
        <v>73</v>
      </c>
      <c r="AY366" s="246" t="s">
        <v>154</v>
      </c>
    </row>
    <row r="367" s="13" customFormat="1">
      <c r="A367" s="13"/>
      <c r="B367" s="226"/>
      <c r="C367" s="227"/>
      <c r="D367" s="219" t="s">
        <v>167</v>
      </c>
      <c r="E367" s="228" t="s">
        <v>19</v>
      </c>
      <c r="F367" s="229" t="s">
        <v>3420</v>
      </c>
      <c r="G367" s="227"/>
      <c r="H367" s="228" t="s">
        <v>19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167</v>
      </c>
      <c r="AU367" s="235" t="s">
        <v>83</v>
      </c>
      <c r="AV367" s="13" t="s">
        <v>81</v>
      </c>
      <c r="AW367" s="13" t="s">
        <v>34</v>
      </c>
      <c r="AX367" s="13" t="s">
        <v>73</v>
      </c>
      <c r="AY367" s="235" t="s">
        <v>154</v>
      </c>
    </row>
    <row r="368" s="14" customFormat="1">
      <c r="A368" s="14"/>
      <c r="B368" s="236"/>
      <c r="C368" s="237"/>
      <c r="D368" s="219" t="s">
        <v>167</v>
      </c>
      <c r="E368" s="238" t="s">
        <v>19</v>
      </c>
      <c r="F368" s="239" t="s">
        <v>3427</v>
      </c>
      <c r="G368" s="237"/>
      <c r="H368" s="240">
        <v>53.889000000000003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167</v>
      </c>
      <c r="AU368" s="246" t="s">
        <v>83</v>
      </c>
      <c r="AV368" s="14" t="s">
        <v>83</v>
      </c>
      <c r="AW368" s="14" t="s">
        <v>34</v>
      </c>
      <c r="AX368" s="14" t="s">
        <v>73</v>
      </c>
      <c r="AY368" s="246" t="s">
        <v>154</v>
      </c>
    </row>
    <row r="369" s="14" customFormat="1">
      <c r="A369" s="14"/>
      <c r="B369" s="236"/>
      <c r="C369" s="237"/>
      <c r="D369" s="219" t="s">
        <v>167</v>
      </c>
      <c r="E369" s="238" t="s">
        <v>19</v>
      </c>
      <c r="F369" s="239" t="s">
        <v>3428</v>
      </c>
      <c r="G369" s="237"/>
      <c r="H369" s="240">
        <v>25.382999999999999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167</v>
      </c>
      <c r="AU369" s="246" t="s">
        <v>83</v>
      </c>
      <c r="AV369" s="14" t="s">
        <v>83</v>
      </c>
      <c r="AW369" s="14" t="s">
        <v>34</v>
      </c>
      <c r="AX369" s="14" t="s">
        <v>73</v>
      </c>
      <c r="AY369" s="246" t="s">
        <v>154</v>
      </c>
    </row>
    <row r="370" s="2" customFormat="1" ht="14.4" customHeight="1">
      <c r="A370" s="40"/>
      <c r="B370" s="41"/>
      <c r="C370" s="206" t="s">
        <v>580</v>
      </c>
      <c r="D370" s="206" t="s">
        <v>156</v>
      </c>
      <c r="E370" s="207" t="s">
        <v>3429</v>
      </c>
      <c r="F370" s="208" t="s">
        <v>3430</v>
      </c>
      <c r="G370" s="209" t="s">
        <v>1295</v>
      </c>
      <c r="H370" s="210">
        <v>462</v>
      </c>
      <c r="I370" s="211"/>
      <c r="J370" s="212">
        <f>ROUND(I370*H370,2)</f>
        <v>0</v>
      </c>
      <c r="K370" s="208" t="s">
        <v>160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5.0000000000000002E-05</v>
      </c>
      <c r="R370" s="215">
        <f>Q370*H370</f>
        <v>0.023100000000000002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277</v>
      </c>
      <c r="AT370" s="217" t="s">
        <v>156</v>
      </c>
      <c r="AU370" s="217" t="s">
        <v>83</v>
      </c>
      <c r="AY370" s="19" t="s">
        <v>154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81</v>
      </c>
      <c r="BK370" s="218">
        <f>ROUND(I370*H370,2)</f>
        <v>0</v>
      </c>
      <c r="BL370" s="19" t="s">
        <v>277</v>
      </c>
      <c r="BM370" s="217" t="s">
        <v>3431</v>
      </c>
    </row>
    <row r="371" s="2" customFormat="1">
      <c r="A371" s="40"/>
      <c r="B371" s="41"/>
      <c r="C371" s="42"/>
      <c r="D371" s="219" t="s">
        <v>163</v>
      </c>
      <c r="E371" s="42"/>
      <c r="F371" s="220" t="s">
        <v>3432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163</v>
      </c>
      <c r="AU371" s="19" t="s">
        <v>83</v>
      </c>
    </row>
    <row r="372" s="2" customFormat="1">
      <c r="A372" s="40"/>
      <c r="B372" s="41"/>
      <c r="C372" s="42"/>
      <c r="D372" s="224" t="s">
        <v>165</v>
      </c>
      <c r="E372" s="42"/>
      <c r="F372" s="225" t="s">
        <v>3433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165</v>
      </c>
      <c r="AU372" s="19" t="s">
        <v>83</v>
      </c>
    </row>
    <row r="373" s="14" customFormat="1">
      <c r="A373" s="14"/>
      <c r="B373" s="236"/>
      <c r="C373" s="237"/>
      <c r="D373" s="219" t="s">
        <v>167</v>
      </c>
      <c r="E373" s="238" t="s">
        <v>19</v>
      </c>
      <c r="F373" s="239" t="s">
        <v>3434</v>
      </c>
      <c r="G373" s="237"/>
      <c r="H373" s="240">
        <v>462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167</v>
      </c>
      <c r="AU373" s="246" t="s">
        <v>83</v>
      </c>
      <c r="AV373" s="14" t="s">
        <v>83</v>
      </c>
      <c r="AW373" s="14" t="s">
        <v>34</v>
      </c>
      <c r="AX373" s="14" t="s">
        <v>73</v>
      </c>
      <c r="AY373" s="246" t="s">
        <v>154</v>
      </c>
    </row>
    <row r="374" s="2" customFormat="1" ht="22.2" customHeight="1">
      <c r="A374" s="40"/>
      <c r="B374" s="41"/>
      <c r="C374" s="248" t="s">
        <v>586</v>
      </c>
      <c r="D374" s="248" t="s">
        <v>264</v>
      </c>
      <c r="E374" s="249" t="s">
        <v>3435</v>
      </c>
      <c r="F374" s="250" t="s">
        <v>3436</v>
      </c>
      <c r="G374" s="251" t="s">
        <v>434</v>
      </c>
      <c r="H374" s="252">
        <v>13</v>
      </c>
      <c r="I374" s="253"/>
      <c r="J374" s="254">
        <f>ROUND(I374*H374,2)</f>
        <v>0</v>
      </c>
      <c r="K374" s="250" t="s">
        <v>19</v>
      </c>
      <c r="L374" s="255"/>
      <c r="M374" s="256" t="s">
        <v>19</v>
      </c>
      <c r="N374" s="257" t="s">
        <v>44</v>
      </c>
      <c r="O374" s="86"/>
      <c r="P374" s="215">
        <f>O374*H374</f>
        <v>0</v>
      </c>
      <c r="Q374" s="215">
        <v>0.048000000000000001</v>
      </c>
      <c r="R374" s="215">
        <f>Q374*H374</f>
        <v>0.624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414</v>
      </c>
      <c r="AT374" s="217" t="s">
        <v>264</v>
      </c>
      <c r="AU374" s="217" t="s">
        <v>83</v>
      </c>
      <c r="AY374" s="19" t="s">
        <v>154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ROUND(I374*H374,2)</f>
        <v>0</v>
      </c>
      <c r="BL374" s="19" t="s">
        <v>277</v>
      </c>
      <c r="BM374" s="217" t="s">
        <v>3437</v>
      </c>
    </row>
    <row r="375" s="2" customFormat="1">
      <c r="A375" s="40"/>
      <c r="B375" s="41"/>
      <c r="C375" s="42"/>
      <c r="D375" s="219" t="s">
        <v>163</v>
      </c>
      <c r="E375" s="42"/>
      <c r="F375" s="220" t="s">
        <v>3436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163</v>
      </c>
      <c r="AU375" s="19" t="s">
        <v>83</v>
      </c>
    </row>
    <row r="376" s="14" customFormat="1">
      <c r="A376" s="14"/>
      <c r="B376" s="236"/>
      <c r="C376" s="237"/>
      <c r="D376" s="219" t="s">
        <v>167</v>
      </c>
      <c r="E376" s="238" t="s">
        <v>19</v>
      </c>
      <c r="F376" s="239" t="s">
        <v>3438</v>
      </c>
      <c r="G376" s="237"/>
      <c r="H376" s="240">
        <v>13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167</v>
      </c>
      <c r="AU376" s="246" t="s">
        <v>83</v>
      </c>
      <c r="AV376" s="14" t="s">
        <v>83</v>
      </c>
      <c r="AW376" s="14" t="s">
        <v>34</v>
      </c>
      <c r="AX376" s="14" t="s">
        <v>73</v>
      </c>
      <c r="AY376" s="246" t="s">
        <v>154</v>
      </c>
    </row>
    <row r="377" s="2" customFormat="1" ht="22.2" customHeight="1">
      <c r="A377" s="40"/>
      <c r="B377" s="41"/>
      <c r="C377" s="206" t="s">
        <v>596</v>
      </c>
      <c r="D377" s="206" t="s">
        <v>156</v>
      </c>
      <c r="E377" s="207" t="s">
        <v>1293</v>
      </c>
      <c r="F377" s="208" t="s">
        <v>1294</v>
      </c>
      <c r="G377" s="209" t="s">
        <v>1295</v>
      </c>
      <c r="H377" s="210">
        <v>890.34900000000005</v>
      </c>
      <c r="I377" s="211"/>
      <c r="J377" s="212">
        <f>ROUND(I377*H377,2)</f>
        <v>0</v>
      </c>
      <c r="K377" s="208" t="s">
        <v>160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5.0000000000000002E-05</v>
      </c>
      <c r="R377" s="215">
        <f>Q377*H377</f>
        <v>0.044517450000000007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277</v>
      </c>
      <c r="AT377" s="217" t="s">
        <v>156</v>
      </c>
      <c r="AU377" s="217" t="s">
        <v>83</v>
      </c>
      <c r="AY377" s="19" t="s">
        <v>154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81</v>
      </c>
      <c r="BK377" s="218">
        <f>ROUND(I377*H377,2)</f>
        <v>0</v>
      </c>
      <c r="BL377" s="19" t="s">
        <v>277</v>
      </c>
      <c r="BM377" s="217" t="s">
        <v>3439</v>
      </c>
    </row>
    <row r="378" s="2" customFormat="1">
      <c r="A378" s="40"/>
      <c r="B378" s="41"/>
      <c r="C378" s="42"/>
      <c r="D378" s="219" t="s">
        <v>163</v>
      </c>
      <c r="E378" s="42"/>
      <c r="F378" s="220" t="s">
        <v>1297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163</v>
      </c>
      <c r="AU378" s="19" t="s">
        <v>83</v>
      </c>
    </row>
    <row r="379" s="2" customFormat="1">
      <c r="A379" s="40"/>
      <c r="B379" s="41"/>
      <c r="C379" s="42"/>
      <c r="D379" s="224" t="s">
        <v>165</v>
      </c>
      <c r="E379" s="42"/>
      <c r="F379" s="225" t="s">
        <v>1298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165</v>
      </c>
      <c r="AU379" s="19" t="s">
        <v>83</v>
      </c>
    </row>
    <row r="380" s="13" customFormat="1">
      <c r="A380" s="13"/>
      <c r="B380" s="226"/>
      <c r="C380" s="227"/>
      <c r="D380" s="219" t="s">
        <v>167</v>
      </c>
      <c r="E380" s="228" t="s">
        <v>19</v>
      </c>
      <c r="F380" s="229" t="s">
        <v>3440</v>
      </c>
      <c r="G380" s="227"/>
      <c r="H380" s="228" t="s">
        <v>19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167</v>
      </c>
      <c r="AU380" s="235" t="s">
        <v>83</v>
      </c>
      <c r="AV380" s="13" t="s">
        <v>81</v>
      </c>
      <c r="AW380" s="13" t="s">
        <v>34</v>
      </c>
      <c r="AX380" s="13" t="s">
        <v>73</v>
      </c>
      <c r="AY380" s="235" t="s">
        <v>154</v>
      </c>
    </row>
    <row r="381" s="14" customFormat="1">
      <c r="A381" s="14"/>
      <c r="B381" s="236"/>
      <c r="C381" s="237"/>
      <c r="D381" s="219" t="s">
        <v>167</v>
      </c>
      <c r="E381" s="238" t="s">
        <v>19</v>
      </c>
      <c r="F381" s="239" t="s">
        <v>3441</v>
      </c>
      <c r="G381" s="237"/>
      <c r="H381" s="240">
        <v>530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167</v>
      </c>
      <c r="AU381" s="246" t="s">
        <v>83</v>
      </c>
      <c r="AV381" s="14" t="s">
        <v>83</v>
      </c>
      <c r="AW381" s="14" t="s">
        <v>34</v>
      </c>
      <c r="AX381" s="14" t="s">
        <v>73</v>
      </c>
      <c r="AY381" s="246" t="s">
        <v>154</v>
      </c>
    </row>
    <row r="382" s="14" customFormat="1">
      <c r="A382" s="14"/>
      <c r="B382" s="236"/>
      <c r="C382" s="237"/>
      <c r="D382" s="219" t="s">
        <v>167</v>
      </c>
      <c r="E382" s="238" t="s">
        <v>19</v>
      </c>
      <c r="F382" s="239" t="s">
        <v>3442</v>
      </c>
      <c r="G382" s="237"/>
      <c r="H382" s="240">
        <v>103.88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167</v>
      </c>
      <c r="AU382" s="246" t="s">
        <v>83</v>
      </c>
      <c r="AV382" s="14" t="s">
        <v>83</v>
      </c>
      <c r="AW382" s="14" t="s">
        <v>34</v>
      </c>
      <c r="AX382" s="14" t="s">
        <v>73</v>
      </c>
      <c r="AY382" s="246" t="s">
        <v>154</v>
      </c>
    </row>
    <row r="383" s="14" customFormat="1">
      <c r="A383" s="14"/>
      <c r="B383" s="236"/>
      <c r="C383" s="237"/>
      <c r="D383" s="219" t="s">
        <v>167</v>
      </c>
      <c r="E383" s="238" t="s">
        <v>19</v>
      </c>
      <c r="F383" s="239" t="s">
        <v>3443</v>
      </c>
      <c r="G383" s="237"/>
      <c r="H383" s="240">
        <v>30.413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167</v>
      </c>
      <c r="AU383" s="246" t="s">
        <v>83</v>
      </c>
      <c r="AV383" s="14" t="s">
        <v>83</v>
      </c>
      <c r="AW383" s="14" t="s">
        <v>34</v>
      </c>
      <c r="AX383" s="14" t="s">
        <v>73</v>
      </c>
      <c r="AY383" s="246" t="s">
        <v>154</v>
      </c>
    </row>
    <row r="384" s="14" customFormat="1">
      <c r="A384" s="14"/>
      <c r="B384" s="236"/>
      <c r="C384" s="237"/>
      <c r="D384" s="219" t="s">
        <v>167</v>
      </c>
      <c r="E384" s="238" t="s">
        <v>19</v>
      </c>
      <c r="F384" s="239" t="s">
        <v>3444</v>
      </c>
      <c r="G384" s="237"/>
      <c r="H384" s="240">
        <v>28.776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167</v>
      </c>
      <c r="AU384" s="246" t="s">
        <v>83</v>
      </c>
      <c r="AV384" s="14" t="s">
        <v>83</v>
      </c>
      <c r="AW384" s="14" t="s">
        <v>34</v>
      </c>
      <c r="AX384" s="14" t="s">
        <v>73</v>
      </c>
      <c r="AY384" s="246" t="s">
        <v>154</v>
      </c>
    </row>
    <row r="385" s="14" customFormat="1">
      <c r="A385" s="14"/>
      <c r="B385" s="236"/>
      <c r="C385" s="237"/>
      <c r="D385" s="219" t="s">
        <v>167</v>
      </c>
      <c r="E385" s="238" t="s">
        <v>19</v>
      </c>
      <c r="F385" s="239" t="s">
        <v>3445</v>
      </c>
      <c r="G385" s="237"/>
      <c r="H385" s="240">
        <v>5.2800000000000002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167</v>
      </c>
      <c r="AU385" s="246" t="s">
        <v>83</v>
      </c>
      <c r="AV385" s="14" t="s">
        <v>83</v>
      </c>
      <c r="AW385" s="14" t="s">
        <v>34</v>
      </c>
      <c r="AX385" s="14" t="s">
        <v>73</v>
      </c>
      <c r="AY385" s="246" t="s">
        <v>154</v>
      </c>
    </row>
    <row r="386" s="14" customFormat="1">
      <c r="A386" s="14"/>
      <c r="B386" s="236"/>
      <c r="C386" s="237"/>
      <c r="D386" s="219" t="s">
        <v>167</v>
      </c>
      <c r="E386" s="238" t="s">
        <v>19</v>
      </c>
      <c r="F386" s="239" t="s">
        <v>3446</v>
      </c>
      <c r="G386" s="237"/>
      <c r="H386" s="240">
        <v>192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167</v>
      </c>
      <c r="AU386" s="246" t="s">
        <v>83</v>
      </c>
      <c r="AV386" s="14" t="s">
        <v>83</v>
      </c>
      <c r="AW386" s="14" t="s">
        <v>34</v>
      </c>
      <c r="AX386" s="14" t="s">
        <v>73</v>
      </c>
      <c r="AY386" s="246" t="s">
        <v>154</v>
      </c>
    </row>
    <row r="387" s="2" customFormat="1" ht="14.4" customHeight="1">
      <c r="A387" s="40"/>
      <c r="B387" s="41"/>
      <c r="C387" s="248" t="s">
        <v>605</v>
      </c>
      <c r="D387" s="248" t="s">
        <v>264</v>
      </c>
      <c r="E387" s="249" t="s">
        <v>3422</v>
      </c>
      <c r="F387" s="250" t="s">
        <v>3423</v>
      </c>
      <c r="G387" s="251" t="s">
        <v>1295</v>
      </c>
      <c r="H387" s="252">
        <v>961.577</v>
      </c>
      <c r="I387" s="253"/>
      <c r="J387" s="254">
        <f>ROUND(I387*H387,2)</f>
        <v>0</v>
      </c>
      <c r="K387" s="250" t="s">
        <v>19</v>
      </c>
      <c r="L387" s="255"/>
      <c r="M387" s="256" t="s">
        <v>19</v>
      </c>
      <c r="N387" s="257" t="s">
        <v>44</v>
      </c>
      <c r="O387" s="86"/>
      <c r="P387" s="215">
        <f>O387*H387</f>
        <v>0</v>
      </c>
      <c r="Q387" s="215">
        <v>0.001</v>
      </c>
      <c r="R387" s="215">
        <f>Q387*H387</f>
        <v>0.96157700000000002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414</v>
      </c>
      <c r="AT387" s="217" t="s">
        <v>264</v>
      </c>
      <c r="AU387" s="217" t="s">
        <v>83</v>
      </c>
      <c r="AY387" s="19" t="s">
        <v>154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81</v>
      </c>
      <c r="BK387" s="218">
        <f>ROUND(I387*H387,2)</f>
        <v>0</v>
      </c>
      <c r="BL387" s="19" t="s">
        <v>277</v>
      </c>
      <c r="BM387" s="217" t="s">
        <v>3447</v>
      </c>
    </row>
    <row r="388" s="2" customFormat="1">
      <c r="A388" s="40"/>
      <c r="B388" s="41"/>
      <c r="C388" s="42"/>
      <c r="D388" s="219" t="s">
        <v>163</v>
      </c>
      <c r="E388" s="42"/>
      <c r="F388" s="220" t="s">
        <v>3423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163</v>
      </c>
      <c r="AU388" s="19" t="s">
        <v>83</v>
      </c>
    </row>
    <row r="389" s="13" customFormat="1">
      <c r="A389" s="13"/>
      <c r="B389" s="226"/>
      <c r="C389" s="227"/>
      <c r="D389" s="219" t="s">
        <v>167</v>
      </c>
      <c r="E389" s="228" t="s">
        <v>19</v>
      </c>
      <c r="F389" s="229" t="s">
        <v>3440</v>
      </c>
      <c r="G389" s="227"/>
      <c r="H389" s="228" t="s">
        <v>19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167</v>
      </c>
      <c r="AU389" s="235" t="s">
        <v>83</v>
      </c>
      <c r="AV389" s="13" t="s">
        <v>81</v>
      </c>
      <c r="AW389" s="13" t="s">
        <v>34</v>
      </c>
      <c r="AX389" s="13" t="s">
        <v>73</v>
      </c>
      <c r="AY389" s="235" t="s">
        <v>154</v>
      </c>
    </row>
    <row r="390" s="14" customFormat="1">
      <c r="A390" s="14"/>
      <c r="B390" s="236"/>
      <c r="C390" s="237"/>
      <c r="D390" s="219" t="s">
        <v>167</v>
      </c>
      <c r="E390" s="238" t="s">
        <v>19</v>
      </c>
      <c r="F390" s="239" t="s">
        <v>3441</v>
      </c>
      <c r="G390" s="237"/>
      <c r="H390" s="240">
        <v>530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167</v>
      </c>
      <c r="AU390" s="246" t="s">
        <v>83</v>
      </c>
      <c r="AV390" s="14" t="s">
        <v>83</v>
      </c>
      <c r="AW390" s="14" t="s">
        <v>34</v>
      </c>
      <c r="AX390" s="14" t="s">
        <v>73</v>
      </c>
      <c r="AY390" s="246" t="s">
        <v>154</v>
      </c>
    </row>
    <row r="391" s="14" customFormat="1">
      <c r="A391" s="14"/>
      <c r="B391" s="236"/>
      <c r="C391" s="237"/>
      <c r="D391" s="219" t="s">
        <v>167</v>
      </c>
      <c r="E391" s="238" t="s">
        <v>19</v>
      </c>
      <c r="F391" s="239" t="s">
        <v>3442</v>
      </c>
      <c r="G391" s="237"/>
      <c r="H391" s="240">
        <v>103.88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167</v>
      </c>
      <c r="AU391" s="246" t="s">
        <v>83</v>
      </c>
      <c r="AV391" s="14" t="s">
        <v>83</v>
      </c>
      <c r="AW391" s="14" t="s">
        <v>34</v>
      </c>
      <c r="AX391" s="14" t="s">
        <v>73</v>
      </c>
      <c r="AY391" s="246" t="s">
        <v>154</v>
      </c>
    </row>
    <row r="392" s="14" customFormat="1">
      <c r="A392" s="14"/>
      <c r="B392" s="236"/>
      <c r="C392" s="237"/>
      <c r="D392" s="219" t="s">
        <v>167</v>
      </c>
      <c r="E392" s="238" t="s">
        <v>19</v>
      </c>
      <c r="F392" s="239" t="s">
        <v>3443</v>
      </c>
      <c r="G392" s="237"/>
      <c r="H392" s="240">
        <v>30.413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167</v>
      </c>
      <c r="AU392" s="246" t="s">
        <v>83</v>
      </c>
      <c r="AV392" s="14" t="s">
        <v>83</v>
      </c>
      <c r="AW392" s="14" t="s">
        <v>34</v>
      </c>
      <c r="AX392" s="14" t="s">
        <v>73</v>
      </c>
      <c r="AY392" s="246" t="s">
        <v>154</v>
      </c>
    </row>
    <row r="393" s="14" customFormat="1">
      <c r="A393" s="14"/>
      <c r="B393" s="236"/>
      <c r="C393" s="237"/>
      <c r="D393" s="219" t="s">
        <v>167</v>
      </c>
      <c r="E393" s="238" t="s">
        <v>19</v>
      </c>
      <c r="F393" s="239" t="s">
        <v>3444</v>
      </c>
      <c r="G393" s="237"/>
      <c r="H393" s="240">
        <v>28.776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167</v>
      </c>
      <c r="AU393" s="246" t="s">
        <v>83</v>
      </c>
      <c r="AV393" s="14" t="s">
        <v>83</v>
      </c>
      <c r="AW393" s="14" t="s">
        <v>34</v>
      </c>
      <c r="AX393" s="14" t="s">
        <v>73</v>
      </c>
      <c r="AY393" s="246" t="s">
        <v>154</v>
      </c>
    </row>
    <row r="394" s="14" customFormat="1">
      <c r="A394" s="14"/>
      <c r="B394" s="236"/>
      <c r="C394" s="237"/>
      <c r="D394" s="219" t="s">
        <v>167</v>
      </c>
      <c r="E394" s="238" t="s">
        <v>19</v>
      </c>
      <c r="F394" s="239" t="s">
        <v>3445</v>
      </c>
      <c r="G394" s="237"/>
      <c r="H394" s="240">
        <v>5.2800000000000002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167</v>
      </c>
      <c r="AU394" s="246" t="s">
        <v>83</v>
      </c>
      <c r="AV394" s="14" t="s">
        <v>83</v>
      </c>
      <c r="AW394" s="14" t="s">
        <v>34</v>
      </c>
      <c r="AX394" s="14" t="s">
        <v>73</v>
      </c>
      <c r="AY394" s="246" t="s">
        <v>154</v>
      </c>
    </row>
    <row r="395" s="14" customFormat="1">
      <c r="A395" s="14"/>
      <c r="B395" s="236"/>
      <c r="C395" s="237"/>
      <c r="D395" s="219" t="s">
        <v>167</v>
      </c>
      <c r="E395" s="238" t="s">
        <v>19</v>
      </c>
      <c r="F395" s="239" t="s">
        <v>3448</v>
      </c>
      <c r="G395" s="237"/>
      <c r="H395" s="240">
        <v>192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167</v>
      </c>
      <c r="AU395" s="246" t="s">
        <v>83</v>
      </c>
      <c r="AV395" s="14" t="s">
        <v>83</v>
      </c>
      <c r="AW395" s="14" t="s">
        <v>34</v>
      </c>
      <c r="AX395" s="14" t="s">
        <v>73</v>
      </c>
      <c r="AY395" s="246" t="s">
        <v>154</v>
      </c>
    </row>
    <row r="396" s="14" customFormat="1">
      <c r="A396" s="14"/>
      <c r="B396" s="236"/>
      <c r="C396" s="237"/>
      <c r="D396" s="219" t="s">
        <v>167</v>
      </c>
      <c r="E396" s="237"/>
      <c r="F396" s="239" t="s">
        <v>3449</v>
      </c>
      <c r="G396" s="237"/>
      <c r="H396" s="240">
        <v>961.577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167</v>
      </c>
      <c r="AU396" s="246" t="s">
        <v>83</v>
      </c>
      <c r="AV396" s="14" t="s">
        <v>83</v>
      </c>
      <c r="AW396" s="14" t="s">
        <v>4</v>
      </c>
      <c r="AX396" s="14" t="s">
        <v>81</v>
      </c>
      <c r="AY396" s="246" t="s">
        <v>154</v>
      </c>
    </row>
    <row r="397" s="2" customFormat="1" ht="22.2" customHeight="1">
      <c r="A397" s="40"/>
      <c r="B397" s="41"/>
      <c r="C397" s="206" t="s">
        <v>611</v>
      </c>
      <c r="D397" s="206" t="s">
        <v>156</v>
      </c>
      <c r="E397" s="207" t="s">
        <v>495</v>
      </c>
      <c r="F397" s="208" t="s">
        <v>496</v>
      </c>
      <c r="G397" s="209" t="s">
        <v>178</v>
      </c>
      <c r="H397" s="210">
        <v>1.9990000000000001</v>
      </c>
      <c r="I397" s="211"/>
      <c r="J397" s="212">
        <f>ROUND(I397*H397,2)</f>
        <v>0</v>
      </c>
      <c r="K397" s="208" t="s">
        <v>160</v>
      </c>
      <c r="L397" s="46"/>
      <c r="M397" s="213" t="s">
        <v>19</v>
      </c>
      <c r="N397" s="214" t="s">
        <v>44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277</v>
      </c>
      <c r="AT397" s="217" t="s">
        <v>156</v>
      </c>
      <c r="AU397" s="217" t="s">
        <v>83</v>
      </c>
      <c r="AY397" s="19" t="s">
        <v>154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81</v>
      </c>
      <c r="BK397" s="218">
        <f>ROUND(I397*H397,2)</f>
        <v>0</v>
      </c>
      <c r="BL397" s="19" t="s">
        <v>277</v>
      </c>
      <c r="BM397" s="217" t="s">
        <v>3450</v>
      </c>
    </row>
    <row r="398" s="2" customFormat="1">
      <c r="A398" s="40"/>
      <c r="B398" s="41"/>
      <c r="C398" s="42"/>
      <c r="D398" s="219" t="s">
        <v>163</v>
      </c>
      <c r="E398" s="42"/>
      <c r="F398" s="220" t="s">
        <v>498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163</v>
      </c>
      <c r="AU398" s="19" t="s">
        <v>83</v>
      </c>
    </row>
    <row r="399" s="2" customFormat="1">
      <c r="A399" s="40"/>
      <c r="B399" s="41"/>
      <c r="C399" s="42"/>
      <c r="D399" s="224" t="s">
        <v>165</v>
      </c>
      <c r="E399" s="42"/>
      <c r="F399" s="225" t="s">
        <v>499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165</v>
      </c>
      <c r="AU399" s="19" t="s">
        <v>83</v>
      </c>
    </row>
    <row r="400" s="12" customFormat="1" ht="22.8" customHeight="1">
      <c r="A400" s="12"/>
      <c r="B400" s="190"/>
      <c r="C400" s="191"/>
      <c r="D400" s="192" t="s">
        <v>72</v>
      </c>
      <c r="E400" s="204" t="s">
        <v>500</v>
      </c>
      <c r="F400" s="204" t="s">
        <v>501</v>
      </c>
      <c r="G400" s="191"/>
      <c r="H400" s="191"/>
      <c r="I400" s="194"/>
      <c r="J400" s="205">
        <f>BK400</f>
        <v>0</v>
      </c>
      <c r="K400" s="191"/>
      <c r="L400" s="196"/>
      <c r="M400" s="197"/>
      <c r="N400" s="198"/>
      <c r="O400" s="198"/>
      <c r="P400" s="199">
        <f>SUM(P401:P427)</f>
        <v>0</v>
      </c>
      <c r="Q400" s="198"/>
      <c r="R400" s="199">
        <f>SUM(R401:R427)</f>
        <v>1.7663452499999996</v>
      </c>
      <c r="S400" s="198"/>
      <c r="T400" s="200">
        <f>SUM(T401:T427)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1" t="s">
        <v>83</v>
      </c>
      <c r="AT400" s="202" t="s">
        <v>72</v>
      </c>
      <c r="AU400" s="202" t="s">
        <v>81</v>
      </c>
      <c r="AY400" s="201" t="s">
        <v>154</v>
      </c>
      <c r="BK400" s="203">
        <f>SUM(BK401:BK427)</f>
        <v>0</v>
      </c>
    </row>
    <row r="401" s="2" customFormat="1" ht="22.2" customHeight="1">
      <c r="A401" s="40"/>
      <c r="B401" s="41"/>
      <c r="C401" s="206" t="s">
        <v>964</v>
      </c>
      <c r="D401" s="206" t="s">
        <v>156</v>
      </c>
      <c r="E401" s="207" t="s">
        <v>3451</v>
      </c>
      <c r="F401" s="208" t="s">
        <v>3452</v>
      </c>
      <c r="G401" s="209" t="s">
        <v>207</v>
      </c>
      <c r="H401" s="210">
        <v>16.574999999999999</v>
      </c>
      <c r="I401" s="211"/>
      <c r="J401" s="212">
        <f>ROUND(I401*H401,2)</f>
        <v>0</v>
      </c>
      <c r="K401" s="208" t="s">
        <v>160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0.0097999999999999997</v>
      </c>
      <c r="R401" s="215">
        <f>Q401*H401</f>
        <v>0.162435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277</v>
      </c>
      <c r="AT401" s="217" t="s">
        <v>156</v>
      </c>
      <c r="AU401" s="217" t="s">
        <v>83</v>
      </c>
      <c r="AY401" s="19" t="s">
        <v>154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81</v>
      </c>
      <c r="BK401" s="218">
        <f>ROUND(I401*H401,2)</f>
        <v>0</v>
      </c>
      <c r="BL401" s="19" t="s">
        <v>277</v>
      </c>
      <c r="BM401" s="217" t="s">
        <v>3453</v>
      </c>
    </row>
    <row r="402" s="2" customFormat="1">
      <c r="A402" s="40"/>
      <c r="B402" s="41"/>
      <c r="C402" s="42"/>
      <c r="D402" s="219" t="s">
        <v>163</v>
      </c>
      <c r="E402" s="42"/>
      <c r="F402" s="220" t="s">
        <v>3454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163</v>
      </c>
      <c r="AU402" s="19" t="s">
        <v>83</v>
      </c>
    </row>
    <row r="403" s="2" customFormat="1">
      <c r="A403" s="40"/>
      <c r="B403" s="41"/>
      <c r="C403" s="42"/>
      <c r="D403" s="224" t="s">
        <v>165</v>
      </c>
      <c r="E403" s="42"/>
      <c r="F403" s="225" t="s">
        <v>3455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165</v>
      </c>
      <c r="AU403" s="19" t="s">
        <v>83</v>
      </c>
    </row>
    <row r="404" s="13" customFormat="1">
      <c r="A404" s="13"/>
      <c r="B404" s="226"/>
      <c r="C404" s="227"/>
      <c r="D404" s="219" t="s">
        <v>167</v>
      </c>
      <c r="E404" s="228" t="s">
        <v>19</v>
      </c>
      <c r="F404" s="229" t="s">
        <v>3316</v>
      </c>
      <c r="G404" s="227"/>
      <c r="H404" s="228" t="s">
        <v>19</v>
      </c>
      <c r="I404" s="230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167</v>
      </c>
      <c r="AU404" s="235" t="s">
        <v>83</v>
      </c>
      <c r="AV404" s="13" t="s">
        <v>81</v>
      </c>
      <c r="AW404" s="13" t="s">
        <v>34</v>
      </c>
      <c r="AX404" s="13" t="s">
        <v>73</v>
      </c>
      <c r="AY404" s="235" t="s">
        <v>154</v>
      </c>
    </row>
    <row r="405" s="14" customFormat="1">
      <c r="A405" s="14"/>
      <c r="B405" s="236"/>
      <c r="C405" s="237"/>
      <c r="D405" s="219" t="s">
        <v>167</v>
      </c>
      <c r="E405" s="238" t="s">
        <v>19</v>
      </c>
      <c r="F405" s="239" t="s">
        <v>3456</v>
      </c>
      <c r="G405" s="237"/>
      <c r="H405" s="240">
        <v>15.675000000000001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167</v>
      </c>
      <c r="AU405" s="246" t="s">
        <v>83</v>
      </c>
      <c r="AV405" s="14" t="s">
        <v>83</v>
      </c>
      <c r="AW405" s="14" t="s">
        <v>34</v>
      </c>
      <c r="AX405" s="14" t="s">
        <v>73</v>
      </c>
      <c r="AY405" s="246" t="s">
        <v>154</v>
      </c>
    </row>
    <row r="406" s="14" customFormat="1">
      <c r="A406" s="14"/>
      <c r="B406" s="236"/>
      <c r="C406" s="237"/>
      <c r="D406" s="219" t="s">
        <v>167</v>
      </c>
      <c r="E406" s="238" t="s">
        <v>19</v>
      </c>
      <c r="F406" s="239" t="s">
        <v>3233</v>
      </c>
      <c r="G406" s="237"/>
      <c r="H406" s="240">
        <v>0.90000000000000002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167</v>
      </c>
      <c r="AU406" s="246" t="s">
        <v>83</v>
      </c>
      <c r="AV406" s="14" t="s">
        <v>83</v>
      </c>
      <c r="AW406" s="14" t="s">
        <v>34</v>
      </c>
      <c r="AX406" s="14" t="s">
        <v>73</v>
      </c>
      <c r="AY406" s="246" t="s">
        <v>154</v>
      </c>
    </row>
    <row r="407" s="2" customFormat="1" ht="22.2" customHeight="1">
      <c r="A407" s="40"/>
      <c r="B407" s="41"/>
      <c r="C407" s="248" t="s">
        <v>972</v>
      </c>
      <c r="D407" s="248" t="s">
        <v>264</v>
      </c>
      <c r="E407" s="249" t="s">
        <v>3457</v>
      </c>
      <c r="F407" s="250" t="s">
        <v>3458</v>
      </c>
      <c r="G407" s="251" t="s">
        <v>207</v>
      </c>
      <c r="H407" s="252">
        <v>17.238</v>
      </c>
      <c r="I407" s="253"/>
      <c r="J407" s="254">
        <f>ROUND(I407*H407,2)</f>
        <v>0</v>
      </c>
      <c r="K407" s="250" t="s">
        <v>160</v>
      </c>
      <c r="L407" s="255"/>
      <c r="M407" s="256" t="s">
        <v>19</v>
      </c>
      <c r="N407" s="257" t="s">
        <v>44</v>
      </c>
      <c r="O407" s="86"/>
      <c r="P407" s="215">
        <f>O407*H407</f>
        <v>0</v>
      </c>
      <c r="Q407" s="215">
        <v>0.089999999999999997</v>
      </c>
      <c r="R407" s="215">
        <f>Q407*H407</f>
        <v>1.5514199999999998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414</v>
      </c>
      <c r="AT407" s="217" t="s">
        <v>264</v>
      </c>
      <c r="AU407" s="217" t="s">
        <v>83</v>
      </c>
      <c r="AY407" s="19" t="s">
        <v>154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81</v>
      </c>
      <c r="BK407" s="218">
        <f>ROUND(I407*H407,2)</f>
        <v>0</v>
      </c>
      <c r="BL407" s="19" t="s">
        <v>277</v>
      </c>
      <c r="BM407" s="217" t="s">
        <v>3459</v>
      </c>
    </row>
    <row r="408" s="2" customFormat="1">
      <c r="A408" s="40"/>
      <c r="B408" s="41"/>
      <c r="C408" s="42"/>
      <c r="D408" s="219" t="s">
        <v>163</v>
      </c>
      <c r="E408" s="42"/>
      <c r="F408" s="220" t="s">
        <v>3458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163</v>
      </c>
      <c r="AU408" s="19" t="s">
        <v>83</v>
      </c>
    </row>
    <row r="409" s="14" customFormat="1">
      <c r="A409" s="14"/>
      <c r="B409" s="236"/>
      <c r="C409" s="237"/>
      <c r="D409" s="219" t="s">
        <v>167</v>
      </c>
      <c r="E409" s="237"/>
      <c r="F409" s="239" t="s">
        <v>3460</v>
      </c>
      <c r="G409" s="237"/>
      <c r="H409" s="240">
        <v>17.238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167</v>
      </c>
      <c r="AU409" s="246" t="s">
        <v>83</v>
      </c>
      <c r="AV409" s="14" t="s">
        <v>83</v>
      </c>
      <c r="AW409" s="14" t="s">
        <v>4</v>
      </c>
      <c r="AX409" s="14" t="s">
        <v>81</v>
      </c>
      <c r="AY409" s="246" t="s">
        <v>154</v>
      </c>
    </row>
    <row r="410" s="2" customFormat="1" ht="22.2" customHeight="1">
      <c r="A410" s="40"/>
      <c r="B410" s="41"/>
      <c r="C410" s="206" t="s">
        <v>983</v>
      </c>
      <c r="D410" s="206" t="s">
        <v>156</v>
      </c>
      <c r="E410" s="207" t="s">
        <v>523</v>
      </c>
      <c r="F410" s="208" t="s">
        <v>524</v>
      </c>
      <c r="G410" s="209" t="s">
        <v>207</v>
      </c>
      <c r="H410" s="210">
        <v>32.841000000000001</v>
      </c>
      <c r="I410" s="211"/>
      <c r="J410" s="212">
        <f>ROUND(I410*H410,2)</f>
        <v>0</v>
      </c>
      <c r="K410" s="208" t="s">
        <v>160</v>
      </c>
      <c r="L410" s="46"/>
      <c r="M410" s="213" t="s">
        <v>19</v>
      </c>
      <c r="N410" s="214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277</v>
      </c>
      <c r="AT410" s="217" t="s">
        <v>156</v>
      </c>
      <c r="AU410" s="217" t="s">
        <v>83</v>
      </c>
      <c r="AY410" s="19" t="s">
        <v>154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81</v>
      </c>
      <c r="BK410" s="218">
        <f>ROUND(I410*H410,2)</f>
        <v>0</v>
      </c>
      <c r="BL410" s="19" t="s">
        <v>277</v>
      </c>
      <c r="BM410" s="217" t="s">
        <v>3461</v>
      </c>
    </row>
    <row r="411" s="2" customFormat="1">
      <c r="A411" s="40"/>
      <c r="B411" s="41"/>
      <c r="C411" s="42"/>
      <c r="D411" s="219" t="s">
        <v>163</v>
      </c>
      <c r="E411" s="42"/>
      <c r="F411" s="220" t="s">
        <v>526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163</v>
      </c>
      <c r="AU411" s="19" t="s">
        <v>83</v>
      </c>
    </row>
    <row r="412" s="2" customFormat="1">
      <c r="A412" s="40"/>
      <c r="B412" s="41"/>
      <c r="C412" s="42"/>
      <c r="D412" s="224" t="s">
        <v>165</v>
      </c>
      <c r="E412" s="42"/>
      <c r="F412" s="225" t="s">
        <v>527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165</v>
      </c>
      <c r="AU412" s="19" t="s">
        <v>83</v>
      </c>
    </row>
    <row r="413" s="13" customFormat="1">
      <c r="A413" s="13"/>
      <c r="B413" s="226"/>
      <c r="C413" s="227"/>
      <c r="D413" s="219" t="s">
        <v>167</v>
      </c>
      <c r="E413" s="228" t="s">
        <v>19</v>
      </c>
      <c r="F413" s="229" t="s">
        <v>3462</v>
      </c>
      <c r="G413" s="227"/>
      <c r="H413" s="228" t="s">
        <v>19</v>
      </c>
      <c r="I413" s="230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167</v>
      </c>
      <c r="AU413" s="235" t="s">
        <v>83</v>
      </c>
      <c r="AV413" s="13" t="s">
        <v>81</v>
      </c>
      <c r="AW413" s="13" t="s">
        <v>34</v>
      </c>
      <c r="AX413" s="13" t="s">
        <v>73</v>
      </c>
      <c r="AY413" s="235" t="s">
        <v>154</v>
      </c>
    </row>
    <row r="414" s="14" customFormat="1">
      <c r="A414" s="14"/>
      <c r="B414" s="236"/>
      <c r="C414" s="237"/>
      <c r="D414" s="219" t="s">
        <v>167</v>
      </c>
      <c r="E414" s="238" t="s">
        <v>19</v>
      </c>
      <c r="F414" s="239" t="s">
        <v>3463</v>
      </c>
      <c r="G414" s="237"/>
      <c r="H414" s="240">
        <v>32.841000000000001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167</v>
      </c>
      <c r="AU414" s="246" t="s">
        <v>83</v>
      </c>
      <c r="AV414" s="14" t="s">
        <v>83</v>
      </c>
      <c r="AW414" s="14" t="s">
        <v>34</v>
      </c>
      <c r="AX414" s="14" t="s">
        <v>73</v>
      </c>
      <c r="AY414" s="246" t="s">
        <v>154</v>
      </c>
    </row>
    <row r="415" s="2" customFormat="1" ht="22.2" customHeight="1">
      <c r="A415" s="40"/>
      <c r="B415" s="41"/>
      <c r="C415" s="206" t="s">
        <v>989</v>
      </c>
      <c r="D415" s="206" t="s">
        <v>156</v>
      </c>
      <c r="E415" s="207" t="s">
        <v>531</v>
      </c>
      <c r="F415" s="208" t="s">
        <v>532</v>
      </c>
      <c r="G415" s="209" t="s">
        <v>207</v>
      </c>
      <c r="H415" s="210">
        <v>32.841000000000001</v>
      </c>
      <c r="I415" s="211"/>
      <c r="J415" s="212">
        <f>ROUND(I415*H415,2)</f>
        <v>0</v>
      </c>
      <c r="K415" s="208" t="s">
        <v>160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277</v>
      </c>
      <c r="AT415" s="217" t="s">
        <v>156</v>
      </c>
      <c r="AU415" s="217" t="s">
        <v>83</v>
      </c>
      <c r="AY415" s="19" t="s">
        <v>154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81</v>
      </c>
      <c r="BK415" s="218">
        <f>ROUND(I415*H415,2)</f>
        <v>0</v>
      </c>
      <c r="BL415" s="19" t="s">
        <v>277</v>
      </c>
      <c r="BM415" s="217" t="s">
        <v>3464</v>
      </c>
    </row>
    <row r="416" s="2" customFormat="1">
      <c r="A416" s="40"/>
      <c r="B416" s="41"/>
      <c r="C416" s="42"/>
      <c r="D416" s="219" t="s">
        <v>163</v>
      </c>
      <c r="E416" s="42"/>
      <c r="F416" s="220" t="s">
        <v>534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163</v>
      </c>
      <c r="AU416" s="19" t="s">
        <v>83</v>
      </c>
    </row>
    <row r="417" s="2" customFormat="1">
      <c r="A417" s="40"/>
      <c r="B417" s="41"/>
      <c r="C417" s="42"/>
      <c r="D417" s="224" t="s">
        <v>165</v>
      </c>
      <c r="E417" s="42"/>
      <c r="F417" s="225" t="s">
        <v>535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165</v>
      </c>
      <c r="AU417" s="19" t="s">
        <v>83</v>
      </c>
    </row>
    <row r="418" s="2" customFormat="1" ht="19.8" customHeight="1">
      <c r="A418" s="40"/>
      <c r="B418" s="41"/>
      <c r="C418" s="206" t="s">
        <v>997</v>
      </c>
      <c r="D418" s="206" t="s">
        <v>156</v>
      </c>
      <c r="E418" s="207" t="s">
        <v>537</v>
      </c>
      <c r="F418" s="208" t="s">
        <v>538</v>
      </c>
      <c r="G418" s="209" t="s">
        <v>207</v>
      </c>
      <c r="H418" s="210">
        <v>32.841000000000001</v>
      </c>
      <c r="I418" s="211"/>
      <c r="J418" s="212">
        <f>ROUND(I418*H418,2)</f>
        <v>0</v>
      </c>
      <c r="K418" s="208" t="s">
        <v>160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0.00025000000000000001</v>
      </c>
      <c r="R418" s="215">
        <f>Q418*H418</f>
        <v>0.0082102500000000005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277</v>
      </c>
      <c r="AT418" s="217" t="s">
        <v>156</v>
      </c>
      <c r="AU418" s="217" t="s">
        <v>83</v>
      </c>
      <c r="AY418" s="19" t="s">
        <v>154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277</v>
      </c>
      <c r="BM418" s="217" t="s">
        <v>3465</v>
      </c>
    </row>
    <row r="419" s="2" customFormat="1">
      <c r="A419" s="40"/>
      <c r="B419" s="41"/>
      <c r="C419" s="42"/>
      <c r="D419" s="219" t="s">
        <v>163</v>
      </c>
      <c r="E419" s="42"/>
      <c r="F419" s="220" t="s">
        <v>540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163</v>
      </c>
      <c r="AU419" s="19" t="s">
        <v>83</v>
      </c>
    </row>
    <row r="420" s="2" customFormat="1">
      <c r="A420" s="40"/>
      <c r="B420" s="41"/>
      <c r="C420" s="42"/>
      <c r="D420" s="224" t="s">
        <v>165</v>
      </c>
      <c r="E420" s="42"/>
      <c r="F420" s="225" t="s">
        <v>541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165</v>
      </c>
      <c r="AU420" s="19" t="s">
        <v>83</v>
      </c>
    </row>
    <row r="421" s="2" customFormat="1" ht="14.4" customHeight="1">
      <c r="A421" s="40"/>
      <c r="B421" s="41"/>
      <c r="C421" s="206" t="s">
        <v>1005</v>
      </c>
      <c r="D421" s="206" t="s">
        <v>156</v>
      </c>
      <c r="E421" s="207" t="s">
        <v>543</v>
      </c>
      <c r="F421" s="208" t="s">
        <v>544</v>
      </c>
      <c r="G421" s="209" t="s">
        <v>230</v>
      </c>
      <c r="H421" s="210">
        <v>73.799999999999997</v>
      </c>
      <c r="I421" s="211"/>
      <c r="J421" s="212">
        <f>ROUND(I421*H421,2)</f>
        <v>0</v>
      </c>
      <c r="K421" s="208" t="s">
        <v>19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0.00059999999999999995</v>
      </c>
      <c r="R421" s="215">
        <f>Q421*H421</f>
        <v>0.044279999999999993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277</v>
      </c>
      <c r="AT421" s="217" t="s">
        <v>156</v>
      </c>
      <c r="AU421" s="217" t="s">
        <v>83</v>
      </c>
      <c r="AY421" s="19" t="s">
        <v>154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81</v>
      </c>
      <c r="BK421" s="218">
        <f>ROUND(I421*H421,2)</f>
        <v>0</v>
      </c>
      <c r="BL421" s="19" t="s">
        <v>277</v>
      </c>
      <c r="BM421" s="217" t="s">
        <v>3466</v>
      </c>
    </row>
    <row r="422" s="2" customFormat="1">
      <c r="A422" s="40"/>
      <c r="B422" s="41"/>
      <c r="C422" s="42"/>
      <c r="D422" s="219" t="s">
        <v>163</v>
      </c>
      <c r="E422" s="42"/>
      <c r="F422" s="220" t="s">
        <v>544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163</v>
      </c>
      <c r="AU422" s="19" t="s">
        <v>83</v>
      </c>
    </row>
    <row r="423" s="13" customFormat="1">
      <c r="A423" s="13"/>
      <c r="B423" s="226"/>
      <c r="C423" s="227"/>
      <c r="D423" s="219" t="s">
        <v>167</v>
      </c>
      <c r="E423" s="228" t="s">
        <v>19</v>
      </c>
      <c r="F423" s="229" t="s">
        <v>3300</v>
      </c>
      <c r="G423" s="227"/>
      <c r="H423" s="228" t="s">
        <v>19</v>
      </c>
      <c r="I423" s="230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167</v>
      </c>
      <c r="AU423" s="235" t="s">
        <v>83</v>
      </c>
      <c r="AV423" s="13" t="s">
        <v>81</v>
      </c>
      <c r="AW423" s="13" t="s">
        <v>34</v>
      </c>
      <c r="AX423" s="13" t="s">
        <v>73</v>
      </c>
      <c r="AY423" s="235" t="s">
        <v>154</v>
      </c>
    </row>
    <row r="424" s="14" customFormat="1">
      <c r="A424" s="14"/>
      <c r="B424" s="236"/>
      <c r="C424" s="237"/>
      <c r="D424" s="219" t="s">
        <v>167</v>
      </c>
      <c r="E424" s="238" t="s">
        <v>19</v>
      </c>
      <c r="F424" s="239" t="s">
        <v>3301</v>
      </c>
      <c r="G424" s="237"/>
      <c r="H424" s="240">
        <v>73.799999999999997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167</v>
      </c>
      <c r="AU424" s="246" t="s">
        <v>83</v>
      </c>
      <c r="AV424" s="14" t="s">
        <v>83</v>
      </c>
      <c r="AW424" s="14" t="s">
        <v>34</v>
      </c>
      <c r="AX424" s="14" t="s">
        <v>73</v>
      </c>
      <c r="AY424" s="246" t="s">
        <v>154</v>
      </c>
    </row>
    <row r="425" s="2" customFormat="1" ht="22.2" customHeight="1">
      <c r="A425" s="40"/>
      <c r="B425" s="41"/>
      <c r="C425" s="206" t="s">
        <v>1013</v>
      </c>
      <c r="D425" s="206" t="s">
        <v>156</v>
      </c>
      <c r="E425" s="207" t="s">
        <v>587</v>
      </c>
      <c r="F425" s="208" t="s">
        <v>588</v>
      </c>
      <c r="G425" s="209" t="s">
        <v>178</v>
      </c>
      <c r="H425" s="210">
        <v>1.766</v>
      </c>
      <c r="I425" s="211"/>
      <c r="J425" s="212">
        <f>ROUND(I425*H425,2)</f>
        <v>0</v>
      </c>
      <c r="K425" s="208" t="s">
        <v>160</v>
      </c>
      <c r="L425" s="46"/>
      <c r="M425" s="213" t="s">
        <v>19</v>
      </c>
      <c r="N425" s="214" t="s">
        <v>44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277</v>
      </c>
      <c r="AT425" s="217" t="s">
        <v>156</v>
      </c>
      <c r="AU425" s="217" t="s">
        <v>83</v>
      </c>
      <c r="AY425" s="19" t="s">
        <v>154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81</v>
      </c>
      <c r="BK425" s="218">
        <f>ROUND(I425*H425,2)</f>
        <v>0</v>
      </c>
      <c r="BL425" s="19" t="s">
        <v>277</v>
      </c>
      <c r="BM425" s="217" t="s">
        <v>3467</v>
      </c>
    </row>
    <row r="426" s="2" customFormat="1">
      <c r="A426" s="40"/>
      <c r="B426" s="41"/>
      <c r="C426" s="42"/>
      <c r="D426" s="219" t="s">
        <v>163</v>
      </c>
      <c r="E426" s="42"/>
      <c r="F426" s="220" t="s">
        <v>590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163</v>
      </c>
      <c r="AU426" s="19" t="s">
        <v>83</v>
      </c>
    </row>
    <row r="427" s="2" customFormat="1">
      <c r="A427" s="40"/>
      <c r="B427" s="41"/>
      <c r="C427" s="42"/>
      <c r="D427" s="224" t="s">
        <v>165</v>
      </c>
      <c r="E427" s="42"/>
      <c r="F427" s="225" t="s">
        <v>591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165</v>
      </c>
      <c r="AU427" s="19" t="s">
        <v>83</v>
      </c>
    </row>
    <row r="428" s="12" customFormat="1" ht="25.92" customHeight="1">
      <c r="A428" s="12"/>
      <c r="B428" s="190"/>
      <c r="C428" s="191"/>
      <c r="D428" s="192" t="s">
        <v>72</v>
      </c>
      <c r="E428" s="193" t="s">
        <v>592</v>
      </c>
      <c r="F428" s="193" t="s">
        <v>593</v>
      </c>
      <c r="G428" s="191"/>
      <c r="H428" s="191"/>
      <c r="I428" s="194"/>
      <c r="J428" s="195">
        <f>BK428</f>
        <v>0</v>
      </c>
      <c r="K428" s="191"/>
      <c r="L428" s="196"/>
      <c r="M428" s="197"/>
      <c r="N428" s="198"/>
      <c r="O428" s="198"/>
      <c r="P428" s="199">
        <f>P429+P440</f>
        <v>0</v>
      </c>
      <c r="Q428" s="198"/>
      <c r="R428" s="199">
        <f>R429+R440</f>
        <v>0</v>
      </c>
      <c r="S428" s="198"/>
      <c r="T428" s="200">
        <f>T429+T440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1" t="s">
        <v>189</v>
      </c>
      <c r="AT428" s="202" t="s">
        <v>72</v>
      </c>
      <c r="AU428" s="202" t="s">
        <v>73</v>
      </c>
      <c r="AY428" s="201" t="s">
        <v>154</v>
      </c>
      <c r="BK428" s="203">
        <f>BK429+BK440</f>
        <v>0</v>
      </c>
    </row>
    <row r="429" s="12" customFormat="1" ht="22.8" customHeight="1">
      <c r="A429" s="12"/>
      <c r="B429" s="190"/>
      <c r="C429" s="191"/>
      <c r="D429" s="192" t="s">
        <v>72</v>
      </c>
      <c r="E429" s="204" t="s">
        <v>594</v>
      </c>
      <c r="F429" s="204" t="s">
        <v>595</v>
      </c>
      <c r="G429" s="191"/>
      <c r="H429" s="191"/>
      <c r="I429" s="194"/>
      <c r="J429" s="205">
        <f>BK429</f>
        <v>0</v>
      </c>
      <c r="K429" s="191"/>
      <c r="L429" s="196"/>
      <c r="M429" s="197"/>
      <c r="N429" s="198"/>
      <c r="O429" s="198"/>
      <c r="P429" s="199">
        <f>SUM(P430:P439)</f>
        <v>0</v>
      </c>
      <c r="Q429" s="198"/>
      <c r="R429" s="199">
        <f>SUM(R430:R439)</f>
        <v>0</v>
      </c>
      <c r="S429" s="198"/>
      <c r="T429" s="200">
        <f>SUM(T430:T439)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189</v>
      </c>
      <c r="AT429" s="202" t="s">
        <v>72</v>
      </c>
      <c r="AU429" s="202" t="s">
        <v>81</v>
      </c>
      <c r="AY429" s="201" t="s">
        <v>154</v>
      </c>
      <c r="BK429" s="203">
        <f>SUM(BK430:BK439)</f>
        <v>0</v>
      </c>
    </row>
    <row r="430" s="2" customFormat="1" ht="14.4" customHeight="1">
      <c r="A430" s="40"/>
      <c r="B430" s="41"/>
      <c r="C430" s="206" t="s">
        <v>1021</v>
      </c>
      <c r="D430" s="206" t="s">
        <v>156</v>
      </c>
      <c r="E430" s="207" t="s">
        <v>3468</v>
      </c>
      <c r="F430" s="208" t="s">
        <v>1359</v>
      </c>
      <c r="G430" s="209" t="s">
        <v>599</v>
      </c>
      <c r="H430" s="210">
        <v>1</v>
      </c>
      <c r="I430" s="211"/>
      <c r="J430" s="212">
        <f>ROUND(I430*H430,2)</f>
        <v>0</v>
      </c>
      <c r="K430" s="208" t="s">
        <v>160</v>
      </c>
      <c r="L430" s="46"/>
      <c r="M430" s="213" t="s">
        <v>19</v>
      </c>
      <c r="N430" s="214" t="s">
        <v>44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600</v>
      </c>
      <c r="AT430" s="217" t="s">
        <v>156</v>
      </c>
      <c r="AU430" s="217" t="s">
        <v>83</v>
      </c>
      <c r="AY430" s="19" t="s">
        <v>154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600</v>
      </c>
      <c r="BM430" s="217" t="s">
        <v>3469</v>
      </c>
    </row>
    <row r="431" s="2" customFormat="1">
      <c r="A431" s="40"/>
      <c r="B431" s="41"/>
      <c r="C431" s="42"/>
      <c r="D431" s="219" t="s">
        <v>163</v>
      </c>
      <c r="E431" s="42"/>
      <c r="F431" s="220" t="s">
        <v>1359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163</v>
      </c>
      <c r="AU431" s="19" t="s">
        <v>83</v>
      </c>
    </row>
    <row r="432" s="2" customFormat="1">
      <c r="A432" s="40"/>
      <c r="B432" s="41"/>
      <c r="C432" s="42"/>
      <c r="D432" s="224" t="s">
        <v>165</v>
      </c>
      <c r="E432" s="42"/>
      <c r="F432" s="225" t="s">
        <v>3470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165</v>
      </c>
      <c r="AU432" s="19" t="s">
        <v>83</v>
      </c>
    </row>
    <row r="433" s="2" customFormat="1" ht="19.8" customHeight="1">
      <c r="A433" s="40"/>
      <c r="B433" s="41"/>
      <c r="C433" s="206" t="s">
        <v>1027</v>
      </c>
      <c r="D433" s="206" t="s">
        <v>156</v>
      </c>
      <c r="E433" s="207" t="s">
        <v>1362</v>
      </c>
      <c r="F433" s="208" t="s">
        <v>1363</v>
      </c>
      <c r="G433" s="209" t="s">
        <v>599</v>
      </c>
      <c r="H433" s="210">
        <v>1</v>
      </c>
      <c r="I433" s="211"/>
      <c r="J433" s="212">
        <f>ROUND(I433*H433,2)</f>
        <v>0</v>
      </c>
      <c r="K433" s="208" t="s">
        <v>160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600</v>
      </c>
      <c r="AT433" s="217" t="s">
        <v>156</v>
      </c>
      <c r="AU433" s="217" t="s">
        <v>83</v>
      </c>
      <c r="AY433" s="19" t="s">
        <v>154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81</v>
      </c>
      <c r="BK433" s="218">
        <f>ROUND(I433*H433,2)</f>
        <v>0</v>
      </c>
      <c r="BL433" s="19" t="s">
        <v>600</v>
      </c>
      <c r="BM433" s="217" t="s">
        <v>3471</v>
      </c>
    </row>
    <row r="434" s="2" customFormat="1">
      <c r="A434" s="40"/>
      <c r="B434" s="41"/>
      <c r="C434" s="42"/>
      <c r="D434" s="219" t="s">
        <v>163</v>
      </c>
      <c r="E434" s="42"/>
      <c r="F434" s="220" t="s">
        <v>1363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163</v>
      </c>
      <c r="AU434" s="19" t="s">
        <v>83</v>
      </c>
    </row>
    <row r="435" s="2" customFormat="1">
      <c r="A435" s="40"/>
      <c r="B435" s="41"/>
      <c r="C435" s="42"/>
      <c r="D435" s="224" t="s">
        <v>165</v>
      </c>
      <c r="E435" s="42"/>
      <c r="F435" s="225" t="s">
        <v>1365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165</v>
      </c>
      <c r="AU435" s="19" t="s">
        <v>83</v>
      </c>
    </row>
    <row r="436" s="2" customFormat="1">
      <c r="A436" s="40"/>
      <c r="B436" s="41"/>
      <c r="C436" s="42"/>
      <c r="D436" s="219" t="s">
        <v>249</v>
      </c>
      <c r="E436" s="42"/>
      <c r="F436" s="247" t="s">
        <v>1366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249</v>
      </c>
      <c r="AU436" s="19" t="s">
        <v>83</v>
      </c>
    </row>
    <row r="437" s="2" customFormat="1" ht="14.4" customHeight="1">
      <c r="A437" s="40"/>
      <c r="B437" s="41"/>
      <c r="C437" s="206" t="s">
        <v>1029</v>
      </c>
      <c r="D437" s="206" t="s">
        <v>156</v>
      </c>
      <c r="E437" s="207" t="s">
        <v>1368</v>
      </c>
      <c r="F437" s="208" t="s">
        <v>1369</v>
      </c>
      <c r="G437" s="209" t="s">
        <v>599</v>
      </c>
      <c r="H437" s="210">
        <v>1</v>
      </c>
      <c r="I437" s="211"/>
      <c r="J437" s="212">
        <f>ROUND(I437*H437,2)</f>
        <v>0</v>
      </c>
      <c r="K437" s="208" t="s">
        <v>160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600</v>
      </c>
      <c r="AT437" s="217" t="s">
        <v>156</v>
      </c>
      <c r="AU437" s="217" t="s">
        <v>83</v>
      </c>
      <c r="AY437" s="19" t="s">
        <v>154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81</v>
      </c>
      <c r="BK437" s="218">
        <f>ROUND(I437*H437,2)</f>
        <v>0</v>
      </c>
      <c r="BL437" s="19" t="s">
        <v>600</v>
      </c>
      <c r="BM437" s="217" t="s">
        <v>3472</v>
      </c>
    </row>
    <row r="438" s="2" customFormat="1">
      <c r="A438" s="40"/>
      <c r="B438" s="41"/>
      <c r="C438" s="42"/>
      <c r="D438" s="219" t="s">
        <v>163</v>
      </c>
      <c r="E438" s="42"/>
      <c r="F438" s="220" t="s">
        <v>1369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163</v>
      </c>
      <c r="AU438" s="19" t="s">
        <v>83</v>
      </c>
    </row>
    <row r="439" s="2" customFormat="1">
      <c r="A439" s="40"/>
      <c r="B439" s="41"/>
      <c r="C439" s="42"/>
      <c r="D439" s="224" t="s">
        <v>165</v>
      </c>
      <c r="E439" s="42"/>
      <c r="F439" s="225" t="s">
        <v>1371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165</v>
      </c>
      <c r="AU439" s="19" t="s">
        <v>83</v>
      </c>
    </row>
    <row r="440" s="12" customFormat="1" ht="22.8" customHeight="1">
      <c r="A440" s="12"/>
      <c r="B440" s="190"/>
      <c r="C440" s="191"/>
      <c r="D440" s="192" t="s">
        <v>72</v>
      </c>
      <c r="E440" s="204" t="s">
        <v>603</v>
      </c>
      <c r="F440" s="204" t="s">
        <v>604</v>
      </c>
      <c r="G440" s="191"/>
      <c r="H440" s="191"/>
      <c r="I440" s="194"/>
      <c r="J440" s="205">
        <f>BK440</f>
        <v>0</v>
      </c>
      <c r="K440" s="191"/>
      <c r="L440" s="196"/>
      <c r="M440" s="197"/>
      <c r="N440" s="198"/>
      <c r="O440" s="198"/>
      <c r="P440" s="199">
        <f>SUM(P441:P443)</f>
        <v>0</v>
      </c>
      <c r="Q440" s="198"/>
      <c r="R440" s="199">
        <f>SUM(R441:R443)</f>
        <v>0</v>
      </c>
      <c r="S440" s="198"/>
      <c r="T440" s="200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1" t="s">
        <v>189</v>
      </c>
      <c r="AT440" s="202" t="s">
        <v>72</v>
      </c>
      <c r="AU440" s="202" t="s">
        <v>81</v>
      </c>
      <c r="AY440" s="201" t="s">
        <v>154</v>
      </c>
      <c r="BK440" s="203">
        <f>SUM(BK441:BK443)</f>
        <v>0</v>
      </c>
    </row>
    <row r="441" s="2" customFormat="1" ht="14.4" customHeight="1">
      <c r="A441" s="40"/>
      <c r="B441" s="41"/>
      <c r="C441" s="206" t="s">
        <v>1032</v>
      </c>
      <c r="D441" s="206" t="s">
        <v>156</v>
      </c>
      <c r="E441" s="207" t="s">
        <v>606</v>
      </c>
      <c r="F441" s="208" t="s">
        <v>604</v>
      </c>
      <c r="G441" s="209" t="s">
        <v>599</v>
      </c>
      <c r="H441" s="210">
        <v>1</v>
      </c>
      <c r="I441" s="211"/>
      <c r="J441" s="212">
        <f>ROUND(I441*H441,2)</f>
        <v>0</v>
      </c>
      <c r="K441" s="208" t="s">
        <v>160</v>
      </c>
      <c r="L441" s="46"/>
      <c r="M441" s="213" t="s">
        <v>19</v>
      </c>
      <c r="N441" s="214" t="s">
        <v>44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600</v>
      </c>
      <c r="AT441" s="217" t="s">
        <v>156</v>
      </c>
      <c r="AU441" s="217" t="s">
        <v>83</v>
      </c>
      <c r="AY441" s="19" t="s">
        <v>154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81</v>
      </c>
      <c r="BK441" s="218">
        <f>ROUND(I441*H441,2)</f>
        <v>0</v>
      </c>
      <c r="BL441" s="19" t="s">
        <v>600</v>
      </c>
      <c r="BM441" s="217" t="s">
        <v>3473</v>
      </c>
    </row>
    <row r="442" s="2" customFormat="1">
      <c r="A442" s="40"/>
      <c r="B442" s="41"/>
      <c r="C442" s="42"/>
      <c r="D442" s="219" t="s">
        <v>163</v>
      </c>
      <c r="E442" s="42"/>
      <c r="F442" s="220" t="s">
        <v>604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163</v>
      </c>
      <c r="AU442" s="19" t="s">
        <v>83</v>
      </c>
    </row>
    <row r="443" s="2" customFormat="1">
      <c r="A443" s="40"/>
      <c r="B443" s="41"/>
      <c r="C443" s="42"/>
      <c r="D443" s="224" t="s">
        <v>165</v>
      </c>
      <c r="E443" s="42"/>
      <c r="F443" s="225" t="s">
        <v>608</v>
      </c>
      <c r="G443" s="42"/>
      <c r="H443" s="42"/>
      <c r="I443" s="221"/>
      <c r="J443" s="42"/>
      <c r="K443" s="42"/>
      <c r="L443" s="46"/>
      <c r="M443" s="258"/>
      <c r="N443" s="259"/>
      <c r="O443" s="260"/>
      <c r="P443" s="260"/>
      <c r="Q443" s="260"/>
      <c r="R443" s="260"/>
      <c r="S443" s="260"/>
      <c r="T443" s="261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165</v>
      </c>
      <c r="AU443" s="19" t="s">
        <v>83</v>
      </c>
    </row>
    <row r="444" s="2" customFormat="1" ht="6.96" customHeight="1">
      <c r="A444" s="40"/>
      <c r="B444" s="61"/>
      <c r="C444" s="62"/>
      <c r="D444" s="62"/>
      <c r="E444" s="62"/>
      <c r="F444" s="62"/>
      <c r="G444" s="62"/>
      <c r="H444" s="62"/>
      <c r="I444" s="62"/>
      <c r="J444" s="62"/>
      <c r="K444" s="62"/>
      <c r="L444" s="46"/>
      <c r="M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</sheetData>
  <sheetProtection sheet="1" autoFilter="0" formatColumns="0" formatRows="0" objects="1" scenarios="1" spinCount="100000" saltValue="icWdxNXQ1Z+8iEmf4Ub6Ix91Kihs6XBJnC5MbhFnAXE9A3gI5Iio+XioN3BDGbYbZqOajso31d6bffLqIX8+rA==" hashValue="j8sLaoK/sIZMv4D3jEmVFRYPUURSnsZgLlxHJOdjteQW9rkleyMG+20Vw9mFIC1y95OtPyBA9KWgIf9jhBA8Yw==" algorithmName="SHA-512" password="CC35"/>
  <autoFilter ref="C94:K443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111251101"/>
    <hyperlink ref="F104" r:id="rId2" display="https://podminky.urs.cz/item/CS_URS_2024_02/112155311"/>
    <hyperlink ref="F107" r:id="rId3" display="https://podminky.urs.cz/item/CS_URS_2024_02/112101121"/>
    <hyperlink ref="F112" r:id="rId4" display="https://podminky.urs.cz/item/CS_URS_2024_02/112251101"/>
    <hyperlink ref="F115" r:id="rId5" display="https://podminky.urs.cz/item/CS_URS_2024_02/162201405"/>
    <hyperlink ref="F120" r:id="rId6" display="https://podminky.urs.cz/item/CS_URS_2024_02/162201415"/>
    <hyperlink ref="F123" r:id="rId7" display="https://podminky.urs.cz/item/CS_URS_2024_02/162201421"/>
    <hyperlink ref="F126" r:id="rId8" display="https://podminky.urs.cz/item/CS_URS_2024_02/162301941"/>
    <hyperlink ref="F130" r:id="rId9" display="https://podminky.urs.cz/item/CS_URS_2024_02/162301961"/>
    <hyperlink ref="F134" r:id="rId10" display="https://podminky.urs.cz/item/CS_URS_2024_02/162301971"/>
    <hyperlink ref="F138" r:id="rId11" display="https://podminky.urs.cz/item/CS_URS_2024_02/997013811"/>
    <hyperlink ref="F144" r:id="rId12" display="https://podminky.urs.cz/item/CS_URS_2024_02/121151103"/>
    <hyperlink ref="F148" r:id="rId13" display="https://podminky.urs.cz/item/CS_URS_2024_02/122211101"/>
    <hyperlink ref="F154" r:id="rId14" display="https://podminky.urs.cz/item/CS_URS_2024_02/132251101"/>
    <hyperlink ref="F159" r:id="rId15" display="https://podminky.urs.cz/item/CS_URS_2024_02/133251101"/>
    <hyperlink ref="F164" r:id="rId16" display="https://podminky.urs.cz/item/CS_URS_2024_02/162751116"/>
    <hyperlink ref="F173" r:id="rId17" display="https://podminky.urs.cz/item/CS_URS_2024_02/171251101"/>
    <hyperlink ref="F176" r:id="rId18" display="https://podminky.urs.cz/item/CS_URS_2024_02/171201231"/>
    <hyperlink ref="F180" r:id="rId19" display="https://podminky.urs.cz/item/CS_URS_2024_02/181152302"/>
    <hyperlink ref="F186" r:id="rId20" display="https://podminky.urs.cz/item/CS_URS_2024_02/181311103"/>
    <hyperlink ref="F190" r:id="rId21" display="https://podminky.urs.cz/item/CS_URS_2024_02/181411121"/>
    <hyperlink ref="F197" r:id="rId22" display="https://podminky.urs.cz/item/CS_URS_2024_02/271532212"/>
    <hyperlink ref="F206" r:id="rId23" display="https://podminky.urs.cz/item/CS_URS_2024_02/275313711"/>
    <hyperlink ref="F211" r:id="rId24" display="https://podminky.urs.cz/item/CS_URS_2024_02/275351121"/>
    <hyperlink ref="F216" r:id="rId25" display="https://podminky.urs.cz/item/CS_URS_2024_02/275351122"/>
    <hyperlink ref="F219" r:id="rId26" display="https://podminky.urs.cz/item/CS_URS_2024_02/279113142"/>
    <hyperlink ref="F224" r:id="rId27" display="https://podminky.urs.cz/item/CS_URS_2024_02/279361821"/>
    <hyperlink ref="F230" r:id="rId28" display="https://podminky.urs.cz/item/CS_URS_2024_02/430321616"/>
    <hyperlink ref="F235" r:id="rId29" display="https://podminky.urs.cz/item/CS_URS_2024_02/430362021"/>
    <hyperlink ref="F240" r:id="rId30" display="https://podminky.urs.cz/item/CS_URS_2024_02/434191423"/>
    <hyperlink ref="F246" r:id="rId31" display="https://podminky.urs.cz/item/CS_URS_2024_02/564231011"/>
    <hyperlink ref="F254" r:id="rId32" display="https://podminky.urs.cz/item/CS_URS_2024_02/631311115"/>
    <hyperlink ref="F260" r:id="rId33" display="https://podminky.urs.cz/item/CS_URS_2024_02/631319204"/>
    <hyperlink ref="F267" r:id="rId34" display="https://podminky.urs.cz/item/CS_URS_2024_02/919735113"/>
    <hyperlink ref="F272" r:id="rId35" display="https://podminky.urs.cz/item/CS_URS_2024_02/919732211"/>
    <hyperlink ref="F276" r:id="rId36" display="https://podminky.urs.cz/item/CS_URS_2024_02/113106123"/>
    <hyperlink ref="F280" r:id="rId37" display="https://podminky.urs.cz/item/CS_URS_2024_02/113107151"/>
    <hyperlink ref="F286" r:id="rId38" display="https://podminky.urs.cz/item/CS_URS_2024_02/113107175"/>
    <hyperlink ref="F292" r:id="rId39" display="https://podminky.urs.cz/item/CS_URS_2024_02/113107181"/>
    <hyperlink ref="F299" r:id="rId40" display="https://podminky.urs.cz/item/CS_URS_2024_02/963022819"/>
    <hyperlink ref="F304" r:id="rId41" display="https://podminky.urs.cz/item/CS_URS_2024_02/963053936"/>
    <hyperlink ref="F309" r:id="rId42" display="https://podminky.urs.cz/item/CS_URS_2024_02/985131111"/>
    <hyperlink ref="F313" r:id="rId43" display="https://podminky.urs.cz/item/CS_URS_2024_02/985131311"/>
    <hyperlink ref="F317" r:id="rId44" display="https://podminky.urs.cz/item/CS_URS_2024_02/997221551"/>
    <hyperlink ref="F323" r:id="rId45" display="https://podminky.urs.cz/item/CS_URS_2024_02/997221559"/>
    <hyperlink ref="F327" r:id="rId46" display="https://podminky.urs.cz/item/CS_URS_2024_02/997013862"/>
    <hyperlink ref="F331" r:id="rId47" display="https://podminky.urs.cz/item/CS_URS_2024_02/997221873"/>
    <hyperlink ref="F335" r:id="rId48" display="https://podminky.urs.cz/item/CS_URS_2024_02/997221875"/>
    <hyperlink ref="F340" r:id="rId49" display="https://podminky.urs.cz/item/CS_URS_2024_02/998223011"/>
    <hyperlink ref="F345" r:id="rId50" display="https://podminky.urs.cz/item/CS_URS_2024_02/767161871"/>
    <hyperlink ref="F349" r:id="rId51" display="https://podminky.urs.cz/item/CS_URS_2024_02/767165114"/>
    <hyperlink ref="F357" r:id="rId52" display="https://podminky.urs.cz/item/CS_URS_2024_02/767220210"/>
    <hyperlink ref="F372" r:id="rId53" display="https://podminky.urs.cz/item/CS_URS_2024_02/767590120"/>
    <hyperlink ref="F379" r:id="rId54" display="https://podminky.urs.cz/item/CS_URS_2024_02/767995117"/>
    <hyperlink ref="F399" r:id="rId55" display="https://podminky.urs.cz/item/CS_URS_2024_02/998767101"/>
    <hyperlink ref="F403" r:id="rId56" display="https://podminky.urs.cz/item/CS_URS_2024_02/772521250R"/>
    <hyperlink ref="F412" r:id="rId57" display="https://podminky.urs.cz/item/CS_URS_2024_02/772591913"/>
    <hyperlink ref="F417" r:id="rId58" display="https://podminky.urs.cz/item/CS_URS_2024_02/772591915"/>
    <hyperlink ref="F420" r:id="rId59" display="https://podminky.urs.cz/item/CS_URS_2024_02/772591922"/>
    <hyperlink ref="F427" r:id="rId60" display="https://podminky.urs.cz/item/CS_URS_2024_02/998772101"/>
    <hyperlink ref="F432" r:id="rId61" display="https://podminky.urs.cz/item/CS_URS_2024_02/010001000.1"/>
    <hyperlink ref="F435" r:id="rId62" display="https://podminky.urs.cz/item/CS_URS_2024_02/013203000"/>
    <hyperlink ref="F439" r:id="rId63" display="https://podminky.urs.cz/item/CS_URS_2024_02/013254000"/>
    <hyperlink ref="F443" r:id="rId64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3474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ROUND((SUM(BE96:BE259)),  2)</f>
        <v>0</v>
      </c>
      <c r="G33" s="40"/>
      <c r="H33" s="40"/>
      <c r="I33" s="150">
        <v>0.20999999999999999</v>
      </c>
      <c r="J33" s="149">
        <f>ROUND(((SUM(BE96:BE259))*I33),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ROUND((SUM(BF96:BF259)),  2)</f>
        <v>0</v>
      </c>
      <c r="G34" s="40"/>
      <c r="H34" s="40"/>
      <c r="I34" s="150">
        <v>0.12</v>
      </c>
      <c r="J34" s="149">
        <f>ROUND(((SUM(BF96:BF259))*I34),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ROUND((SUM(BG96:BG259)),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ROUND((SUM(BH96:BH259)),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ROUND((SUM(BI96:BI259)),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06 - Plocha k hlavnímu vstupu - objekt 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618</v>
      </c>
      <c r="E62" s="176"/>
      <c r="F62" s="176"/>
      <c r="G62" s="176"/>
      <c r="H62" s="176"/>
      <c r="I62" s="176"/>
      <c r="J62" s="177">
        <f>J106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J114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126</v>
      </c>
      <c r="E64" s="176"/>
      <c r="F64" s="176"/>
      <c r="G64" s="176"/>
      <c r="H64" s="176"/>
      <c r="I64" s="176"/>
      <c r="J64" s="177">
        <f>J125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127</v>
      </c>
      <c r="E65" s="176"/>
      <c r="F65" s="176"/>
      <c r="G65" s="176"/>
      <c r="H65" s="176"/>
      <c r="I65" s="176"/>
      <c r="J65" s="177">
        <f>J126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128</v>
      </c>
      <c r="E66" s="176"/>
      <c r="F66" s="176"/>
      <c r="G66" s="176"/>
      <c r="H66" s="176"/>
      <c r="I66" s="176"/>
      <c r="J66" s="177">
        <f>J154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129</v>
      </c>
      <c r="E67" s="176"/>
      <c r="F67" s="176"/>
      <c r="G67" s="176"/>
      <c r="H67" s="176"/>
      <c r="I67" s="176"/>
      <c r="J67" s="177">
        <f>J189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130</v>
      </c>
      <c r="E68" s="176"/>
      <c r="F68" s="176"/>
      <c r="G68" s="176"/>
      <c r="H68" s="176"/>
      <c r="I68" s="176"/>
      <c r="J68" s="177">
        <f>J211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131</v>
      </c>
      <c r="E69" s="170"/>
      <c r="F69" s="170"/>
      <c r="G69" s="170"/>
      <c r="H69" s="170"/>
      <c r="I69" s="170"/>
      <c r="J69" s="171">
        <f>J215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134</v>
      </c>
      <c r="E70" s="176"/>
      <c r="F70" s="176"/>
      <c r="G70" s="176"/>
      <c r="H70" s="176"/>
      <c r="I70" s="176"/>
      <c r="J70" s="177">
        <f>J216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135</v>
      </c>
      <c r="E71" s="170"/>
      <c r="F71" s="170"/>
      <c r="G71" s="170"/>
      <c r="H71" s="170"/>
      <c r="I71" s="170"/>
      <c r="J71" s="171">
        <f>J239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136</v>
      </c>
      <c r="E72" s="176"/>
      <c r="F72" s="176"/>
      <c r="G72" s="176"/>
      <c r="H72" s="176"/>
      <c r="I72" s="176"/>
      <c r="J72" s="177">
        <f>J240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137</v>
      </c>
      <c r="E73" s="176"/>
      <c r="F73" s="176"/>
      <c r="G73" s="176"/>
      <c r="H73" s="176"/>
      <c r="I73" s="176"/>
      <c r="J73" s="177">
        <f>J244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138</v>
      </c>
      <c r="E74" s="176"/>
      <c r="F74" s="176"/>
      <c r="G74" s="176"/>
      <c r="H74" s="176"/>
      <c r="I74" s="176"/>
      <c r="J74" s="177">
        <f>J248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3475</v>
      </c>
      <c r="E75" s="176"/>
      <c r="F75" s="176"/>
      <c r="G75" s="176"/>
      <c r="H75" s="176"/>
      <c r="I75" s="176"/>
      <c r="J75" s="177">
        <f>J252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3476</v>
      </c>
      <c r="E76" s="176"/>
      <c r="F76" s="176"/>
      <c r="G76" s="176"/>
      <c r="H76" s="176"/>
      <c r="I76" s="176"/>
      <c r="J76" s="177">
        <f>J256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139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7" customHeight="1">
      <c r="A86" s="40"/>
      <c r="B86" s="41"/>
      <c r="C86" s="42"/>
      <c r="D86" s="42"/>
      <c r="E86" s="162" t="str">
        <f>E7</f>
        <v>SPgŠ, G a VOŠ K. Vary, operační program spravedlivá transformace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115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6" customHeight="1">
      <c r="A88" s="40"/>
      <c r="B88" s="41"/>
      <c r="C88" s="42"/>
      <c r="D88" s="42"/>
      <c r="E88" s="71" t="str">
        <f>E9</f>
        <v>SO 06 - Plocha k hlavnímu vstupu - objekt 6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Karlovy Vary</v>
      </c>
      <c r="G90" s="42"/>
      <c r="H90" s="42"/>
      <c r="I90" s="34" t="s">
        <v>23</v>
      </c>
      <c r="J90" s="74" t="str">
        <f>IF(J12="","",J12)</f>
        <v>20. 10. 2023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25</v>
      </c>
      <c r="D92" s="42"/>
      <c r="E92" s="42"/>
      <c r="F92" s="29" t="str">
        <f>E15</f>
        <v>Střední pedagogická škola, gymnázium a VOŠ K.Vary</v>
      </c>
      <c r="G92" s="42"/>
      <c r="H92" s="42"/>
      <c r="I92" s="34" t="s">
        <v>31</v>
      </c>
      <c r="J92" s="38" t="str">
        <f>E21</f>
        <v>Ing. Roman Gajdoš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6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35</v>
      </c>
      <c r="J93" s="38" t="str">
        <f>E24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140</v>
      </c>
      <c r="D95" s="182" t="s">
        <v>58</v>
      </c>
      <c r="E95" s="182" t="s">
        <v>54</v>
      </c>
      <c r="F95" s="182" t="s">
        <v>55</v>
      </c>
      <c r="G95" s="182" t="s">
        <v>141</v>
      </c>
      <c r="H95" s="182" t="s">
        <v>142</v>
      </c>
      <c r="I95" s="182" t="s">
        <v>143</v>
      </c>
      <c r="J95" s="182" t="s">
        <v>119</v>
      </c>
      <c r="K95" s="183" t="s">
        <v>144</v>
      </c>
      <c r="L95" s="184"/>
      <c r="M95" s="94" t="s">
        <v>19</v>
      </c>
      <c r="N95" s="95" t="s">
        <v>43</v>
      </c>
      <c r="O95" s="95" t="s">
        <v>145</v>
      </c>
      <c r="P95" s="95" t="s">
        <v>146</v>
      </c>
      <c r="Q95" s="95" t="s">
        <v>147</v>
      </c>
      <c r="R95" s="95" t="s">
        <v>148</v>
      </c>
      <c r="S95" s="95" t="s">
        <v>149</v>
      </c>
      <c r="T95" s="96" t="s">
        <v>150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151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P97+P215+P239</f>
        <v>0</v>
      </c>
      <c r="Q96" s="98"/>
      <c r="R96" s="187">
        <f>R97+R215+R239</f>
        <v>87.137575269999985</v>
      </c>
      <c r="S96" s="98"/>
      <c r="T96" s="188">
        <f>T97+T215+T239</f>
        <v>100.63923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120</v>
      </c>
      <c r="BK96" s="189">
        <f>BK97+BK215+BK239</f>
        <v>0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152</v>
      </c>
      <c r="F97" s="193" t="s">
        <v>153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P98+P106+P114+P125+P189+P211</f>
        <v>0</v>
      </c>
      <c r="Q97" s="198"/>
      <c r="R97" s="199">
        <f>R98+R106+R114+R125+R189+R211</f>
        <v>59.23776226999999</v>
      </c>
      <c r="S97" s="198"/>
      <c r="T97" s="200">
        <f>T98+T106+T114+T125+T189+T211</f>
        <v>100.63923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154</v>
      </c>
      <c r="BK97" s="203">
        <f>BK98+BK106+BK114+BK125+BK189+BK211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81</v>
      </c>
      <c r="F98" s="204" t="s">
        <v>155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SUM(P99:P105)</f>
        <v>0</v>
      </c>
      <c r="Q98" s="198"/>
      <c r="R98" s="199">
        <f>SUM(R99:R105)</f>
        <v>0</v>
      </c>
      <c r="S98" s="198"/>
      <c r="T98" s="200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81</v>
      </c>
      <c r="AT98" s="202" t="s">
        <v>72</v>
      </c>
      <c r="AU98" s="202" t="s">
        <v>81</v>
      </c>
      <c r="AY98" s="201" t="s">
        <v>154</v>
      </c>
      <c r="BK98" s="203">
        <f>SUM(BK99:BK105)</f>
        <v>0</v>
      </c>
    </row>
    <row r="99" s="2" customFormat="1" ht="22.2" customHeight="1">
      <c r="A99" s="40"/>
      <c r="B99" s="41"/>
      <c r="C99" s="206" t="s">
        <v>81</v>
      </c>
      <c r="D99" s="206" t="s">
        <v>156</v>
      </c>
      <c r="E99" s="207" t="s">
        <v>3226</v>
      </c>
      <c r="F99" s="208" t="s">
        <v>3227</v>
      </c>
      <c r="G99" s="209" t="s">
        <v>207</v>
      </c>
      <c r="H99" s="210">
        <v>190.22999999999999</v>
      </c>
      <c r="I99" s="211"/>
      <c r="J99" s="212">
        <f>ROUND(I99*H99,2)</f>
        <v>0</v>
      </c>
      <c r="K99" s="208" t="s">
        <v>160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161</v>
      </c>
      <c r="AT99" s="217" t="s">
        <v>156</v>
      </c>
      <c r="AU99" s="217" t="s">
        <v>83</v>
      </c>
      <c r="AY99" s="19" t="s">
        <v>154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161</v>
      </c>
      <c r="BM99" s="217" t="s">
        <v>3477</v>
      </c>
    </row>
    <row r="100" s="2" customFormat="1">
      <c r="A100" s="40"/>
      <c r="B100" s="41"/>
      <c r="C100" s="42"/>
      <c r="D100" s="219" t="s">
        <v>163</v>
      </c>
      <c r="E100" s="42"/>
      <c r="F100" s="220" t="s">
        <v>3229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163</v>
      </c>
      <c r="AU100" s="19" t="s">
        <v>83</v>
      </c>
    </row>
    <row r="101" s="2" customFormat="1">
      <c r="A101" s="40"/>
      <c r="B101" s="41"/>
      <c r="C101" s="42"/>
      <c r="D101" s="224" t="s">
        <v>165</v>
      </c>
      <c r="E101" s="42"/>
      <c r="F101" s="225" t="s">
        <v>3230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165</v>
      </c>
      <c r="AU101" s="19" t="s">
        <v>83</v>
      </c>
    </row>
    <row r="102" s="13" customFormat="1">
      <c r="A102" s="13"/>
      <c r="B102" s="226"/>
      <c r="C102" s="227"/>
      <c r="D102" s="219" t="s">
        <v>167</v>
      </c>
      <c r="E102" s="228" t="s">
        <v>19</v>
      </c>
      <c r="F102" s="229" t="s">
        <v>3307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167</v>
      </c>
      <c r="AU102" s="235" t="s">
        <v>83</v>
      </c>
      <c r="AV102" s="13" t="s">
        <v>81</v>
      </c>
      <c r="AW102" s="13" t="s">
        <v>34</v>
      </c>
      <c r="AX102" s="13" t="s">
        <v>73</v>
      </c>
      <c r="AY102" s="235" t="s">
        <v>154</v>
      </c>
    </row>
    <row r="103" s="14" customFormat="1">
      <c r="A103" s="14"/>
      <c r="B103" s="236"/>
      <c r="C103" s="237"/>
      <c r="D103" s="219" t="s">
        <v>167</v>
      </c>
      <c r="E103" s="238" t="s">
        <v>19</v>
      </c>
      <c r="F103" s="239" t="s">
        <v>3478</v>
      </c>
      <c r="G103" s="237"/>
      <c r="H103" s="240">
        <v>101.77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167</v>
      </c>
      <c r="AU103" s="246" t="s">
        <v>83</v>
      </c>
      <c r="AV103" s="14" t="s">
        <v>83</v>
      </c>
      <c r="AW103" s="14" t="s">
        <v>34</v>
      </c>
      <c r="AX103" s="14" t="s">
        <v>73</v>
      </c>
      <c r="AY103" s="246" t="s">
        <v>154</v>
      </c>
    </row>
    <row r="104" s="14" customFormat="1">
      <c r="A104" s="14"/>
      <c r="B104" s="236"/>
      <c r="C104" s="237"/>
      <c r="D104" s="219" t="s">
        <v>167</v>
      </c>
      <c r="E104" s="238" t="s">
        <v>19</v>
      </c>
      <c r="F104" s="239" t="s">
        <v>3479</v>
      </c>
      <c r="G104" s="237"/>
      <c r="H104" s="240">
        <v>83.859999999999999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167</v>
      </c>
      <c r="AU104" s="246" t="s">
        <v>83</v>
      </c>
      <c r="AV104" s="14" t="s">
        <v>83</v>
      </c>
      <c r="AW104" s="14" t="s">
        <v>34</v>
      </c>
      <c r="AX104" s="14" t="s">
        <v>73</v>
      </c>
      <c r="AY104" s="246" t="s">
        <v>154</v>
      </c>
    </row>
    <row r="105" s="14" customFormat="1">
      <c r="A105" s="14"/>
      <c r="B105" s="236"/>
      <c r="C105" s="237"/>
      <c r="D105" s="219" t="s">
        <v>167</v>
      </c>
      <c r="E105" s="238" t="s">
        <v>19</v>
      </c>
      <c r="F105" s="239" t="s">
        <v>3310</v>
      </c>
      <c r="G105" s="237"/>
      <c r="H105" s="240">
        <v>4.5999999999999996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167</v>
      </c>
      <c r="AU105" s="246" t="s">
        <v>83</v>
      </c>
      <c r="AV105" s="14" t="s">
        <v>83</v>
      </c>
      <c r="AW105" s="14" t="s">
        <v>34</v>
      </c>
      <c r="AX105" s="14" t="s">
        <v>73</v>
      </c>
      <c r="AY105" s="246" t="s">
        <v>154</v>
      </c>
    </row>
    <row r="106" s="12" customFormat="1" ht="22.8" customHeight="1">
      <c r="A106" s="12"/>
      <c r="B106" s="190"/>
      <c r="C106" s="191"/>
      <c r="D106" s="192" t="s">
        <v>72</v>
      </c>
      <c r="E106" s="204" t="s">
        <v>189</v>
      </c>
      <c r="F106" s="204" t="s">
        <v>749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SUM(P107:P113)</f>
        <v>0</v>
      </c>
      <c r="Q106" s="198"/>
      <c r="R106" s="199">
        <f>SUM(R107:R113)</f>
        <v>0</v>
      </c>
      <c r="S106" s="198"/>
      <c r="T106" s="20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81</v>
      </c>
      <c r="AT106" s="202" t="s">
        <v>72</v>
      </c>
      <c r="AU106" s="202" t="s">
        <v>81</v>
      </c>
      <c r="AY106" s="201" t="s">
        <v>154</v>
      </c>
      <c r="BK106" s="203">
        <f>SUM(BK107:BK113)</f>
        <v>0</v>
      </c>
    </row>
    <row r="107" s="2" customFormat="1" ht="22.2" customHeight="1">
      <c r="A107" s="40"/>
      <c r="B107" s="41"/>
      <c r="C107" s="206" t="s">
        <v>83</v>
      </c>
      <c r="D107" s="206" t="s">
        <v>156</v>
      </c>
      <c r="E107" s="207" t="s">
        <v>3302</v>
      </c>
      <c r="F107" s="208" t="s">
        <v>3303</v>
      </c>
      <c r="G107" s="209" t="s">
        <v>207</v>
      </c>
      <c r="H107" s="210">
        <v>190.22999999999999</v>
      </c>
      <c r="I107" s="211"/>
      <c r="J107" s="212">
        <f>ROUND(I107*H107,2)</f>
        <v>0</v>
      </c>
      <c r="K107" s="208" t="s">
        <v>160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161</v>
      </c>
      <c r="AT107" s="217" t="s">
        <v>156</v>
      </c>
      <c r="AU107" s="217" t="s">
        <v>83</v>
      </c>
      <c r="AY107" s="19" t="s">
        <v>154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161</v>
      </c>
      <c r="BM107" s="217" t="s">
        <v>3480</v>
      </c>
    </row>
    <row r="108" s="2" customFormat="1">
      <c r="A108" s="40"/>
      <c r="B108" s="41"/>
      <c r="C108" s="42"/>
      <c r="D108" s="219" t="s">
        <v>163</v>
      </c>
      <c r="E108" s="42"/>
      <c r="F108" s="220" t="s">
        <v>3305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163</v>
      </c>
      <c r="AU108" s="19" t="s">
        <v>83</v>
      </c>
    </row>
    <row r="109" s="2" customFormat="1">
      <c r="A109" s="40"/>
      <c r="B109" s="41"/>
      <c r="C109" s="42"/>
      <c r="D109" s="224" t="s">
        <v>165</v>
      </c>
      <c r="E109" s="42"/>
      <c r="F109" s="225" t="s">
        <v>3306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165</v>
      </c>
      <c r="AU109" s="19" t="s">
        <v>83</v>
      </c>
    </row>
    <row r="110" s="13" customFormat="1">
      <c r="A110" s="13"/>
      <c r="B110" s="226"/>
      <c r="C110" s="227"/>
      <c r="D110" s="219" t="s">
        <v>167</v>
      </c>
      <c r="E110" s="228" t="s">
        <v>19</v>
      </c>
      <c r="F110" s="229" t="s">
        <v>3307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167</v>
      </c>
      <c r="AU110" s="235" t="s">
        <v>83</v>
      </c>
      <c r="AV110" s="13" t="s">
        <v>81</v>
      </c>
      <c r="AW110" s="13" t="s">
        <v>34</v>
      </c>
      <c r="AX110" s="13" t="s">
        <v>73</v>
      </c>
      <c r="AY110" s="235" t="s">
        <v>154</v>
      </c>
    </row>
    <row r="111" s="14" customFormat="1">
      <c r="A111" s="14"/>
      <c r="B111" s="236"/>
      <c r="C111" s="237"/>
      <c r="D111" s="219" t="s">
        <v>167</v>
      </c>
      <c r="E111" s="238" t="s">
        <v>19</v>
      </c>
      <c r="F111" s="239" t="s">
        <v>3308</v>
      </c>
      <c r="G111" s="237"/>
      <c r="H111" s="240">
        <v>101.77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167</v>
      </c>
      <c r="AU111" s="246" t="s">
        <v>83</v>
      </c>
      <c r="AV111" s="14" t="s">
        <v>83</v>
      </c>
      <c r="AW111" s="14" t="s">
        <v>34</v>
      </c>
      <c r="AX111" s="14" t="s">
        <v>73</v>
      </c>
      <c r="AY111" s="246" t="s">
        <v>154</v>
      </c>
    </row>
    <row r="112" s="14" customFormat="1">
      <c r="A112" s="14"/>
      <c r="B112" s="236"/>
      <c r="C112" s="237"/>
      <c r="D112" s="219" t="s">
        <v>167</v>
      </c>
      <c r="E112" s="238" t="s">
        <v>19</v>
      </c>
      <c r="F112" s="239" t="s">
        <v>3309</v>
      </c>
      <c r="G112" s="237"/>
      <c r="H112" s="240">
        <v>83.859999999999999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167</v>
      </c>
      <c r="AU112" s="246" t="s">
        <v>83</v>
      </c>
      <c r="AV112" s="14" t="s">
        <v>83</v>
      </c>
      <c r="AW112" s="14" t="s">
        <v>34</v>
      </c>
      <c r="AX112" s="14" t="s">
        <v>73</v>
      </c>
      <c r="AY112" s="246" t="s">
        <v>154</v>
      </c>
    </row>
    <row r="113" s="14" customFormat="1">
      <c r="A113" s="14"/>
      <c r="B113" s="236"/>
      <c r="C113" s="237"/>
      <c r="D113" s="219" t="s">
        <v>167</v>
      </c>
      <c r="E113" s="238" t="s">
        <v>19</v>
      </c>
      <c r="F113" s="239" t="s">
        <v>3310</v>
      </c>
      <c r="G113" s="237"/>
      <c r="H113" s="240">
        <v>4.5999999999999996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167</v>
      </c>
      <c r="AU113" s="246" t="s">
        <v>83</v>
      </c>
      <c r="AV113" s="14" t="s">
        <v>83</v>
      </c>
      <c r="AW113" s="14" t="s">
        <v>34</v>
      </c>
      <c r="AX113" s="14" t="s">
        <v>73</v>
      </c>
      <c r="AY113" s="246" t="s">
        <v>154</v>
      </c>
    </row>
    <row r="114" s="12" customFormat="1" ht="22.8" customHeight="1">
      <c r="A114" s="12"/>
      <c r="B114" s="190"/>
      <c r="C114" s="191"/>
      <c r="D114" s="192" t="s">
        <v>72</v>
      </c>
      <c r="E114" s="204" t="s">
        <v>197</v>
      </c>
      <c r="F114" s="204" t="s">
        <v>236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SUM(P115:P124)</f>
        <v>0</v>
      </c>
      <c r="Q114" s="198"/>
      <c r="R114" s="199">
        <f>SUM(R115:R124)</f>
        <v>49.253238669999995</v>
      </c>
      <c r="S114" s="198"/>
      <c r="T114" s="20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81</v>
      </c>
      <c r="AT114" s="202" t="s">
        <v>72</v>
      </c>
      <c r="AU114" s="202" t="s">
        <v>81</v>
      </c>
      <c r="AY114" s="201" t="s">
        <v>154</v>
      </c>
      <c r="BK114" s="203">
        <f>SUM(BK115:BK124)</f>
        <v>0</v>
      </c>
    </row>
    <row r="115" s="2" customFormat="1" ht="30" customHeight="1">
      <c r="A115" s="40"/>
      <c r="B115" s="41"/>
      <c r="C115" s="206" t="s">
        <v>175</v>
      </c>
      <c r="D115" s="206" t="s">
        <v>156</v>
      </c>
      <c r="E115" s="207" t="s">
        <v>3311</v>
      </c>
      <c r="F115" s="208" t="s">
        <v>3312</v>
      </c>
      <c r="G115" s="209" t="s">
        <v>159</v>
      </c>
      <c r="H115" s="210">
        <v>19.451000000000001</v>
      </c>
      <c r="I115" s="211"/>
      <c r="J115" s="212">
        <f>ROUND(I115*H115,2)</f>
        <v>0</v>
      </c>
      <c r="K115" s="208" t="s">
        <v>160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2.5018699999999998</v>
      </c>
      <c r="R115" s="215">
        <f>Q115*H115</f>
        <v>48.663873369999997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161</v>
      </c>
      <c r="AT115" s="217" t="s">
        <v>156</v>
      </c>
      <c r="AU115" s="217" t="s">
        <v>83</v>
      </c>
      <c r="AY115" s="19" t="s">
        <v>154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161</v>
      </c>
      <c r="BM115" s="217" t="s">
        <v>3481</v>
      </c>
    </row>
    <row r="116" s="2" customFormat="1">
      <c r="A116" s="40"/>
      <c r="B116" s="41"/>
      <c r="C116" s="42"/>
      <c r="D116" s="219" t="s">
        <v>163</v>
      </c>
      <c r="E116" s="42"/>
      <c r="F116" s="220" t="s">
        <v>3314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83</v>
      </c>
    </row>
    <row r="117" s="2" customFormat="1">
      <c r="A117" s="40"/>
      <c r="B117" s="41"/>
      <c r="C117" s="42"/>
      <c r="D117" s="224" t="s">
        <v>165</v>
      </c>
      <c r="E117" s="42"/>
      <c r="F117" s="225" t="s">
        <v>3315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165</v>
      </c>
      <c r="AU117" s="19" t="s">
        <v>83</v>
      </c>
    </row>
    <row r="118" s="13" customFormat="1">
      <c r="A118" s="13"/>
      <c r="B118" s="226"/>
      <c r="C118" s="227"/>
      <c r="D118" s="219" t="s">
        <v>167</v>
      </c>
      <c r="E118" s="228" t="s">
        <v>19</v>
      </c>
      <c r="F118" s="229" t="s">
        <v>3307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167</v>
      </c>
      <c r="AU118" s="235" t="s">
        <v>83</v>
      </c>
      <c r="AV118" s="13" t="s">
        <v>81</v>
      </c>
      <c r="AW118" s="13" t="s">
        <v>34</v>
      </c>
      <c r="AX118" s="13" t="s">
        <v>73</v>
      </c>
      <c r="AY118" s="235" t="s">
        <v>154</v>
      </c>
    </row>
    <row r="119" s="14" customFormat="1">
      <c r="A119" s="14"/>
      <c r="B119" s="236"/>
      <c r="C119" s="237"/>
      <c r="D119" s="219" t="s">
        <v>167</v>
      </c>
      <c r="E119" s="238" t="s">
        <v>19</v>
      </c>
      <c r="F119" s="239" t="s">
        <v>3482</v>
      </c>
      <c r="G119" s="237"/>
      <c r="H119" s="240">
        <v>8.1419999999999995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167</v>
      </c>
      <c r="AU119" s="246" t="s">
        <v>83</v>
      </c>
      <c r="AV119" s="14" t="s">
        <v>83</v>
      </c>
      <c r="AW119" s="14" t="s">
        <v>34</v>
      </c>
      <c r="AX119" s="14" t="s">
        <v>73</v>
      </c>
      <c r="AY119" s="246" t="s">
        <v>154</v>
      </c>
    </row>
    <row r="120" s="14" customFormat="1">
      <c r="A120" s="14"/>
      <c r="B120" s="236"/>
      <c r="C120" s="237"/>
      <c r="D120" s="219" t="s">
        <v>167</v>
      </c>
      <c r="E120" s="238" t="s">
        <v>19</v>
      </c>
      <c r="F120" s="239" t="s">
        <v>3483</v>
      </c>
      <c r="G120" s="237"/>
      <c r="H120" s="240">
        <v>6.7089999999999996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167</v>
      </c>
      <c r="AU120" s="246" t="s">
        <v>83</v>
      </c>
      <c r="AV120" s="14" t="s">
        <v>83</v>
      </c>
      <c r="AW120" s="14" t="s">
        <v>34</v>
      </c>
      <c r="AX120" s="14" t="s">
        <v>73</v>
      </c>
      <c r="AY120" s="246" t="s">
        <v>154</v>
      </c>
    </row>
    <row r="121" s="14" customFormat="1">
      <c r="A121" s="14"/>
      <c r="B121" s="236"/>
      <c r="C121" s="237"/>
      <c r="D121" s="219" t="s">
        <v>167</v>
      </c>
      <c r="E121" s="238" t="s">
        <v>19</v>
      </c>
      <c r="F121" s="239" t="s">
        <v>3310</v>
      </c>
      <c r="G121" s="237"/>
      <c r="H121" s="240">
        <v>4.5999999999999996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167</v>
      </c>
      <c r="AU121" s="246" t="s">
        <v>83</v>
      </c>
      <c r="AV121" s="14" t="s">
        <v>83</v>
      </c>
      <c r="AW121" s="14" t="s">
        <v>34</v>
      </c>
      <c r="AX121" s="14" t="s">
        <v>73</v>
      </c>
      <c r="AY121" s="246" t="s">
        <v>154</v>
      </c>
    </row>
    <row r="122" s="2" customFormat="1" ht="30" customHeight="1">
      <c r="A122" s="40"/>
      <c r="B122" s="41"/>
      <c r="C122" s="206" t="s">
        <v>161</v>
      </c>
      <c r="D122" s="206" t="s">
        <v>156</v>
      </c>
      <c r="E122" s="207" t="s">
        <v>3319</v>
      </c>
      <c r="F122" s="208" t="s">
        <v>3320</v>
      </c>
      <c r="G122" s="209" t="s">
        <v>159</v>
      </c>
      <c r="H122" s="210">
        <v>19.451000000000001</v>
      </c>
      <c r="I122" s="211"/>
      <c r="J122" s="212">
        <f>ROUND(I122*H122,2)</f>
        <v>0</v>
      </c>
      <c r="K122" s="208" t="s">
        <v>160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0.030300000000000001</v>
      </c>
      <c r="R122" s="215">
        <f>Q122*H122</f>
        <v>0.58936529999999998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161</v>
      </c>
      <c r="AT122" s="217" t="s">
        <v>156</v>
      </c>
      <c r="AU122" s="217" t="s">
        <v>83</v>
      </c>
      <c r="AY122" s="19" t="s">
        <v>154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161</v>
      </c>
      <c r="BM122" s="217" t="s">
        <v>3484</v>
      </c>
    </row>
    <row r="123" s="2" customFormat="1">
      <c r="A123" s="40"/>
      <c r="B123" s="41"/>
      <c r="C123" s="42"/>
      <c r="D123" s="219" t="s">
        <v>163</v>
      </c>
      <c r="E123" s="42"/>
      <c r="F123" s="220" t="s">
        <v>3322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163</v>
      </c>
      <c r="AU123" s="19" t="s">
        <v>83</v>
      </c>
    </row>
    <row r="124" s="2" customFormat="1">
      <c r="A124" s="40"/>
      <c r="B124" s="41"/>
      <c r="C124" s="42"/>
      <c r="D124" s="224" t="s">
        <v>165</v>
      </c>
      <c r="E124" s="42"/>
      <c r="F124" s="225" t="s">
        <v>3323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165</v>
      </c>
      <c r="AU124" s="19" t="s">
        <v>83</v>
      </c>
    </row>
    <row r="125" s="12" customFormat="1" ht="22.8" customHeight="1">
      <c r="A125" s="12"/>
      <c r="B125" s="190"/>
      <c r="C125" s="191"/>
      <c r="D125" s="192" t="s">
        <v>72</v>
      </c>
      <c r="E125" s="204" t="s">
        <v>218</v>
      </c>
      <c r="F125" s="204" t="s">
        <v>252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P126+P154</f>
        <v>0</v>
      </c>
      <c r="Q125" s="198"/>
      <c r="R125" s="199">
        <f>R126+R154</f>
        <v>9.9845235999999993</v>
      </c>
      <c r="S125" s="198"/>
      <c r="T125" s="200">
        <f>T126+T154</f>
        <v>100.63923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81</v>
      </c>
      <c r="AT125" s="202" t="s">
        <v>72</v>
      </c>
      <c r="AU125" s="202" t="s">
        <v>81</v>
      </c>
      <c r="AY125" s="201" t="s">
        <v>154</v>
      </c>
      <c r="BK125" s="203">
        <f>BK126+BK154</f>
        <v>0</v>
      </c>
    </row>
    <row r="126" s="12" customFormat="1" ht="20.88" customHeight="1">
      <c r="A126" s="12"/>
      <c r="B126" s="190"/>
      <c r="C126" s="191"/>
      <c r="D126" s="192" t="s">
        <v>72</v>
      </c>
      <c r="E126" s="204" t="s">
        <v>253</v>
      </c>
      <c r="F126" s="204" t="s">
        <v>254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SUM(P127:P153)</f>
        <v>0</v>
      </c>
      <c r="Q126" s="198"/>
      <c r="R126" s="199">
        <f>SUM(R127:R153)</f>
        <v>9.9842515999999986</v>
      </c>
      <c r="S126" s="198"/>
      <c r="T126" s="200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81</v>
      </c>
      <c r="AT126" s="202" t="s">
        <v>72</v>
      </c>
      <c r="AU126" s="202" t="s">
        <v>83</v>
      </c>
      <c r="AY126" s="201" t="s">
        <v>154</v>
      </c>
      <c r="BK126" s="203">
        <f>SUM(BK127:BK153)</f>
        <v>0</v>
      </c>
    </row>
    <row r="127" s="2" customFormat="1" ht="22.2" customHeight="1">
      <c r="A127" s="40"/>
      <c r="B127" s="41"/>
      <c r="C127" s="206" t="s">
        <v>189</v>
      </c>
      <c r="D127" s="206" t="s">
        <v>156</v>
      </c>
      <c r="E127" s="207" t="s">
        <v>271</v>
      </c>
      <c r="F127" s="208" t="s">
        <v>272</v>
      </c>
      <c r="G127" s="209" t="s">
        <v>159</v>
      </c>
      <c r="H127" s="210">
        <v>1.24</v>
      </c>
      <c r="I127" s="211"/>
      <c r="J127" s="212">
        <f>ROUND(I127*H127,2)</f>
        <v>0</v>
      </c>
      <c r="K127" s="208" t="s">
        <v>160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2.2563399999999998</v>
      </c>
      <c r="R127" s="215">
        <f>Q127*H127</f>
        <v>2.7978615999999996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161</v>
      </c>
      <c r="AT127" s="217" t="s">
        <v>156</v>
      </c>
      <c r="AU127" s="217" t="s">
        <v>175</v>
      </c>
      <c r="AY127" s="19" t="s">
        <v>154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161</v>
      </c>
      <c r="BM127" s="217" t="s">
        <v>3485</v>
      </c>
    </row>
    <row r="128" s="2" customFormat="1">
      <c r="A128" s="40"/>
      <c r="B128" s="41"/>
      <c r="C128" s="42"/>
      <c r="D128" s="219" t="s">
        <v>163</v>
      </c>
      <c r="E128" s="42"/>
      <c r="F128" s="220" t="s">
        <v>272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163</v>
      </c>
      <c r="AU128" s="19" t="s">
        <v>175</v>
      </c>
    </row>
    <row r="129" s="2" customFormat="1">
      <c r="A129" s="40"/>
      <c r="B129" s="41"/>
      <c r="C129" s="42"/>
      <c r="D129" s="224" t="s">
        <v>165</v>
      </c>
      <c r="E129" s="42"/>
      <c r="F129" s="225" t="s">
        <v>274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165</v>
      </c>
      <c r="AU129" s="19" t="s">
        <v>175</v>
      </c>
    </row>
    <row r="130" s="14" customFormat="1">
      <c r="A130" s="14"/>
      <c r="B130" s="236"/>
      <c r="C130" s="237"/>
      <c r="D130" s="219" t="s">
        <v>167</v>
      </c>
      <c r="E130" s="238" t="s">
        <v>19</v>
      </c>
      <c r="F130" s="239" t="s">
        <v>3486</v>
      </c>
      <c r="G130" s="237"/>
      <c r="H130" s="240">
        <v>1.24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167</v>
      </c>
      <c r="AU130" s="246" t="s">
        <v>175</v>
      </c>
      <c r="AV130" s="14" t="s">
        <v>83</v>
      </c>
      <c r="AW130" s="14" t="s">
        <v>34</v>
      </c>
      <c r="AX130" s="14" t="s">
        <v>73</v>
      </c>
      <c r="AY130" s="246" t="s">
        <v>154</v>
      </c>
    </row>
    <row r="131" s="2" customFormat="1" ht="22.2" customHeight="1">
      <c r="A131" s="40"/>
      <c r="B131" s="41"/>
      <c r="C131" s="206" t="s">
        <v>197</v>
      </c>
      <c r="D131" s="206" t="s">
        <v>156</v>
      </c>
      <c r="E131" s="207" t="s">
        <v>256</v>
      </c>
      <c r="F131" s="208" t="s">
        <v>257</v>
      </c>
      <c r="G131" s="209" t="s">
        <v>230</v>
      </c>
      <c r="H131" s="210">
        <v>31</v>
      </c>
      <c r="I131" s="211"/>
      <c r="J131" s="212">
        <f>ROUND(I131*H131,2)</f>
        <v>0</v>
      </c>
      <c r="K131" s="208" t="s">
        <v>160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0.14066999999999999</v>
      </c>
      <c r="R131" s="215">
        <f>Q131*H131</f>
        <v>4.3607699999999996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161</v>
      </c>
      <c r="AT131" s="217" t="s">
        <v>156</v>
      </c>
      <c r="AU131" s="217" t="s">
        <v>175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161</v>
      </c>
      <c r="BM131" s="217" t="s">
        <v>3487</v>
      </c>
    </row>
    <row r="132" s="2" customFormat="1">
      <c r="A132" s="40"/>
      <c r="B132" s="41"/>
      <c r="C132" s="42"/>
      <c r="D132" s="219" t="s">
        <v>163</v>
      </c>
      <c r="E132" s="42"/>
      <c r="F132" s="220" t="s">
        <v>259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163</v>
      </c>
      <c r="AU132" s="19" t="s">
        <v>175</v>
      </c>
    </row>
    <row r="133" s="2" customFormat="1">
      <c r="A133" s="40"/>
      <c r="B133" s="41"/>
      <c r="C133" s="42"/>
      <c r="D133" s="224" t="s">
        <v>165</v>
      </c>
      <c r="E133" s="42"/>
      <c r="F133" s="225" t="s">
        <v>260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165</v>
      </c>
      <c r="AU133" s="19" t="s">
        <v>175</v>
      </c>
    </row>
    <row r="134" s="14" customFormat="1">
      <c r="A134" s="14"/>
      <c r="B134" s="236"/>
      <c r="C134" s="237"/>
      <c r="D134" s="219" t="s">
        <v>167</v>
      </c>
      <c r="E134" s="238" t="s">
        <v>19</v>
      </c>
      <c r="F134" s="239" t="s">
        <v>3488</v>
      </c>
      <c r="G134" s="237"/>
      <c r="H134" s="240">
        <v>31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167</v>
      </c>
      <c r="AU134" s="246" t="s">
        <v>175</v>
      </c>
      <c r="AV134" s="14" t="s">
        <v>83</v>
      </c>
      <c r="AW134" s="14" t="s">
        <v>34</v>
      </c>
      <c r="AX134" s="14" t="s">
        <v>73</v>
      </c>
      <c r="AY134" s="246" t="s">
        <v>154</v>
      </c>
    </row>
    <row r="135" s="2" customFormat="1" ht="14.4" customHeight="1">
      <c r="A135" s="40"/>
      <c r="B135" s="41"/>
      <c r="C135" s="248" t="s">
        <v>204</v>
      </c>
      <c r="D135" s="248" t="s">
        <v>264</v>
      </c>
      <c r="E135" s="249" t="s">
        <v>3489</v>
      </c>
      <c r="F135" s="250" t="s">
        <v>3490</v>
      </c>
      <c r="G135" s="251" t="s">
        <v>230</v>
      </c>
      <c r="H135" s="252">
        <v>31.620000000000001</v>
      </c>
      <c r="I135" s="253"/>
      <c r="J135" s="254">
        <f>ROUND(I135*H135,2)</f>
        <v>0</v>
      </c>
      <c r="K135" s="250" t="s">
        <v>160</v>
      </c>
      <c r="L135" s="255"/>
      <c r="M135" s="256" t="s">
        <v>19</v>
      </c>
      <c r="N135" s="257" t="s">
        <v>44</v>
      </c>
      <c r="O135" s="86"/>
      <c r="P135" s="215">
        <f>O135*H135</f>
        <v>0</v>
      </c>
      <c r="Q135" s="215">
        <v>0.082000000000000003</v>
      </c>
      <c r="R135" s="215">
        <f>Q135*H135</f>
        <v>2.5928400000000003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212</v>
      </c>
      <c r="AT135" s="217" t="s">
        <v>264</v>
      </c>
      <c r="AU135" s="217" t="s">
        <v>175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161</v>
      </c>
      <c r="BM135" s="217" t="s">
        <v>3491</v>
      </c>
    </row>
    <row r="136" s="2" customFormat="1">
      <c r="A136" s="40"/>
      <c r="B136" s="41"/>
      <c r="C136" s="42"/>
      <c r="D136" s="219" t="s">
        <v>163</v>
      </c>
      <c r="E136" s="42"/>
      <c r="F136" s="220" t="s">
        <v>3490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163</v>
      </c>
      <c r="AU136" s="19" t="s">
        <v>175</v>
      </c>
    </row>
    <row r="137" s="2" customFormat="1">
      <c r="A137" s="40"/>
      <c r="B137" s="41"/>
      <c r="C137" s="42"/>
      <c r="D137" s="219" t="s">
        <v>249</v>
      </c>
      <c r="E137" s="42"/>
      <c r="F137" s="247" t="s">
        <v>268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249</v>
      </c>
      <c r="AU137" s="19" t="s">
        <v>175</v>
      </c>
    </row>
    <row r="138" s="14" customFormat="1">
      <c r="A138" s="14"/>
      <c r="B138" s="236"/>
      <c r="C138" s="237"/>
      <c r="D138" s="219" t="s">
        <v>167</v>
      </c>
      <c r="E138" s="237"/>
      <c r="F138" s="239" t="s">
        <v>3492</v>
      </c>
      <c r="G138" s="237"/>
      <c r="H138" s="240">
        <v>31.620000000000001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167</v>
      </c>
      <c r="AU138" s="246" t="s">
        <v>175</v>
      </c>
      <c r="AV138" s="14" t="s">
        <v>83</v>
      </c>
      <c r="AW138" s="14" t="s">
        <v>4</v>
      </c>
      <c r="AX138" s="14" t="s">
        <v>81</v>
      </c>
      <c r="AY138" s="246" t="s">
        <v>154</v>
      </c>
    </row>
    <row r="139" s="2" customFormat="1" ht="14.4" customHeight="1">
      <c r="A139" s="40"/>
      <c r="B139" s="41"/>
      <c r="C139" s="206" t="s">
        <v>212</v>
      </c>
      <c r="D139" s="206" t="s">
        <v>156</v>
      </c>
      <c r="E139" s="207" t="s">
        <v>3493</v>
      </c>
      <c r="F139" s="208" t="s">
        <v>3494</v>
      </c>
      <c r="G139" s="209" t="s">
        <v>434</v>
      </c>
      <c r="H139" s="210">
        <v>1</v>
      </c>
      <c r="I139" s="211"/>
      <c r="J139" s="212">
        <f>ROUND(I139*H139,2)</f>
        <v>0</v>
      </c>
      <c r="K139" s="208" t="s">
        <v>160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0.072870000000000004</v>
      </c>
      <c r="R139" s="215">
        <f>Q139*H139</f>
        <v>0.072870000000000004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161</v>
      </c>
      <c r="AT139" s="217" t="s">
        <v>156</v>
      </c>
      <c r="AU139" s="217" t="s">
        <v>175</v>
      </c>
      <c r="AY139" s="19" t="s">
        <v>154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161</v>
      </c>
      <c r="BM139" s="217" t="s">
        <v>3495</v>
      </c>
    </row>
    <row r="140" s="2" customFormat="1">
      <c r="A140" s="40"/>
      <c r="B140" s="41"/>
      <c r="C140" s="42"/>
      <c r="D140" s="219" t="s">
        <v>163</v>
      </c>
      <c r="E140" s="42"/>
      <c r="F140" s="220" t="s">
        <v>3494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163</v>
      </c>
      <c r="AU140" s="19" t="s">
        <v>175</v>
      </c>
    </row>
    <row r="141" s="2" customFormat="1">
      <c r="A141" s="40"/>
      <c r="B141" s="41"/>
      <c r="C141" s="42"/>
      <c r="D141" s="224" t="s">
        <v>165</v>
      </c>
      <c r="E141" s="42"/>
      <c r="F141" s="225" t="s">
        <v>3496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165</v>
      </c>
      <c r="AU141" s="19" t="s">
        <v>175</v>
      </c>
    </row>
    <row r="142" s="2" customFormat="1" ht="22.2" customHeight="1">
      <c r="A142" s="40"/>
      <c r="B142" s="41"/>
      <c r="C142" s="248" t="s">
        <v>218</v>
      </c>
      <c r="D142" s="248" t="s">
        <v>264</v>
      </c>
      <c r="E142" s="249" t="s">
        <v>3497</v>
      </c>
      <c r="F142" s="250" t="s">
        <v>3498</v>
      </c>
      <c r="G142" s="251" t="s">
        <v>434</v>
      </c>
      <c r="H142" s="252">
        <v>1</v>
      </c>
      <c r="I142" s="253"/>
      <c r="J142" s="254">
        <f>ROUND(I142*H142,2)</f>
        <v>0</v>
      </c>
      <c r="K142" s="250" t="s">
        <v>160</v>
      </c>
      <c r="L142" s="255"/>
      <c r="M142" s="256" t="s">
        <v>19</v>
      </c>
      <c r="N142" s="257" t="s">
        <v>44</v>
      </c>
      <c r="O142" s="86"/>
      <c r="P142" s="215">
        <f>O142*H142</f>
        <v>0</v>
      </c>
      <c r="Q142" s="215">
        <v>0.14099999999999999</v>
      </c>
      <c r="R142" s="215">
        <f>Q142*H142</f>
        <v>0.14099999999999999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212</v>
      </c>
      <c r="AT142" s="217" t="s">
        <v>264</v>
      </c>
      <c r="AU142" s="217" t="s">
        <v>175</v>
      </c>
      <c r="AY142" s="19" t="s">
        <v>154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161</v>
      </c>
      <c r="BM142" s="217" t="s">
        <v>3499</v>
      </c>
    </row>
    <row r="143" s="2" customFormat="1">
      <c r="A143" s="40"/>
      <c r="B143" s="41"/>
      <c r="C143" s="42"/>
      <c r="D143" s="219" t="s">
        <v>163</v>
      </c>
      <c r="E143" s="42"/>
      <c r="F143" s="220" t="s">
        <v>3498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163</v>
      </c>
      <c r="AU143" s="19" t="s">
        <v>175</v>
      </c>
    </row>
    <row r="144" s="2" customFormat="1">
      <c r="A144" s="40"/>
      <c r="B144" s="41"/>
      <c r="C144" s="42"/>
      <c r="D144" s="219" t="s">
        <v>249</v>
      </c>
      <c r="E144" s="42"/>
      <c r="F144" s="247" t="s">
        <v>268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175</v>
      </c>
    </row>
    <row r="145" s="2" customFormat="1" ht="30" customHeight="1">
      <c r="A145" s="40"/>
      <c r="B145" s="41"/>
      <c r="C145" s="206" t="s">
        <v>227</v>
      </c>
      <c r="D145" s="206" t="s">
        <v>156</v>
      </c>
      <c r="E145" s="207" t="s">
        <v>278</v>
      </c>
      <c r="F145" s="208" t="s">
        <v>279</v>
      </c>
      <c r="G145" s="209" t="s">
        <v>230</v>
      </c>
      <c r="H145" s="210">
        <v>31</v>
      </c>
      <c r="I145" s="211"/>
      <c r="J145" s="212">
        <f>ROUND(I145*H145,2)</f>
        <v>0</v>
      </c>
      <c r="K145" s="208" t="s">
        <v>160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0.00060999999999999997</v>
      </c>
      <c r="R145" s="215">
        <f>Q145*H145</f>
        <v>0.01891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161</v>
      </c>
      <c r="AT145" s="217" t="s">
        <v>156</v>
      </c>
      <c r="AU145" s="217" t="s">
        <v>175</v>
      </c>
      <c r="AY145" s="19" t="s">
        <v>154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161</v>
      </c>
      <c r="BM145" s="217" t="s">
        <v>3500</v>
      </c>
    </row>
    <row r="146" s="2" customFormat="1">
      <c r="A146" s="40"/>
      <c r="B146" s="41"/>
      <c r="C146" s="42"/>
      <c r="D146" s="219" t="s">
        <v>163</v>
      </c>
      <c r="E146" s="42"/>
      <c r="F146" s="220" t="s">
        <v>281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163</v>
      </c>
      <c r="AU146" s="19" t="s">
        <v>175</v>
      </c>
    </row>
    <row r="147" s="2" customFormat="1">
      <c r="A147" s="40"/>
      <c r="B147" s="41"/>
      <c r="C147" s="42"/>
      <c r="D147" s="224" t="s">
        <v>165</v>
      </c>
      <c r="E147" s="42"/>
      <c r="F147" s="225" t="s">
        <v>282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165</v>
      </c>
      <c r="AU147" s="19" t="s">
        <v>175</v>
      </c>
    </row>
    <row r="148" s="13" customFormat="1">
      <c r="A148" s="13"/>
      <c r="B148" s="226"/>
      <c r="C148" s="227"/>
      <c r="D148" s="219" t="s">
        <v>167</v>
      </c>
      <c r="E148" s="228" t="s">
        <v>19</v>
      </c>
      <c r="F148" s="229" t="s">
        <v>3501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167</v>
      </c>
      <c r="AU148" s="235" t="s">
        <v>175</v>
      </c>
      <c r="AV148" s="13" t="s">
        <v>81</v>
      </c>
      <c r="AW148" s="13" t="s">
        <v>34</v>
      </c>
      <c r="AX148" s="13" t="s">
        <v>73</v>
      </c>
      <c r="AY148" s="235" t="s">
        <v>154</v>
      </c>
    </row>
    <row r="149" s="14" customFormat="1">
      <c r="A149" s="14"/>
      <c r="B149" s="236"/>
      <c r="C149" s="237"/>
      <c r="D149" s="219" t="s">
        <v>167</v>
      </c>
      <c r="E149" s="238" t="s">
        <v>19</v>
      </c>
      <c r="F149" s="239" t="s">
        <v>3502</v>
      </c>
      <c r="G149" s="237"/>
      <c r="H149" s="240">
        <v>31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167</v>
      </c>
      <c r="AU149" s="246" t="s">
        <v>175</v>
      </c>
      <c r="AV149" s="14" t="s">
        <v>83</v>
      </c>
      <c r="AW149" s="14" t="s">
        <v>34</v>
      </c>
      <c r="AX149" s="14" t="s">
        <v>73</v>
      </c>
      <c r="AY149" s="246" t="s">
        <v>154</v>
      </c>
    </row>
    <row r="150" s="2" customFormat="1" ht="14.4" customHeight="1">
      <c r="A150" s="40"/>
      <c r="B150" s="41"/>
      <c r="C150" s="206" t="s">
        <v>237</v>
      </c>
      <c r="D150" s="206" t="s">
        <v>156</v>
      </c>
      <c r="E150" s="207" t="s">
        <v>3503</v>
      </c>
      <c r="F150" s="208" t="s">
        <v>3504</v>
      </c>
      <c r="G150" s="209" t="s">
        <v>207</v>
      </c>
      <c r="H150" s="210">
        <v>185.63</v>
      </c>
      <c r="I150" s="211"/>
      <c r="J150" s="212">
        <f>ROUND(I150*H150,2)</f>
        <v>0</v>
      </c>
      <c r="K150" s="208" t="s">
        <v>160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161</v>
      </c>
      <c r="AT150" s="217" t="s">
        <v>156</v>
      </c>
      <c r="AU150" s="217" t="s">
        <v>175</v>
      </c>
      <c r="AY150" s="19" t="s">
        <v>154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161</v>
      </c>
      <c r="BM150" s="217" t="s">
        <v>3505</v>
      </c>
    </row>
    <row r="151" s="2" customFormat="1">
      <c r="A151" s="40"/>
      <c r="B151" s="41"/>
      <c r="C151" s="42"/>
      <c r="D151" s="219" t="s">
        <v>163</v>
      </c>
      <c r="E151" s="42"/>
      <c r="F151" s="220" t="s">
        <v>3506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163</v>
      </c>
      <c r="AU151" s="19" t="s">
        <v>175</v>
      </c>
    </row>
    <row r="152" s="2" customFormat="1">
      <c r="A152" s="40"/>
      <c r="B152" s="41"/>
      <c r="C152" s="42"/>
      <c r="D152" s="224" t="s">
        <v>165</v>
      </c>
      <c r="E152" s="42"/>
      <c r="F152" s="225" t="s">
        <v>3507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165</v>
      </c>
      <c r="AU152" s="19" t="s">
        <v>175</v>
      </c>
    </row>
    <row r="153" s="14" customFormat="1">
      <c r="A153" s="14"/>
      <c r="B153" s="236"/>
      <c r="C153" s="237"/>
      <c r="D153" s="219" t="s">
        <v>167</v>
      </c>
      <c r="E153" s="238" t="s">
        <v>19</v>
      </c>
      <c r="F153" s="239" t="s">
        <v>3508</v>
      </c>
      <c r="G153" s="237"/>
      <c r="H153" s="240">
        <v>185.63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167</v>
      </c>
      <c r="AU153" s="246" t="s">
        <v>175</v>
      </c>
      <c r="AV153" s="14" t="s">
        <v>83</v>
      </c>
      <c r="AW153" s="14" t="s">
        <v>34</v>
      </c>
      <c r="AX153" s="14" t="s">
        <v>73</v>
      </c>
      <c r="AY153" s="246" t="s">
        <v>154</v>
      </c>
    </row>
    <row r="154" s="12" customFormat="1" ht="20.88" customHeight="1">
      <c r="A154" s="12"/>
      <c r="B154" s="190"/>
      <c r="C154" s="191"/>
      <c r="D154" s="192" t="s">
        <v>72</v>
      </c>
      <c r="E154" s="204" t="s">
        <v>294</v>
      </c>
      <c r="F154" s="204" t="s">
        <v>295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SUM(P155:P188)</f>
        <v>0</v>
      </c>
      <c r="Q154" s="198"/>
      <c r="R154" s="199">
        <f>SUM(R155:R188)</f>
        <v>0.000272</v>
      </c>
      <c r="S154" s="198"/>
      <c r="T154" s="200">
        <f>SUM(T155:T188)</f>
        <v>100.63923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81</v>
      </c>
      <c r="AT154" s="202" t="s">
        <v>72</v>
      </c>
      <c r="AU154" s="202" t="s">
        <v>83</v>
      </c>
      <c r="AY154" s="201" t="s">
        <v>154</v>
      </c>
      <c r="BK154" s="203">
        <f>SUM(BK155:BK188)</f>
        <v>0</v>
      </c>
    </row>
    <row r="155" s="2" customFormat="1" ht="14.4" customHeight="1">
      <c r="A155" s="40"/>
      <c r="B155" s="41"/>
      <c r="C155" s="206" t="s">
        <v>8</v>
      </c>
      <c r="D155" s="206" t="s">
        <v>156</v>
      </c>
      <c r="E155" s="207" t="s">
        <v>297</v>
      </c>
      <c r="F155" s="208" t="s">
        <v>298</v>
      </c>
      <c r="G155" s="209" t="s">
        <v>230</v>
      </c>
      <c r="H155" s="210">
        <v>13.6</v>
      </c>
      <c r="I155" s="211"/>
      <c r="J155" s="212">
        <f>ROUND(I155*H155,2)</f>
        <v>0</v>
      </c>
      <c r="K155" s="208" t="s">
        <v>160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161</v>
      </c>
      <c r="AT155" s="217" t="s">
        <v>156</v>
      </c>
      <c r="AU155" s="217" t="s">
        <v>175</v>
      </c>
      <c r="AY155" s="19" t="s">
        <v>154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161</v>
      </c>
      <c r="BM155" s="217" t="s">
        <v>3509</v>
      </c>
    </row>
    <row r="156" s="2" customFormat="1">
      <c r="A156" s="40"/>
      <c r="B156" s="41"/>
      <c r="C156" s="42"/>
      <c r="D156" s="219" t="s">
        <v>163</v>
      </c>
      <c r="E156" s="42"/>
      <c r="F156" s="220" t="s">
        <v>300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163</v>
      </c>
      <c r="AU156" s="19" t="s">
        <v>175</v>
      </c>
    </row>
    <row r="157" s="2" customFormat="1">
      <c r="A157" s="40"/>
      <c r="B157" s="41"/>
      <c r="C157" s="42"/>
      <c r="D157" s="224" t="s">
        <v>165</v>
      </c>
      <c r="E157" s="42"/>
      <c r="F157" s="225" t="s">
        <v>301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165</v>
      </c>
      <c r="AU157" s="19" t="s">
        <v>175</v>
      </c>
    </row>
    <row r="158" s="13" customFormat="1">
      <c r="A158" s="13"/>
      <c r="B158" s="226"/>
      <c r="C158" s="227"/>
      <c r="D158" s="219" t="s">
        <v>167</v>
      </c>
      <c r="E158" s="228" t="s">
        <v>19</v>
      </c>
      <c r="F158" s="229" t="s">
        <v>3510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167</v>
      </c>
      <c r="AU158" s="235" t="s">
        <v>175</v>
      </c>
      <c r="AV158" s="13" t="s">
        <v>81</v>
      </c>
      <c r="AW158" s="13" t="s">
        <v>34</v>
      </c>
      <c r="AX158" s="13" t="s">
        <v>73</v>
      </c>
      <c r="AY158" s="235" t="s">
        <v>154</v>
      </c>
    </row>
    <row r="159" s="14" customFormat="1">
      <c r="A159" s="14"/>
      <c r="B159" s="236"/>
      <c r="C159" s="237"/>
      <c r="D159" s="219" t="s">
        <v>167</v>
      </c>
      <c r="E159" s="238" t="s">
        <v>19</v>
      </c>
      <c r="F159" s="239" t="s">
        <v>3511</v>
      </c>
      <c r="G159" s="237"/>
      <c r="H159" s="240">
        <v>13.6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167</v>
      </c>
      <c r="AU159" s="246" t="s">
        <v>175</v>
      </c>
      <c r="AV159" s="14" t="s">
        <v>83</v>
      </c>
      <c r="AW159" s="14" t="s">
        <v>34</v>
      </c>
      <c r="AX159" s="14" t="s">
        <v>73</v>
      </c>
      <c r="AY159" s="246" t="s">
        <v>154</v>
      </c>
    </row>
    <row r="160" s="2" customFormat="1" ht="22.2" customHeight="1">
      <c r="A160" s="40"/>
      <c r="B160" s="41"/>
      <c r="C160" s="206" t="s">
        <v>255</v>
      </c>
      <c r="D160" s="206" t="s">
        <v>156</v>
      </c>
      <c r="E160" s="207" t="s">
        <v>3512</v>
      </c>
      <c r="F160" s="208" t="s">
        <v>3513</v>
      </c>
      <c r="G160" s="209" t="s">
        <v>230</v>
      </c>
      <c r="H160" s="210">
        <v>13.6</v>
      </c>
      <c r="I160" s="211"/>
      <c r="J160" s="212">
        <f>ROUND(I160*H160,2)</f>
        <v>0</v>
      </c>
      <c r="K160" s="208" t="s">
        <v>160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2.0000000000000002E-05</v>
      </c>
      <c r="R160" s="215">
        <f>Q160*H160</f>
        <v>0.000272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161</v>
      </c>
      <c r="AT160" s="217" t="s">
        <v>156</v>
      </c>
      <c r="AU160" s="217" t="s">
        <v>175</v>
      </c>
      <c r="AY160" s="19" t="s">
        <v>154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161</v>
      </c>
      <c r="BM160" s="217" t="s">
        <v>3514</v>
      </c>
    </row>
    <row r="161" s="2" customFormat="1">
      <c r="A161" s="40"/>
      <c r="B161" s="41"/>
      <c r="C161" s="42"/>
      <c r="D161" s="219" t="s">
        <v>163</v>
      </c>
      <c r="E161" s="42"/>
      <c r="F161" s="220" t="s">
        <v>3515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163</v>
      </c>
      <c r="AU161" s="19" t="s">
        <v>175</v>
      </c>
    </row>
    <row r="162" s="2" customFormat="1">
      <c r="A162" s="40"/>
      <c r="B162" s="41"/>
      <c r="C162" s="42"/>
      <c r="D162" s="224" t="s">
        <v>165</v>
      </c>
      <c r="E162" s="42"/>
      <c r="F162" s="225" t="s">
        <v>3516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165</v>
      </c>
      <c r="AU162" s="19" t="s">
        <v>175</v>
      </c>
    </row>
    <row r="163" s="2" customFormat="1" ht="22.2" customHeight="1">
      <c r="A163" s="40"/>
      <c r="B163" s="41"/>
      <c r="C163" s="206" t="s">
        <v>263</v>
      </c>
      <c r="D163" s="206" t="s">
        <v>156</v>
      </c>
      <c r="E163" s="207" t="s">
        <v>3333</v>
      </c>
      <c r="F163" s="208" t="s">
        <v>3334</v>
      </c>
      <c r="G163" s="209" t="s">
        <v>207</v>
      </c>
      <c r="H163" s="210">
        <v>185.63</v>
      </c>
      <c r="I163" s="211"/>
      <c r="J163" s="212">
        <f>ROUND(I163*H163,2)</f>
        <v>0</v>
      </c>
      <c r="K163" s="208" t="s">
        <v>160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0.17999999999999999</v>
      </c>
      <c r="T163" s="216">
        <f>S163*H163</f>
        <v>33.413399999999996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161</v>
      </c>
      <c r="AT163" s="217" t="s">
        <v>156</v>
      </c>
      <c r="AU163" s="217" t="s">
        <v>175</v>
      </c>
      <c r="AY163" s="19" t="s">
        <v>154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161</v>
      </c>
      <c r="BM163" s="217" t="s">
        <v>3517</v>
      </c>
    </row>
    <row r="164" s="2" customFormat="1">
      <c r="A164" s="40"/>
      <c r="B164" s="41"/>
      <c r="C164" s="42"/>
      <c r="D164" s="219" t="s">
        <v>163</v>
      </c>
      <c r="E164" s="42"/>
      <c r="F164" s="220" t="s">
        <v>3336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163</v>
      </c>
      <c r="AU164" s="19" t="s">
        <v>175</v>
      </c>
    </row>
    <row r="165" s="2" customFormat="1">
      <c r="A165" s="40"/>
      <c r="B165" s="41"/>
      <c r="C165" s="42"/>
      <c r="D165" s="224" t="s">
        <v>165</v>
      </c>
      <c r="E165" s="42"/>
      <c r="F165" s="225" t="s">
        <v>3337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165</v>
      </c>
      <c r="AU165" s="19" t="s">
        <v>175</v>
      </c>
    </row>
    <row r="166" s="13" customFormat="1">
      <c r="A166" s="13"/>
      <c r="B166" s="226"/>
      <c r="C166" s="227"/>
      <c r="D166" s="219" t="s">
        <v>167</v>
      </c>
      <c r="E166" s="228" t="s">
        <v>19</v>
      </c>
      <c r="F166" s="229" t="s">
        <v>3518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167</v>
      </c>
      <c r="AU166" s="235" t="s">
        <v>175</v>
      </c>
      <c r="AV166" s="13" t="s">
        <v>81</v>
      </c>
      <c r="AW166" s="13" t="s">
        <v>34</v>
      </c>
      <c r="AX166" s="13" t="s">
        <v>73</v>
      </c>
      <c r="AY166" s="235" t="s">
        <v>154</v>
      </c>
    </row>
    <row r="167" s="13" customFormat="1">
      <c r="A167" s="13"/>
      <c r="B167" s="226"/>
      <c r="C167" s="227"/>
      <c r="D167" s="219" t="s">
        <v>167</v>
      </c>
      <c r="E167" s="228" t="s">
        <v>19</v>
      </c>
      <c r="F167" s="229" t="s">
        <v>3307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167</v>
      </c>
      <c r="AU167" s="235" t="s">
        <v>175</v>
      </c>
      <c r="AV167" s="13" t="s">
        <v>81</v>
      </c>
      <c r="AW167" s="13" t="s">
        <v>34</v>
      </c>
      <c r="AX167" s="13" t="s">
        <v>73</v>
      </c>
      <c r="AY167" s="235" t="s">
        <v>154</v>
      </c>
    </row>
    <row r="168" s="14" customFormat="1">
      <c r="A168" s="14"/>
      <c r="B168" s="236"/>
      <c r="C168" s="237"/>
      <c r="D168" s="219" t="s">
        <v>167</v>
      </c>
      <c r="E168" s="238" t="s">
        <v>19</v>
      </c>
      <c r="F168" s="239" t="s">
        <v>3519</v>
      </c>
      <c r="G168" s="237"/>
      <c r="H168" s="240">
        <v>101.77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167</v>
      </c>
      <c r="AU168" s="246" t="s">
        <v>175</v>
      </c>
      <c r="AV168" s="14" t="s">
        <v>83</v>
      </c>
      <c r="AW168" s="14" t="s">
        <v>34</v>
      </c>
      <c r="AX168" s="14" t="s">
        <v>73</v>
      </c>
      <c r="AY168" s="246" t="s">
        <v>154</v>
      </c>
    </row>
    <row r="169" s="14" customFormat="1">
      <c r="A169" s="14"/>
      <c r="B169" s="236"/>
      <c r="C169" s="237"/>
      <c r="D169" s="219" t="s">
        <v>167</v>
      </c>
      <c r="E169" s="238" t="s">
        <v>19</v>
      </c>
      <c r="F169" s="239" t="s">
        <v>3520</v>
      </c>
      <c r="G169" s="237"/>
      <c r="H169" s="240">
        <v>83.859999999999999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167</v>
      </c>
      <c r="AU169" s="246" t="s">
        <v>175</v>
      </c>
      <c r="AV169" s="14" t="s">
        <v>83</v>
      </c>
      <c r="AW169" s="14" t="s">
        <v>34</v>
      </c>
      <c r="AX169" s="14" t="s">
        <v>73</v>
      </c>
      <c r="AY169" s="246" t="s">
        <v>154</v>
      </c>
    </row>
    <row r="170" s="2" customFormat="1" ht="22.2" customHeight="1">
      <c r="A170" s="40"/>
      <c r="B170" s="41"/>
      <c r="C170" s="206" t="s">
        <v>270</v>
      </c>
      <c r="D170" s="206" t="s">
        <v>156</v>
      </c>
      <c r="E170" s="207" t="s">
        <v>3339</v>
      </c>
      <c r="F170" s="208" t="s">
        <v>3340</v>
      </c>
      <c r="G170" s="209" t="s">
        <v>207</v>
      </c>
      <c r="H170" s="210">
        <v>185.63</v>
      </c>
      <c r="I170" s="211"/>
      <c r="J170" s="212">
        <f>ROUND(I170*H170,2)</f>
        <v>0</v>
      </c>
      <c r="K170" s="208" t="s">
        <v>160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0.24299999999999999</v>
      </c>
      <c r="T170" s="216">
        <f>S170*H170</f>
        <v>45.108089999999997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161</v>
      </c>
      <c r="AT170" s="217" t="s">
        <v>156</v>
      </c>
      <c r="AU170" s="217" t="s">
        <v>175</v>
      </c>
      <c r="AY170" s="19" t="s">
        <v>154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161</v>
      </c>
      <c r="BM170" s="217" t="s">
        <v>3521</v>
      </c>
    </row>
    <row r="171" s="2" customFormat="1">
      <c r="A171" s="40"/>
      <c r="B171" s="41"/>
      <c r="C171" s="42"/>
      <c r="D171" s="219" t="s">
        <v>163</v>
      </c>
      <c r="E171" s="42"/>
      <c r="F171" s="220" t="s">
        <v>3342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163</v>
      </c>
      <c r="AU171" s="19" t="s">
        <v>175</v>
      </c>
    </row>
    <row r="172" s="2" customFormat="1">
      <c r="A172" s="40"/>
      <c r="B172" s="41"/>
      <c r="C172" s="42"/>
      <c r="D172" s="224" t="s">
        <v>165</v>
      </c>
      <c r="E172" s="42"/>
      <c r="F172" s="225" t="s">
        <v>3343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165</v>
      </c>
      <c r="AU172" s="19" t="s">
        <v>175</v>
      </c>
    </row>
    <row r="173" s="13" customFormat="1">
      <c r="A173" s="13"/>
      <c r="B173" s="226"/>
      <c r="C173" s="227"/>
      <c r="D173" s="219" t="s">
        <v>167</v>
      </c>
      <c r="E173" s="228" t="s">
        <v>19</v>
      </c>
      <c r="F173" s="229" t="s">
        <v>3518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167</v>
      </c>
      <c r="AU173" s="235" t="s">
        <v>175</v>
      </c>
      <c r="AV173" s="13" t="s">
        <v>81</v>
      </c>
      <c r="AW173" s="13" t="s">
        <v>34</v>
      </c>
      <c r="AX173" s="13" t="s">
        <v>73</v>
      </c>
      <c r="AY173" s="235" t="s">
        <v>154</v>
      </c>
    </row>
    <row r="174" s="13" customFormat="1">
      <c r="A174" s="13"/>
      <c r="B174" s="226"/>
      <c r="C174" s="227"/>
      <c r="D174" s="219" t="s">
        <v>167</v>
      </c>
      <c r="E174" s="228" t="s">
        <v>19</v>
      </c>
      <c r="F174" s="229" t="s">
        <v>3307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167</v>
      </c>
      <c r="AU174" s="235" t="s">
        <v>175</v>
      </c>
      <c r="AV174" s="13" t="s">
        <v>81</v>
      </c>
      <c r="AW174" s="13" t="s">
        <v>34</v>
      </c>
      <c r="AX174" s="13" t="s">
        <v>73</v>
      </c>
      <c r="AY174" s="235" t="s">
        <v>154</v>
      </c>
    </row>
    <row r="175" s="14" customFormat="1">
      <c r="A175" s="14"/>
      <c r="B175" s="236"/>
      <c r="C175" s="237"/>
      <c r="D175" s="219" t="s">
        <v>167</v>
      </c>
      <c r="E175" s="238" t="s">
        <v>19</v>
      </c>
      <c r="F175" s="239" t="s">
        <v>3519</v>
      </c>
      <c r="G175" s="237"/>
      <c r="H175" s="240">
        <v>101.77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167</v>
      </c>
      <c r="AU175" s="246" t="s">
        <v>175</v>
      </c>
      <c r="AV175" s="14" t="s">
        <v>83</v>
      </c>
      <c r="AW175" s="14" t="s">
        <v>34</v>
      </c>
      <c r="AX175" s="14" t="s">
        <v>73</v>
      </c>
      <c r="AY175" s="246" t="s">
        <v>154</v>
      </c>
    </row>
    <row r="176" s="14" customFormat="1">
      <c r="A176" s="14"/>
      <c r="B176" s="236"/>
      <c r="C176" s="237"/>
      <c r="D176" s="219" t="s">
        <v>167</v>
      </c>
      <c r="E176" s="238" t="s">
        <v>19</v>
      </c>
      <c r="F176" s="239" t="s">
        <v>3520</v>
      </c>
      <c r="G176" s="237"/>
      <c r="H176" s="240">
        <v>83.859999999999999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167</v>
      </c>
      <c r="AU176" s="246" t="s">
        <v>175</v>
      </c>
      <c r="AV176" s="14" t="s">
        <v>83</v>
      </c>
      <c r="AW176" s="14" t="s">
        <v>34</v>
      </c>
      <c r="AX176" s="14" t="s">
        <v>73</v>
      </c>
      <c r="AY176" s="246" t="s">
        <v>154</v>
      </c>
    </row>
    <row r="177" s="2" customFormat="1" ht="22.2" customHeight="1">
      <c r="A177" s="40"/>
      <c r="B177" s="41"/>
      <c r="C177" s="206" t="s">
        <v>277</v>
      </c>
      <c r="D177" s="206" t="s">
        <v>156</v>
      </c>
      <c r="E177" s="207" t="s">
        <v>3344</v>
      </c>
      <c r="F177" s="208" t="s">
        <v>3345</v>
      </c>
      <c r="G177" s="209" t="s">
        <v>207</v>
      </c>
      <c r="H177" s="210">
        <v>185.63</v>
      </c>
      <c r="I177" s="211"/>
      <c r="J177" s="212">
        <f>ROUND(I177*H177,2)</f>
        <v>0</v>
      </c>
      <c r="K177" s="208" t="s">
        <v>160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0.098000000000000004</v>
      </c>
      <c r="T177" s="216">
        <f>S177*H177</f>
        <v>18.191739999999999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161</v>
      </c>
      <c r="AT177" s="217" t="s">
        <v>156</v>
      </c>
      <c r="AU177" s="217" t="s">
        <v>175</v>
      </c>
      <c r="AY177" s="19" t="s">
        <v>154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161</v>
      </c>
      <c r="BM177" s="217" t="s">
        <v>3522</v>
      </c>
    </row>
    <row r="178" s="2" customFormat="1">
      <c r="A178" s="40"/>
      <c r="B178" s="41"/>
      <c r="C178" s="42"/>
      <c r="D178" s="219" t="s">
        <v>163</v>
      </c>
      <c r="E178" s="42"/>
      <c r="F178" s="220" t="s">
        <v>3347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163</v>
      </c>
      <c r="AU178" s="19" t="s">
        <v>175</v>
      </c>
    </row>
    <row r="179" s="2" customFormat="1">
      <c r="A179" s="40"/>
      <c r="B179" s="41"/>
      <c r="C179" s="42"/>
      <c r="D179" s="224" t="s">
        <v>165</v>
      </c>
      <c r="E179" s="42"/>
      <c r="F179" s="225" t="s">
        <v>3348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165</v>
      </c>
      <c r="AU179" s="19" t="s">
        <v>175</v>
      </c>
    </row>
    <row r="180" s="13" customFormat="1">
      <c r="A180" s="13"/>
      <c r="B180" s="226"/>
      <c r="C180" s="227"/>
      <c r="D180" s="219" t="s">
        <v>167</v>
      </c>
      <c r="E180" s="228" t="s">
        <v>19</v>
      </c>
      <c r="F180" s="229" t="s">
        <v>3518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167</v>
      </c>
      <c r="AU180" s="235" t="s">
        <v>175</v>
      </c>
      <c r="AV180" s="13" t="s">
        <v>81</v>
      </c>
      <c r="AW180" s="13" t="s">
        <v>34</v>
      </c>
      <c r="AX180" s="13" t="s">
        <v>73</v>
      </c>
      <c r="AY180" s="235" t="s">
        <v>154</v>
      </c>
    </row>
    <row r="181" s="13" customFormat="1">
      <c r="A181" s="13"/>
      <c r="B181" s="226"/>
      <c r="C181" s="227"/>
      <c r="D181" s="219" t="s">
        <v>167</v>
      </c>
      <c r="E181" s="228" t="s">
        <v>19</v>
      </c>
      <c r="F181" s="229" t="s">
        <v>3307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167</v>
      </c>
      <c r="AU181" s="235" t="s">
        <v>175</v>
      </c>
      <c r="AV181" s="13" t="s">
        <v>81</v>
      </c>
      <c r="AW181" s="13" t="s">
        <v>34</v>
      </c>
      <c r="AX181" s="13" t="s">
        <v>73</v>
      </c>
      <c r="AY181" s="235" t="s">
        <v>154</v>
      </c>
    </row>
    <row r="182" s="14" customFormat="1">
      <c r="A182" s="14"/>
      <c r="B182" s="236"/>
      <c r="C182" s="237"/>
      <c r="D182" s="219" t="s">
        <v>167</v>
      </c>
      <c r="E182" s="238" t="s">
        <v>19</v>
      </c>
      <c r="F182" s="239" t="s">
        <v>3519</v>
      </c>
      <c r="G182" s="237"/>
      <c r="H182" s="240">
        <v>101.77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167</v>
      </c>
      <c r="AU182" s="246" t="s">
        <v>175</v>
      </c>
      <c r="AV182" s="14" t="s">
        <v>83</v>
      </c>
      <c r="AW182" s="14" t="s">
        <v>34</v>
      </c>
      <c r="AX182" s="14" t="s">
        <v>73</v>
      </c>
      <c r="AY182" s="246" t="s">
        <v>154</v>
      </c>
    </row>
    <row r="183" s="14" customFormat="1">
      <c r="A183" s="14"/>
      <c r="B183" s="236"/>
      <c r="C183" s="237"/>
      <c r="D183" s="219" t="s">
        <v>167</v>
      </c>
      <c r="E183" s="238" t="s">
        <v>19</v>
      </c>
      <c r="F183" s="239" t="s">
        <v>3520</v>
      </c>
      <c r="G183" s="237"/>
      <c r="H183" s="240">
        <v>83.859999999999999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167</v>
      </c>
      <c r="AU183" s="246" t="s">
        <v>175</v>
      </c>
      <c r="AV183" s="14" t="s">
        <v>83</v>
      </c>
      <c r="AW183" s="14" t="s">
        <v>34</v>
      </c>
      <c r="AX183" s="14" t="s">
        <v>73</v>
      </c>
      <c r="AY183" s="246" t="s">
        <v>154</v>
      </c>
    </row>
    <row r="184" s="2" customFormat="1" ht="22.2" customHeight="1">
      <c r="A184" s="40"/>
      <c r="B184" s="41"/>
      <c r="C184" s="206" t="s">
        <v>285</v>
      </c>
      <c r="D184" s="206" t="s">
        <v>156</v>
      </c>
      <c r="E184" s="207" t="s">
        <v>319</v>
      </c>
      <c r="F184" s="208" t="s">
        <v>320</v>
      </c>
      <c r="G184" s="209" t="s">
        <v>207</v>
      </c>
      <c r="H184" s="210">
        <v>15.1</v>
      </c>
      <c r="I184" s="211"/>
      <c r="J184" s="212">
        <f>ROUND(I184*H184,2)</f>
        <v>0</v>
      </c>
      <c r="K184" s="208" t="s">
        <v>160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0.26000000000000001</v>
      </c>
      <c r="T184" s="216">
        <f>S184*H184</f>
        <v>3.9260000000000002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161</v>
      </c>
      <c r="AT184" s="217" t="s">
        <v>156</v>
      </c>
      <c r="AU184" s="217" t="s">
        <v>175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161</v>
      </c>
      <c r="BM184" s="217" t="s">
        <v>3523</v>
      </c>
    </row>
    <row r="185" s="2" customFormat="1">
      <c r="A185" s="40"/>
      <c r="B185" s="41"/>
      <c r="C185" s="42"/>
      <c r="D185" s="219" t="s">
        <v>163</v>
      </c>
      <c r="E185" s="42"/>
      <c r="F185" s="220" t="s">
        <v>322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163</v>
      </c>
      <c r="AU185" s="19" t="s">
        <v>175</v>
      </c>
    </row>
    <row r="186" s="2" customFormat="1">
      <c r="A186" s="40"/>
      <c r="B186" s="41"/>
      <c r="C186" s="42"/>
      <c r="D186" s="224" t="s">
        <v>165</v>
      </c>
      <c r="E186" s="42"/>
      <c r="F186" s="225" t="s">
        <v>323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165</v>
      </c>
      <c r="AU186" s="19" t="s">
        <v>175</v>
      </c>
    </row>
    <row r="187" s="14" customFormat="1">
      <c r="A187" s="14"/>
      <c r="B187" s="236"/>
      <c r="C187" s="237"/>
      <c r="D187" s="219" t="s">
        <v>167</v>
      </c>
      <c r="E187" s="238" t="s">
        <v>19</v>
      </c>
      <c r="F187" s="239" t="s">
        <v>3310</v>
      </c>
      <c r="G187" s="237"/>
      <c r="H187" s="240">
        <v>4.5999999999999996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167</v>
      </c>
      <c r="AU187" s="246" t="s">
        <v>175</v>
      </c>
      <c r="AV187" s="14" t="s">
        <v>83</v>
      </c>
      <c r="AW187" s="14" t="s">
        <v>34</v>
      </c>
      <c r="AX187" s="14" t="s">
        <v>73</v>
      </c>
      <c r="AY187" s="246" t="s">
        <v>154</v>
      </c>
    </row>
    <row r="188" s="14" customFormat="1">
      <c r="A188" s="14"/>
      <c r="B188" s="236"/>
      <c r="C188" s="237"/>
      <c r="D188" s="219" t="s">
        <v>167</v>
      </c>
      <c r="E188" s="238" t="s">
        <v>19</v>
      </c>
      <c r="F188" s="239" t="s">
        <v>3524</v>
      </c>
      <c r="G188" s="237"/>
      <c r="H188" s="240">
        <v>10.5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167</v>
      </c>
      <c r="AU188" s="246" t="s">
        <v>175</v>
      </c>
      <c r="AV188" s="14" t="s">
        <v>83</v>
      </c>
      <c r="AW188" s="14" t="s">
        <v>34</v>
      </c>
      <c r="AX188" s="14" t="s">
        <v>73</v>
      </c>
      <c r="AY188" s="246" t="s">
        <v>154</v>
      </c>
    </row>
    <row r="189" s="12" customFormat="1" ht="22.8" customHeight="1">
      <c r="A189" s="12"/>
      <c r="B189" s="190"/>
      <c r="C189" s="191"/>
      <c r="D189" s="192" t="s">
        <v>72</v>
      </c>
      <c r="E189" s="204" t="s">
        <v>372</v>
      </c>
      <c r="F189" s="204" t="s">
        <v>373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SUM(P190:P210)</f>
        <v>0</v>
      </c>
      <c r="Q189" s="198"/>
      <c r="R189" s="199">
        <f>SUM(R190:R210)</f>
        <v>0</v>
      </c>
      <c r="S189" s="198"/>
      <c r="T189" s="200">
        <f>SUM(T190:T210)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81</v>
      </c>
      <c r="AT189" s="202" t="s">
        <v>72</v>
      </c>
      <c r="AU189" s="202" t="s">
        <v>81</v>
      </c>
      <c r="AY189" s="201" t="s">
        <v>154</v>
      </c>
      <c r="BK189" s="203">
        <f>SUM(BK190:BK210)</f>
        <v>0</v>
      </c>
    </row>
    <row r="190" s="2" customFormat="1" ht="14.4" customHeight="1">
      <c r="A190" s="40"/>
      <c r="B190" s="41"/>
      <c r="C190" s="206" t="s">
        <v>296</v>
      </c>
      <c r="D190" s="206" t="s">
        <v>156</v>
      </c>
      <c r="E190" s="207" t="s">
        <v>3525</v>
      </c>
      <c r="F190" s="208" t="s">
        <v>3526</v>
      </c>
      <c r="G190" s="209" t="s">
        <v>178</v>
      </c>
      <c r="H190" s="210">
        <v>100.639</v>
      </c>
      <c r="I190" s="211"/>
      <c r="J190" s="212">
        <f>ROUND(I190*H190,2)</f>
        <v>0</v>
      </c>
      <c r="K190" s="208" t="s">
        <v>160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161</v>
      </c>
      <c r="AT190" s="217" t="s">
        <v>156</v>
      </c>
      <c r="AU190" s="217" t="s">
        <v>83</v>
      </c>
      <c r="AY190" s="19" t="s">
        <v>154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161</v>
      </c>
      <c r="BM190" s="217" t="s">
        <v>3527</v>
      </c>
    </row>
    <row r="191" s="2" customFormat="1">
      <c r="A191" s="40"/>
      <c r="B191" s="41"/>
      <c r="C191" s="42"/>
      <c r="D191" s="219" t="s">
        <v>163</v>
      </c>
      <c r="E191" s="42"/>
      <c r="F191" s="220" t="s">
        <v>3528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163</v>
      </c>
      <c r="AU191" s="19" t="s">
        <v>83</v>
      </c>
    </row>
    <row r="192" s="2" customFormat="1">
      <c r="A192" s="40"/>
      <c r="B192" s="41"/>
      <c r="C192" s="42"/>
      <c r="D192" s="224" t="s">
        <v>165</v>
      </c>
      <c r="E192" s="42"/>
      <c r="F192" s="225" t="s">
        <v>3529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165</v>
      </c>
      <c r="AU192" s="19" t="s">
        <v>83</v>
      </c>
    </row>
    <row r="193" s="2" customFormat="1" ht="22.2" customHeight="1">
      <c r="A193" s="40"/>
      <c r="B193" s="41"/>
      <c r="C193" s="206" t="s">
        <v>303</v>
      </c>
      <c r="D193" s="206" t="s">
        <v>156</v>
      </c>
      <c r="E193" s="207" t="s">
        <v>3530</v>
      </c>
      <c r="F193" s="208" t="s">
        <v>3531</v>
      </c>
      <c r="G193" s="209" t="s">
        <v>178</v>
      </c>
      <c r="H193" s="210">
        <v>580.27800000000002</v>
      </c>
      <c r="I193" s="211"/>
      <c r="J193" s="212">
        <f>ROUND(I193*H193,2)</f>
        <v>0</v>
      </c>
      <c r="K193" s="208" t="s">
        <v>160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161</v>
      </c>
      <c r="AT193" s="217" t="s">
        <v>156</v>
      </c>
      <c r="AU193" s="217" t="s">
        <v>83</v>
      </c>
      <c r="AY193" s="19" t="s">
        <v>154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161</v>
      </c>
      <c r="BM193" s="217" t="s">
        <v>3532</v>
      </c>
    </row>
    <row r="194" s="2" customFormat="1">
      <c r="A194" s="40"/>
      <c r="B194" s="41"/>
      <c r="C194" s="42"/>
      <c r="D194" s="219" t="s">
        <v>163</v>
      </c>
      <c r="E194" s="42"/>
      <c r="F194" s="220" t="s">
        <v>3533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163</v>
      </c>
      <c r="AU194" s="19" t="s">
        <v>83</v>
      </c>
    </row>
    <row r="195" s="2" customFormat="1">
      <c r="A195" s="40"/>
      <c r="B195" s="41"/>
      <c r="C195" s="42"/>
      <c r="D195" s="224" t="s">
        <v>165</v>
      </c>
      <c r="E195" s="42"/>
      <c r="F195" s="225" t="s">
        <v>3534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165</v>
      </c>
      <c r="AU195" s="19" t="s">
        <v>83</v>
      </c>
    </row>
    <row r="196" s="14" customFormat="1">
      <c r="A196" s="14"/>
      <c r="B196" s="236"/>
      <c r="C196" s="237"/>
      <c r="D196" s="219" t="s">
        <v>167</v>
      </c>
      <c r="E196" s="238" t="s">
        <v>19</v>
      </c>
      <c r="F196" s="239" t="s">
        <v>3535</v>
      </c>
      <c r="G196" s="237"/>
      <c r="H196" s="240">
        <v>100.639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167</v>
      </c>
      <c r="AU196" s="246" t="s">
        <v>83</v>
      </c>
      <c r="AV196" s="14" t="s">
        <v>83</v>
      </c>
      <c r="AW196" s="14" t="s">
        <v>34</v>
      </c>
      <c r="AX196" s="14" t="s">
        <v>73</v>
      </c>
      <c r="AY196" s="246" t="s">
        <v>154</v>
      </c>
    </row>
    <row r="197" s="14" customFormat="1">
      <c r="A197" s="14"/>
      <c r="B197" s="236"/>
      <c r="C197" s="237"/>
      <c r="D197" s="219" t="s">
        <v>167</v>
      </c>
      <c r="E197" s="238" t="s">
        <v>19</v>
      </c>
      <c r="F197" s="239" t="s">
        <v>3536</v>
      </c>
      <c r="G197" s="237"/>
      <c r="H197" s="240">
        <v>-3.9260000000000002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167</v>
      </c>
      <c r="AU197" s="246" t="s">
        <v>83</v>
      </c>
      <c r="AV197" s="14" t="s">
        <v>83</v>
      </c>
      <c r="AW197" s="14" t="s">
        <v>34</v>
      </c>
      <c r="AX197" s="14" t="s">
        <v>73</v>
      </c>
      <c r="AY197" s="246" t="s">
        <v>154</v>
      </c>
    </row>
    <row r="198" s="14" customFormat="1">
      <c r="A198" s="14"/>
      <c r="B198" s="236"/>
      <c r="C198" s="237"/>
      <c r="D198" s="219" t="s">
        <v>167</v>
      </c>
      <c r="E198" s="237"/>
      <c r="F198" s="239" t="s">
        <v>3537</v>
      </c>
      <c r="G198" s="237"/>
      <c r="H198" s="240">
        <v>580.27800000000002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167</v>
      </c>
      <c r="AU198" s="246" t="s">
        <v>83</v>
      </c>
      <c r="AV198" s="14" t="s">
        <v>83</v>
      </c>
      <c r="AW198" s="14" t="s">
        <v>4</v>
      </c>
      <c r="AX198" s="14" t="s">
        <v>81</v>
      </c>
      <c r="AY198" s="246" t="s">
        <v>154</v>
      </c>
    </row>
    <row r="199" s="2" customFormat="1" ht="34.8" customHeight="1">
      <c r="A199" s="40"/>
      <c r="B199" s="41"/>
      <c r="C199" s="206" t="s">
        <v>311</v>
      </c>
      <c r="D199" s="206" t="s">
        <v>156</v>
      </c>
      <c r="E199" s="207" t="s">
        <v>408</v>
      </c>
      <c r="F199" s="208" t="s">
        <v>409</v>
      </c>
      <c r="G199" s="209" t="s">
        <v>178</v>
      </c>
      <c r="H199" s="210">
        <v>45.107999999999997</v>
      </c>
      <c r="I199" s="211"/>
      <c r="J199" s="212">
        <f>ROUND(I199*H199,2)</f>
        <v>0</v>
      </c>
      <c r="K199" s="208" t="s">
        <v>160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161</v>
      </c>
      <c r="AT199" s="217" t="s">
        <v>156</v>
      </c>
      <c r="AU199" s="217" t="s">
        <v>83</v>
      </c>
      <c r="AY199" s="19" t="s">
        <v>154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161</v>
      </c>
      <c r="BM199" s="217" t="s">
        <v>3538</v>
      </c>
    </row>
    <row r="200" s="2" customFormat="1">
      <c r="A200" s="40"/>
      <c r="B200" s="41"/>
      <c r="C200" s="42"/>
      <c r="D200" s="219" t="s">
        <v>163</v>
      </c>
      <c r="E200" s="42"/>
      <c r="F200" s="220" t="s">
        <v>411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163</v>
      </c>
      <c r="AU200" s="19" t="s">
        <v>83</v>
      </c>
    </row>
    <row r="201" s="2" customFormat="1">
      <c r="A201" s="40"/>
      <c r="B201" s="41"/>
      <c r="C201" s="42"/>
      <c r="D201" s="224" t="s">
        <v>165</v>
      </c>
      <c r="E201" s="42"/>
      <c r="F201" s="225" t="s">
        <v>412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165</v>
      </c>
      <c r="AU201" s="19" t="s">
        <v>83</v>
      </c>
    </row>
    <row r="202" s="14" customFormat="1">
      <c r="A202" s="14"/>
      <c r="B202" s="236"/>
      <c r="C202" s="237"/>
      <c r="D202" s="219" t="s">
        <v>167</v>
      </c>
      <c r="E202" s="238" t="s">
        <v>19</v>
      </c>
      <c r="F202" s="239" t="s">
        <v>3539</v>
      </c>
      <c r="G202" s="237"/>
      <c r="H202" s="240">
        <v>45.107999999999997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167</v>
      </c>
      <c r="AU202" s="246" t="s">
        <v>83</v>
      </c>
      <c r="AV202" s="14" t="s">
        <v>83</v>
      </c>
      <c r="AW202" s="14" t="s">
        <v>34</v>
      </c>
      <c r="AX202" s="14" t="s">
        <v>73</v>
      </c>
      <c r="AY202" s="246" t="s">
        <v>154</v>
      </c>
    </row>
    <row r="203" s="2" customFormat="1" ht="40.2" customHeight="1">
      <c r="A203" s="40"/>
      <c r="B203" s="41"/>
      <c r="C203" s="206" t="s">
        <v>7</v>
      </c>
      <c r="D203" s="206" t="s">
        <v>156</v>
      </c>
      <c r="E203" s="207" t="s">
        <v>3386</v>
      </c>
      <c r="F203" s="208" t="s">
        <v>3387</v>
      </c>
      <c r="G203" s="209" t="s">
        <v>178</v>
      </c>
      <c r="H203" s="210">
        <v>33.412999999999997</v>
      </c>
      <c r="I203" s="211"/>
      <c r="J203" s="212">
        <f>ROUND(I203*H203,2)</f>
        <v>0</v>
      </c>
      <c r="K203" s="208" t="s">
        <v>160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161</v>
      </c>
      <c r="AT203" s="217" t="s">
        <v>156</v>
      </c>
      <c r="AU203" s="217" t="s">
        <v>83</v>
      </c>
      <c r="AY203" s="19" t="s">
        <v>154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161</v>
      </c>
      <c r="BM203" s="217" t="s">
        <v>3540</v>
      </c>
    </row>
    <row r="204" s="2" customFormat="1">
      <c r="A204" s="40"/>
      <c r="B204" s="41"/>
      <c r="C204" s="42"/>
      <c r="D204" s="219" t="s">
        <v>163</v>
      </c>
      <c r="E204" s="42"/>
      <c r="F204" s="220" t="s">
        <v>180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163</v>
      </c>
      <c r="AU204" s="19" t="s">
        <v>83</v>
      </c>
    </row>
    <row r="205" s="2" customFormat="1">
      <c r="A205" s="40"/>
      <c r="B205" s="41"/>
      <c r="C205" s="42"/>
      <c r="D205" s="224" t="s">
        <v>165</v>
      </c>
      <c r="E205" s="42"/>
      <c r="F205" s="225" t="s">
        <v>3389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165</v>
      </c>
      <c r="AU205" s="19" t="s">
        <v>83</v>
      </c>
    </row>
    <row r="206" s="14" customFormat="1">
      <c r="A206" s="14"/>
      <c r="B206" s="236"/>
      <c r="C206" s="237"/>
      <c r="D206" s="219" t="s">
        <v>167</v>
      </c>
      <c r="E206" s="238" t="s">
        <v>19</v>
      </c>
      <c r="F206" s="239" t="s">
        <v>3541</v>
      </c>
      <c r="G206" s="237"/>
      <c r="H206" s="240">
        <v>33.412999999999997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167</v>
      </c>
      <c r="AU206" s="246" t="s">
        <v>83</v>
      </c>
      <c r="AV206" s="14" t="s">
        <v>83</v>
      </c>
      <c r="AW206" s="14" t="s">
        <v>34</v>
      </c>
      <c r="AX206" s="14" t="s">
        <v>73</v>
      </c>
      <c r="AY206" s="246" t="s">
        <v>154</v>
      </c>
    </row>
    <row r="207" s="2" customFormat="1" ht="40.2" customHeight="1">
      <c r="A207" s="40"/>
      <c r="B207" s="41"/>
      <c r="C207" s="206" t="s">
        <v>326</v>
      </c>
      <c r="D207" s="206" t="s">
        <v>156</v>
      </c>
      <c r="E207" s="207" t="s">
        <v>3391</v>
      </c>
      <c r="F207" s="208" t="s">
        <v>3392</v>
      </c>
      <c r="G207" s="209" t="s">
        <v>178</v>
      </c>
      <c r="H207" s="210">
        <v>18.192</v>
      </c>
      <c r="I207" s="211"/>
      <c r="J207" s="212">
        <f>ROUND(I207*H207,2)</f>
        <v>0</v>
      </c>
      <c r="K207" s="208" t="s">
        <v>160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161</v>
      </c>
      <c r="AT207" s="217" t="s">
        <v>156</v>
      </c>
      <c r="AU207" s="217" t="s">
        <v>83</v>
      </c>
      <c r="AY207" s="19" t="s">
        <v>154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161</v>
      </c>
      <c r="BM207" s="217" t="s">
        <v>3542</v>
      </c>
    </row>
    <row r="208" s="2" customFormat="1">
      <c r="A208" s="40"/>
      <c r="B208" s="41"/>
      <c r="C208" s="42"/>
      <c r="D208" s="219" t="s">
        <v>163</v>
      </c>
      <c r="E208" s="42"/>
      <c r="F208" s="220" t="s">
        <v>1046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163</v>
      </c>
      <c r="AU208" s="19" t="s">
        <v>83</v>
      </c>
    </row>
    <row r="209" s="2" customFormat="1">
      <c r="A209" s="40"/>
      <c r="B209" s="41"/>
      <c r="C209" s="42"/>
      <c r="D209" s="224" t="s">
        <v>165</v>
      </c>
      <c r="E209" s="42"/>
      <c r="F209" s="225" t="s">
        <v>3394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165</v>
      </c>
      <c r="AU209" s="19" t="s">
        <v>83</v>
      </c>
    </row>
    <row r="210" s="14" customFormat="1">
      <c r="A210" s="14"/>
      <c r="B210" s="236"/>
      <c r="C210" s="237"/>
      <c r="D210" s="219" t="s">
        <v>167</v>
      </c>
      <c r="E210" s="238" t="s">
        <v>19</v>
      </c>
      <c r="F210" s="239" t="s">
        <v>3543</v>
      </c>
      <c r="G210" s="237"/>
      <c r="H210" s="240">
        <v>18.192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167</v>
      </c>
      <c r="AU210" s="246" t="s">
        <v>83</v>
      </c>
      <c r="AV210" s="14" t="s">
        <v>83</v>
      </c>
      <c r="AW210" s="14" t="s">
        <v>34</v>
      </c>
      <c r="AX210" s="14" t="s">
        <v>73</v>
      </c>
      <c r="AY210" s="246" t="s">
        <v>154</v>
      </c>
    </row>
    <row r="211" s="12" customFormat="1" ht="22.8" customHeight="1">
      <c r="A211" s="12"/>
      <c r="B211" s="190"/>
      <c r="C211" s="191"/>
      <c r="D211" s="192" t="s">
        <v>72</v>
      </c>
      <c r="E211" s="204" t="s">
        <v>419</v>
      </c>
      <c r="F211" s="204" t="s">
        <v>420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SUM(P212:P214)</f>
        <v>0</v>
      </c>
      <c r="Q211" s="198"/>
      <c r="R211" s="199">
        <f>SUM(R212:R214)</f>
        <v>0</v>
      </c>
      <c r="S211" s="198"/>
      <c r="T211" s="20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81</v>
      </c>
      <c r="AT211" s="202" t="s">
        <v>72</v>
      </c>
      <c r="AU211" s="202" t="s">
        <v>81</v>
      </c>
      <c r="AY211" s="201" t="s">
        <v>154</v>
      </c>
      <c r="BK211" s="203">
        <f>SUM(BK212:BK214)</f>
        <v>0</v>
      </c>
    </row>
    <row r="212" s="2" customFormat="1" ht="22.2" customHeight="1">
      <c r="A212" s="40"/>
      <c r="B212" s="41"/>
      <c r="C212" s="206" t="s">
        <v>335</v>
      </c>
      <c r="D212" s="206" t="s">
        <v>156</v>
      </c>
      <c r="E212" s="207" t="s">
        <v>3396</v>
      </c>
      <c r="F212" s="208" t="s">
        <v>3397</v>
      </c>
      <c r="G212" s="209" t="s">
        <v>178</v>
      </c>
      <c r="H212" s="210">
        <v>74.350999999999999</v>
      </c>
      <c r="I212" s="211"/>
      <c r="J212" s="212">
        <f>ROUND(I212*H212,2)</f>
        <v>0</v>
      </c>
      <c r="K212" s="208" t="s">
        <v>160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161</v>
      </c>
      <c r="AT212" s="217" t="s">
        <v>156</v>
      </c>
      <c r="AU212" s="217" t="s">
        <v>83</v>
      </c>
      <c r="AY212" s="19" t="s">
        <v>154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161</v>
      </c>
      <c r="BM212" s="217" t="s">
        <v>3544</v>
      </c>
    </row>
    <row r="213" s="2" customFormat="1">
      <c r="A213" s="40"/>
      <c r="B213" s="41"/>
      <c r="C213" s="42"/>
      <c r="D213" s="219" t="s">
        <v>163</v>
      </c>
      <c r="E213" s="42"/>
      <c r="F213" s="220" t="s">
        <v>3399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163</v>
      </c>
      <c r="AU213" s="19" t="s">
        <v>83</v>
      </c>
    </row>
    <row r="214" s="2" customFormat="1">
      <c r="A214" s="40"/>
      <c r="B214" s="41"/>
      <c r="C214" s="42"/>
      <c r="D214" s="224" t="s">
        <v>165</v>
      </c>
      <c r="E214" s="42"/>
      <c r="F214" s="225" t="s">
        <v>3400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165</v>
      </c>
      <c r="AU214" s="19" t="s">
        <v>83</v>
      </c>
    </row>
    <row r="215" s="12" customFormat="1" ht="25.92" customHeight="1">
      <c r="A215" s="12"/>
      <c r="B215" s="190"/>
      <c r="C215" s="191"/>
      <c r="D215" s="192" t="s">
        <v>72</v>
      </c>
      <c r="E215" s="193" t="s">
        <v>427</v>
      </c>
      <c r="F215" s="193" t="s">
        <v>428</v>
      </c>
      <c r="G215" s="191"/>
      <c r="H215" s="191"/>
      <c r="I215" s="194"/>
      <c r="J215" s="195">
        <f>BK215</f>
        <v>0</v>
      </c>
      <c r="K215" s="191"/>
      <c r="L215" s="196"/>
      <c r="M215" s="197"/>
      <c r="N215" s="198"/>
      <c r="O215" s="198"/>
      <c r="P215" s="199">
        <f>P216</f>
        <v>0</v>
      </c>
      <c r="Q215" s="198"/>
      <c r="R215" s="199">
        <f>R216</f>
        <v>27.899813000000002</v>
      </c>
      <c r="S215" s="198"/>
      <c r="T215" s="200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83</v>
      </c>
      <c r="AT215" s="202" t="s">
        <v>72</v>
      </c>
      <c r="AU215" s="202" t="s">
        <v>73</v>
      </c>
      <c r="AY215" s="201" t="s">
        <v>154</v>
      </c>
      <c r="BK215" s="203">
        <f>BK216</f>
        <v>0</v>
      </c>
    </row>
    <row r="216" s="12" customFormat="1" ht="22.8" customHeight="1">
      <c r="A216" s="12"/>
      <c r="B216" s="190"/>
      <c r="C216" s="191"/>
      <c r="D216" s="192" t="s">
        <v>72</v>
      </c>
      <c r="E216" s="204" t="s">
        <v>500</v>
      </c>
      <c r="F216" s="204" t="s">
        <v>501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SUM(P217:P238)</f>
        <v>0</v>
      </c>
      <c r="Q216" s="198"/>
      <c r="R216" s="199">
        <f>SUM(R217:R238)</f>
        <v>27.899813000000002</v>
      </c>
      <c r="S216" s="198"/>
      <c r="T216" s="200">
        <f>SUM(T217:T238)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83</v>
      </c>
      <c r="AT216" s="202" t="s">
        <v>72</v>
      </c>
      <c r="AU216" s="202" t="s">
        <v>81</v>
      </c>
      <c r="AY216" s="201" t="s">
        <v>154</v>
      </c>
      <c r="BK216" s="203">
        <f>SUM(BK217:BK238)</f>
        <v>0</v>
      </c>
    </row>
    <row r="217" s="2" customFormat="1" ht="22.2" customHeight="1">
      <c r="A217" s="40"/>
      <c r="B217" s="41"/>
      <c r="C217" s="206" t="s">
        <v>346</v>
      </c>
      <c r="D217" s="206" t="s">
        <v>156</v>
      </c>
      <c r="E217" s="207" t="s">
        <v>555</v>
      </c>
      <c r="F217" s="208" t="s">
        <v>556</v>
      </c>
      <c r="G217" s="209" t="s">
        <v>207</v>
      </c>
      <c r="H217" s="210">
        <v>101.77</v>
      </c>
      <c r="I217" s="211"/>
      <c r="J217" s="212">
        <f>ROUND(I217*H217,2)</f>
        <v>0</v>
      </c>
      <c r="K217" s="208" t="s">
        <v>160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0.040000000000000001</v>
      </c>
      <c r="R217" s="215">
        <f>Q217*H217</f>
        <v>4.0708000000000002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277</v>
      </c>
      <c r="AT217" s="217" t="s">
        <v>156</v>
      </c>
      <c r="AU217" s="217" t="s">
        <v>83</v>
      </c>
      <c r="AY217" s="19" t="s">
        <v>154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277</v>
      </c>
      <c r="BM217" s="217" t="s">
        <v>3545</v>
      </c>
    </row>
    <row r="218" s="2" customFormat="1">
      <c r="A218" s="40"/>
      <c r="B218" s="41"/>
      <c r="C218" s="42"/>
      <c r="D218" s="219" t="s">
        <v>163</v>
      </c>
      <c r="E218" s="42"/>
      <c r="F218" s="220" t="s">
        <v>558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163</v>
      </c>
      <c r="AU218" s="19" t="s">
        <v>83</v>
      </c>
    </row>
    <row r="219" s="2" customFormat="1">
      <c r="A219" s="40"/>
      <c r="B219" s="41"/>
      <c r="C219" s="42"/>
      <c r="D219" s="224" t="s">
        <v>165</v>
      </c>
      <c r="E219" s="42"/>
      <c r="F219" s="225" t="s">
        <v>559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165</v>
      </c>
      <c r="AU219" s="19" t="s">
        <v>83</v>
      </c>
    </row>
    <row r="220" s="13" customFormat="1">
      <c r="A220" s="13"/>
      <c r="B220" s="226"/>
      <c r="C220" s="227"/>
      <c r="D220" s="219" t="s">
        <v>167</v>
      </c>
      <c r="E220" s="228" t="s">
        <v>19</v>
      </c>
      <c r="F220" s="229" t="s">
        <v>3307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167</v>
      </c>
      <c r="AU220" s="235" t="s">
        <v>83</v>
      </c>
      <c r="AV220" s="13" t="s">
        <v>81</v>
      </c>
      <c r="AW220" s="13" t="s">
        <v>34</v>
      </c>
      <c r="AX220" s="13" t="s">
        <v>73</v>
      </c>
      <c r="AY220" s="235" t="s">
        <v>154</v>
      </c>
    </row>
    <row r="221" s="14" customFormat="1">
      <c r="A221" s="14"/>
      <c r="B221" s="236"/>
      <c r="C221" s="237"/>
      <c r="D221" s="219" t="s">
        <v>167</v>
      </c>
      <c r="E221" s="238" t="s">
        <v>19</v>
      </c>
      <c r="F221" s="239" t="s">
        <v>3478</v>
      </c>
      <c r="G221" s="237"/>
      <c r="H221" s="240">
        <v>101.77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167</v>
      </c>
      <c r="AU221" s="246" t="s">
        <v>83</v>
      </c>
      <c r="AV221" s="14" t="s">
        <v>83</v>
      </c>
      <c r="AW221" s="14" t="s">
        <v>34</v>
      </c>
      <c r="AX221" s="14" t="s">
        <v>73</v>
      </c>
      <c r="AY221" s="246" t="s">
        <v>154</v>
      </c>
    </row>
    <row r="222" s="2" customFormat="1" ht="19.8" customHeight="1">
      <c r="A222" s="40"/>
      <c r="B222" s="41"/>
      <c r="C222" s="248" t="s">
        <v>357</v>
      </c>
      <c r="D222" s="248" t="s">
        <v>264</v>
      </c>
      <c r="E222" s="249" t="s">
        <v>3546</v>
      </c>
      <c r="F222" s="250" t="s">
        <v>3547</v>
      </c>
      <c r="G222" s="251" t="s">
        <v>207</v>
      </c>
      <c r="H222" s="252">
        <v>111.947</v>
      </c>
      <c r="I222" s="253"/>
      <c r="J222" s="254">
        <f>ROUND(I222*H222,2)</f>
        <v>0</v>
      </c>
      <c r="K222" s="250" t="s">
        <v>160</v>
      </c>
      <c r="L222" s="255"/>
      <c r="M222" s="256" t="s">
        <v>19</v>
      </c>
      <c r="N222" s="257" t="s">
        <v>44</v>
      </c>
      <c r="O222" s="86"/>
      <c r="P222" s="215">
        <f>O222*H222</f>
        <v>0</v>
      </c>
      <c r="Q222" s="215">
        <v>0.13500000000000001</v>
      </c>
      <c r="R222" s="215">
        <f>Q222*H222</f>
        <v>15.112845000000002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212</v>
      </c>
      <c r="AT222" s="217" t="s">
        <v>264</v>
      </c>
      <c r="AU222" s="217" t="s">
        <v>83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161</v>
      </c>
      <c r="BM222" s="217" t="s">
        <v>3548</v>
      </c>
    </row>
    <row r="223" s="2" customFormat="1">
      <c r="A223" s="40"/>
      <c r="B223" s="41"/>
      <c r="C223" s="42"/>
      <c r="D223" s="219" t="s">
        <v>163</v>
      </c>
      <c r="E223" s="42"/>
      <c r="F223" s="220" t="s">
        <v>3547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163</v>
      </c>
      <c r="AU223" s="19" t="s">
        <v>83</v>
      </c>
    </row>
    <row r="224" s="13" customFormat="1">
      <c r="A224" s="13"/>
      <c r="B224" s="226"/>
      <c r="C224" s="227"/>
      <c r="D224" s="219" t="s">
        <v>167</v>
      </c>
      <c r="E224" s="228" t="s">
        <v>19</v>
      </c>
      <c r="F224" s="229" t="s">
        <v>3307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167</v>
      </c>
      <c r="AU224" s="235" t="s">
        <v>83</v>
      </c>
      <c r="AV224" s="13" t="s">
        <v>81</v>
      </c>
      <c r="AW224" s="13" t="s">
        <v>34</v>
      </c>
      <c r="AX224" s="13" t="s">
        <v>73</v>
      </c>
      <c r="AY224" s="235" t="s">
        <v>154</v>
      </c>
    </row>
    <row r="225" s="14" customFormat="1">
      <c r="A225" s="14"/>
      <c r="B225" s="236"/>
      <c r="C225" s="237"/>
      <c r="D225" s="219" t="s">
        <v>167</v>
      </c>
      <c r="E225" s="238" t="s">
        <v>19</v>
      </c>
      <c r="F225" s="239" t="s">
        <v>3478</v>
      </c>
      <c r="G225" s="237"/>
      <c r="H225" s="240">
        <v>101.77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167</v>
      </c>
      <c r="AU225" s="246" t="s">
        <v>83</v>
      </c>
      <c r="AV225" s="14" t="s">
        <v>83</v>
      </c>
      <c r="AW225" s="14" t="s">
        <v>34</v>
      </c>
      <c r="AX225" s="14" t="s">
        <v>73</v>
      </c>
      <c r="AY225" s="246" t="s">
        <v>154</v>
      </c>
    </row>
    <row r="226" s="14" customFormat="1">
      <c r="A226" s="14"/>
      <c r="B226" s="236"/>
      <c r="C226" s="237"/>
      <c r="D226" s="219" t="s">
        <v>167</v>
      </c>
      <c r="E226" s="237"/>
      <c r="F226" s="239" t="s">
        <v>3549</v>
      </c>
      <c r="G226" s="237"/>
      <c r="H226" s="240">
        <v>111.947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167</v>
      </c>
      <c r="AU226" s="246" t="s">
        <v>83</v>
      </c>
      <c r="AV226" s="14" t="s">
        <v>83</v>
      </c>
      <c r="AW226" s="14" t="s">
        <v>4</v>
      </c>
      <c r="AX226" s="14" t="s">
        <v>81</v>
      </c>
      <c r="AY226" s="246" t="s">
        <v>154</v>
      </c>
    </row>
    <row r="227" s="2" customFormat="1" ht="22.2" customHeight="1">
      <c r="A227" s="40"/>
      <c r="B227" s="41"/>
      <c r="C227" s="206" t="s">
        <v>366</v>
      </c>
      <c r="D227" s="206" t="s">
        <v>156</v>
      </c>
      <c r="E227" s="207" t="s">
        <v>3451</v>
      </c>
      <c r="F227" s="208" t="s">
        <v>3452</v>
      </c>
      <c r="G227" s="209" t="s">
        <v>207</v>
      </c>
      <c r="H227" s="210">
        <v>88.459999999999994</v>
      </c>
      <c r="I227" s="211"/>
      <c r="J227" s="212">
        <f>ROUND(I227*H227,2)</f>
        <v>0</v>
      </c>
      <c r="K227" s="208" t="s">
        <v>160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0.0097999999999999997</v>
      </c>
      <c r="R227" s="215">
        <f>Q227*H227</f>
        <v>0.8669079999999999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277</v>
      </c>
      <c r="AT227" s="217" t="s">
        <v>156</v>
      </c>
      <c r="AU227" s="217" t="s">
        <v>83</v>
      </c>
      <c r="AY227" s="19" t="s">
        <v>154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277</v>
      </c>
      <c r="BM227" s="217" t="s">
        <v>3550</v>
      </c>
    </row>
    <row r="228" s="2" customFormat="1">
      <c r="A228" s="40"/>
      <c r="B228" s="41"/>
      <c r="C228" s="42"/>
      <c r="D228" s="219" t="s">
        <v>163</v>
      </c>
      <c r="E228" s="42"/>
      <c r="F228" s="220" t="s">
        <v>3454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163</v>
      </c>
      <c r="AU228" s="19" t="s">
        <v>83</v>
      </c>
    </row>
    <row r="229" s="2" customFormat="1">
      <c r="A229" s="40"/>
      <c r="B229" s="41"/>
      <c r="C229" s="42"/>
      <c r="D229" s="224" t="s">
        <v>165</v>
      </c>
      <c r="E229" s="42"/>
      <c r="F229" s="225" t="s">
        <v>3455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165</v>
      </c>
      <c r="AU229" s="19" t="s">
        <v>83</v>
      </c>
    </row>
    <row r="230" s="13" customFormat="1">
      <c r="A230" s="13"/>
      <c r="B230" s="226"/>
      <c r="C230" s="227"/>
      <c r="D230" s="219" t="s">
        <v>167</v>
      </c>
      <c r="E230" s="228" t="s">
        <v>19</v>
      </c>
      <c r="F230" s="229" t="s">
        <v>3551</v>
      </c>
      <c r="G230" s="227"/>
      <c r="H230" s="228" t="s">
        <v>19</v>
      </c>
      <c r="I230" s="230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167</v>
      </c>
      <c r="AU230" s="235" t="s">
        <v>83</v>
      </c>
      <c r="AV230" s="13" t="s">
        <v>81</v>
      </c>
      <c r="AW230" s="13" t="s">
        <v>34</v>
      </c>
      <c r="AX230" s="13" t="s">
        <v>73</v>
      </c>
      <c r="AY230" s="235" t="s">
        <v>154</v>
      </c>
    </row>
    <row r="231" s="14" customFormat="1">
      <c r="A231" s="14"/>
      <c r="B231" s="236"/>
      <c r="C231" s="237"/>
      <c r="D231" s="219" t="s">
        <v>167</v>
      </c>
      <c r="E231" s="238" t="s">
        <v>19</v>
      </c>
      <c r="F231" s="239" t="s">
        <v>3552</v>
      </c>
      <c r="G231" s="237"/>
      <c r="H231" s="240">
        <v>83.859999999999999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167</v>
      </c>
      <c r="AU231" s="246" t="s">
        <v>83</v>
      </c>
      <c r="AV231" s="14" t="s">
        <v>83</v>
      </c>
      <c r="AW231" s="14" t="s">
        <v>34</v>
      </c>
      <c r="AX231" s="14" t="s">
        <v>73</v>
      </c>
      <c r="AY231" s="246" t="s">
        <v>154</v>
      </c>
    </row>
    <row r="232" s="14" customFormat="1">
      <c r="A232" s="14"/>
      <c r="B232" s="236"/>
      <c r="C232" s="237"/>
      <c r="D232" s="219" t="s">
        <v>167</v>
      </c>
      <c r="E232" s="238" t="s">
        <v>19</v>
      </c>
      <c r="F232" s="239" t="s">
        <v>3553</v>
      </c>
      <c r="G232" s="237"/>
      <c r="H232" s="240">
        <v>4.5999999999999996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167</v>
      </c>
      <c r="AU232" s="246" t="s">
        <v>83</v>
      </c>
      <c r="AV232" s="14" t="s">
        <v>83</v>
      </c>
      <c r="AW232" s="14" t="s">
        <v>34</v>
      </c>
      <c r="AX232" s="14" t="s">
        <v>73</v>
      </c>
      <c r="AY232" s="246" t="s">
        <v>154</v>
      </c>
    </row>
    <row r="233" s="2" customFormat="1" ht="22.2" customHeight="1">
      <c r="A233" s="40"/>
      <c r="B233" s="41"/>
      <c r="C233" s="248" t="s">
        <v>374</v>
      </c>
      <c r="D233" s="248" t="s">
        <v>264</v>
      </c>
      <c r="E233" s="249" t="s">
        <v>3457</v>
      </c>
      <c r="F233" s="250" t="s">
        <v>3458</v>
      </c>
      <c r="G233" s="251" t="s">
        <v>207</v>
      </c>
      <c r="H233" s="252">
        <v>87.213999999999999</v>
      </c>
      <c r="I233" s="253"/>
      <c r="J233" s="254">
        <f>ROUND(I233*H233,2)</f>
        <v>0</v>
      </c>
      <c r="K233" s="250" t="s">
        <v>160</v>
      </c>
      <c r="L233" s="255"/>
      <c r="M233" s="256" t="s">
        <v>19</v>
      </c>
      <c r="N233" s="257" t="s">
        <v>44</v>
      </c>
      <c r="O233" s="86"/>
      <c r="P233" s="215">
        <f>O233*H233</f>
        <v>0</v>
      </c>
      <c r="Q233" s="215">
        <v>0.089999999999999997</v>
      </c>
      <c r="R233" s="215">
        <f>Q233*H233</f>
        <v>7.8492599999999992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414</v>
      </c>
      <c r="AT233" s="217" t="s">
        <v>264</v>
      </c>
      <c r="AU233" s="217" t="s">
        <v>83</v>
      </c>
      <c r="AY233" s="19" t="s">
        <v>154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277</v>
      </c>
      <c r="BM233" s="217" t="s">
        <v>3554</v>
      </c>
    </row>
    <row r="234" s="2" customFormat="1">
      <c r="A234" s="40"/>
      <c r="B234" s="41"/>
      <c r="C234" s="42"/>
      <c r="D234" s="219" t="s">
        <v>163</v>
      </c>
      <c r="E234" s="42"/>
      <c r="F234" s="220" t="s">
        <v>3458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163</v>
      </c>
      <c r="AU234" s="19" t="s">
        <v>83</v>
      </c>
    </row>
    <row r="235" s="14" customFormat="1">
      <c r="A235" s="14"/>
      <c r="B235" s="236"/>
      <c r="C235" s="237"/>
      <c r="D235" s="219" t="s">
        <v>167</v>
      </c>
      <c r="E235" s="237"/>
      <c r="F235" s="239" t="s">
        <v>3555</v>
      </c>
      <c r="G235" s="237"/>
      <c r="H235" s="240">
        <v>87.213999999999999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167</v>
      </c>
      <c r="AU235" s="246" t="s">
        <v>83</v>
      </c>
      <c r="AV235" s="14" t="s">
        <v>83</v>
      </c>
      <c r="AW235" s="14" t="s">
        <v>4</v>
      </c>
      <c r="AX235" s="14" t="s">
        <v>81</v>
      </c>
      <c r="AY235" s="246" t="s">
        <v>154</v>
      </c>
    </row>
    <row r="236" s="2" customFormat="1" ht="22.2" customHeight="1">
      <c r="A236" s="40"/>
      <c r="B236" s="41"/>
      <c r="C236" s="206" t="s">
        <v>380</v>
      </c>
      <c r="D236" s="206" t="s">
        <v>156</v>
      </c>
      <c r="E236" s="207" t="s">
        <v>587</v>
      </c>
      <c r="F236" s="208" t="s">
        <v>588</v>
      </c>
      <c r="G236" s="209" t="s">
        <v>178</v>
      </c>
      <c r="H236" s="210">
        <v>12.787000000000001</v>
      </c>
      <c r="I236" s="211"/>
      <c r="J236" s="212">
        <f>ROUND(I236*H236,2)</f>
        <v>0</v>
      </c>
      <c r="K236" s="208" t="s">
        <v>160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277</v>
      </c>
      <c r="AT236" s="217" t="s">
        <v>156</v>
      </c>
      <c r="AU236" s="217" t="s">
        <v>83</v>
      </c>
      <c r="AY236" s="19" t="s">
        <v>154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277</v>
      </c>
      <c r="BM236" s="217" t="s">
        <v>3556</v>
      </c>
    </row>
    <row r="237" s="2" customFormat="1">
      <c r="A237" s="40"/>
      <c r="B237" s="41"/>
      <c r="C237" s="42"/>
      <c r="D237" s="219" t="s">
        <v>163</v>
      </c>
      <c r="E237" s="42"/>
      <c r="F237" s="220" t="s">
        <v>590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163</v>
      </c>
      <c r="AU237" s="19" t="s">
        <v>83</v>
      </c>
    </row>
    <row r="238" s="2" customFormat="1">
      <c r="A238" s="40"/>
      <c r="B238" s="41"/>
      <c r="C238" s="42"/>
      <c r="D238" s="224" t="s">
        <v>165</v>
      </c>
      <c r="E238" s="42"/>
      <c r="F238" s="225" t="s">
        <v>591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165</v>
      </c>
      <c r="AU238" s="19" t="s">
        <v>83</v>
      </c>
    </row>
    <row r="239" s="12" customFormat="1" ht="25.92" customHeight="1">
      <c r="A239" s="12"/>
      <c r="B239" s="190"/>
      <c r="C239" s="191"/>
      <c r="D239" s="192" t="s">
        <v>72</v>
      </c>
      <c r="E239" s="193" t="s">
        <v>592</v>
      </c>
      <c r="F239" s="193" t="s">
        <v>593</v>
      </c>
      <c r="G239" s="191"/>
      <c r="H239" s="191"/>
      <c r="I239" s="194"/>
      <c r="J239" s="195">
        <f>BK239</f>
        <v>0</v>
      </c>
      <c r="K239" s="191"/>
      <c r="L239" s="196"/>
      <c r="M239" s="197"/>
      <c r="N239" s="198"/>
      <c r="O239" s="198"/>
      <c r="P239" s="199">
        <f>P240+P244+P248+P252+P256</f>
        <v>0</v>
      </c>
      <c r="Q239" s="198"/>
      <c r="R239" s="199">
        <f>R240+R244+R248+R252+R256</f>
        <v>0</v>
      </c>
      <c r="S239" s="198"/>
      <c r="T239" s="200">
        <f>T240+T244+T248+T252+T256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189</v>
      </c>
      <c r="AT239" s="202" t="s">
        <v>72</v>
      </c>
      <c r="AU239" s="202" t="s">
        <v>73</v>
      </c>
      <c r="AY239" s="201" t="s">
        <v>154</v>
      </c>
      <c r="BK239" s="203">
        <f>BK240+BK244+BK248+BK252+BK256</f>
        <v>0</v>
      </c>
    </row>
    <row r="240" s="12" customFormat="1" ht="22.8" customHeight="1">
      <c r="A240" s="12"/>
      <c r="B240" s="190"/>
      <c r="C240" s="191"/>
      <c r="D240" s="192" t="s">
        <v>72</v>
      </c>
      <c r="E240" s="204" t="s">
        <v>594</v>
      </c>
      <c r="F240" s="204" t="s">
        <v>595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SUM(P241:P243)</f>
        <v>0</v>
      </c>
      <c r="Q240" s="198"/>
      <c r="R240" s="199">
        <f>SUM(R241:R243)</f>
        <v>0</v>
      </c>
      <c r="S240" s="198"/>
      <c r="T240" s="200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189</v>
      </c>
      <c r="AT240" s="202" t="s">
        <v>72</v>
      </c>
      <c r="AU240" s="202" t="s">
        <v>81</v>
      </c>
      <c r="AY240" s="201" t="s">
        <v>154</v>
      </c>
      <c r="BK240" s="203">
        <f>SUM(BK241:BK243)</f>
        <v>0</v>
      </c>
    </row>
    <row r="241" s="2" customFormat="1" ht="14.4" customHeight="1">
      <c r="A241" s="40"/>
      <c r="B241" s="41"/>
      <c r="C241" s="206" t="s">
        <v>390</v>
      </c>
      <c r="D241" s="206" t="s">
        <v>156</v>
      </c>
      <c r="E241" s="207" t="s">
        <v>597</v>
      </c>
      <c r="F241" s="208" t="s">
        <v>598</v>
      </c>
      <c r="G241" s="209" t="s">
        <v>599</v>
      </c>
      <c r="H241" s="210">
        <v>1</v>
      </c>
      <c r="I241" s="211"/>
      <c r="J241" s="212">
        <f>ROUND(I241*H241,2)</f>
        <v>0</v>
      </c>
      <c r="K241" s="208" t="s">
        <v>160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600</v>
      </c>
      <c r="AT241" s="217" t="s">
        <v>156</v>
      </c>
      <c r="AU241" s="217" t="s">
        <v>83</v>
      </c>
      <c r="AY241" s="19" t="s">
        <v>154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600</v>
      </c>
      <c r="BM241" s="217" t="s">
        <v>3557</v>
      </c>
    </row>
    <row r="242" s="2" customFormat="1">
      <c r="A242" s="40"/>
      <c r="B242" s="41"/>
      <c r="C242" s="42"/>
      <c r="D242" s="219" t="s">
        <v>163</v>
      </c>
      <c r="E242" s="42"/>
      <c r="F242" s="220" t="s">
        <v>598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163</v>
      </c>
      <c r="AU242" s="19" t="s">
        <v>83</v>
      </c>
    </row>
    <row r="243" s="2" customFormat="1">
      <c r="A243" s="40"/>
      <c r="B243" s="41"/>
      <c r="C243" s="42"/>
      <c r="D243" s="224" t="s">
        <v>165</v>
      </c>
      <c r="E243" s="42"/>
      <c r="F243" s="225" t="s">
        <v>602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165</v>
      </c>
      <c r="AU243" s="19" t="s">
        <v>83</v>
      </c>
    </row>
    <row r="244" s="12" customFormat="1" ht="22.8" customHeight="1">
      <c r="A244" s="12"/>
      <c r="B244" s="190"/>
      <c r="C244" s="191"/>
      <c r="D244" s="192" t="s">
        <v>72</v>
      </c>
      <c r="E244" s="204" t="s">
        <v>603</v>
      </c>
      <c r="F244" s="204" t="s">
        <v>604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SUM(P245:P247)</f>
        <v>0</v>
      </c>
      <c r="Q244" s="198"/>
      <c r="R244" s="199">
        <f>SUM(R245:R247)</f>
        <v>0</v>
      </c>
      <c r="S244" s="198"/>
      <c r="T244" s="200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189</v>
      </c>
      <c r="AT244" s="202" t="s">
        <v>72</v>
      </c>
      <c r="AU244" s="202" t="s">
        <v>81</v>
      </c>
      <c r="AY244" s="201" t="s">
        <v>154</v>
      </c>
      <c r="BK244" s="203">
        <f>SUM(BK245:BK247)</f>
        <v>0</v>
      </c>
    </row>
    <row r="245" s="2" customFormat="1" ht="14.4" customHeight="1">
      <c r="A245" s="40"/>
      <c r="B245" s="41"/>
      <c r="C245" s="206" t="s">
        <v>397</v>
      </c>
      <c r="D245" s="206" t="s">
        <v>156</v>
      </c>
      <c r="E245" s="207" t="s">
        <v>606</v>
      </c>
      <c r="F245" s="208" t="s">
        <v>604</v>
      </c>
      <c r="G245" s="209" t="s">
        <v>599</v>
      </c>
      <c r="H245" s="210">
        <v>1</v>
      </c>
      <c r="I245" s="211"/>
      <c r="J245" s="212">
        <f>ROUND(I245*H245,2)</f>
        <v>0</v>
      </c>
      <c r="K245" s="208" t="s">
        <v>160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600</v>
      </c>
      <c r="AT245" s="217" t="s">
        <v>156</v>
      </c>
      <c r="AU245" s="217" t="s">
        <v>83</v>
      </c>
      <c r="AY245" s="19" t="s">
        <v>154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600</v>
      </c>
      <c r="BM245" s="217" t="s">
        <v>3558</v>
      </c>
    </row>
    <row r="246" s="2" customFormat="1">
      <c r="A246" s="40"/>
      <c r="B246" s="41"/>
      <c r="C246" s="42"/>
      <c r="D246" s="219" t="s">
        <v>163</v>
      </c>
      <c r="E246" s="42"/>
      <c r="F246" s="220" t="s">
        <v>604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163</v>
      </c>
      <c r="AU246" s="19" t="s">
        <v>83</v>
      </c>
    </row>
    <row r="247" s="2" customFormat="1">
      <c r="A247" s="40"/>
      <c r="B247" s="41"/>
      <c r="C247" s="42"/>
      <c r="D247" s="224" t="s">
        <v>165</v>
      </c>
      <c r="E247" s="42"/>
      <c r="F247" s="225" t="s">
        <v>608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165</v>
      </c>
      <c r="AU247" s="19" t="s">
        <v>83</v>
      </c>
    </row>
    <row r="248" s="12" customFormat="1" ht="22.8" customHeight="1">
      <c r="A248" s="12"/>
      <c r="B248" s="190"/>
      <c r="C248" s="191"/>
      <c r="D248" s="192" t="s">
        <v>72</v>
      </c>
      <c r="E248" s="204" t="s">
        <v>609</v>
      </c>
      <c r="F248" s="204" t="s">
        <v>610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SUM(P249:P251)</f>
        <v>0</v>
      </c>
      <c r="Q248" s="198"/>
      <c r="R248" s="199">
        <f>SUM(R249:R251)</f>
        <v>0</v>
      </c>
      <c r="S248" s="198"/>
      <c r="T248" s="200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189</v>
      </c>
      <c r="AT248" s="202" t="s">
        <v>72</v>
      </c>
      <c r="AU248" s="202" t="s">
        <v>81</v>
      </c>
      <c r="AY248" s="201" t="s">
        <v>154</v>
      </c>
      <c r="BK248" s="203">
        <f>SUM(BK249:BK251)</f>
        <v>0</v>
      </c>
    </row>
    <row r="249" s="2" customFormat="1" ht="14.4" customHeight="1">
      <c r="A249" s="40"/>
      <c r="B249" s="41"/>
      <c r="C249" s="206" t="s">
        <v>407</v>
      </c>
      <c r="D249" s="206" t="s">
        <v>156</v>
      </c>
      <c r="E249" s="207" t="s">
        <v>612</v>
      </c>
      <c r="F249" s="208" t="s">
        <v>613</v>
      </c>
      <c r="G249" s="209" t="s">
        <v>599</v>
      </c>
      <c r="H249" s="210">
        <v>1</v>
      </c>
      <c r="I249" s="211"/>
      <c r="J249" s="212">
        <f>ROUND(I249*H249,2)</f>
        <v>0</v>
      </c>
      <c r="K249" s="208" t="s">
        <v>160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600</v>
      </c>
      <c r="AT249" s="217" t="s">
        <v>156</v>
      </c>
      <c r="AU249" s="217" t="s">
        <v>83</v>
      </c>
      <c r="AY249" s="19" t="s">
        <v>154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600</v>
      </c>
      <c r="BM249" s="217" t="s">
        <v>3559</v>
      </c>
    </row>
    <row r="250" s="2" customFormat="1">
      <c r="A250" s="40"/>
      <c r="B250" s="41"/>
      <c r="C250" s="42"/>
      <c r="D250" s="219" t="s">
        <v>163</v>
      </c>
      <c r="E250" s="42"/>
      <c r="F250" s="220" t="s">
        <v>613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163</v>
      </c>
      <c r="AU250" s="19" t="s">
        <v>83</v>
      </c>
    </row>
    <row r="251" s="2" customFormat="1">
      <c r="A251" s="40"/>
      <c r="B251" s="41"/>
      <c r="C251" s="42"/>
      <c r="D251" s="224" t="s">
        <v>165</v>
      </c>
      <c r="E251" s="42"/>
      <c r="F251" s="225" t="s">
        <v>615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165</v>
      </c>
      <c r="AU251" s="19" t="s">
        <v>83</v>
      </c>
    </row>
    <row r="252" s="12" customFormat="1" ht="22.8" customHeight="1">
      <c r="A252" s="12"/>
      <c r="B252" s="190"/>
      <c r="C252" s="191"/>
      <c r="D252" s="192" t="s">
        <v>72</v>
      </c>
      <c r="E252" s="204" t="s">
        <v>3560</v>
      </c>
      <c r="F252" s="204" t="s">
        <v>3561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SUM(P253:P255)</f>
        <v>0</v>
      </c>
      <c r="Q252" s="198"/>
      <c r="R252" s="199">
        <f>SUM(R253:R255)</f>
        <v>0</v>
      </c>
      <c r="S252" s="198"/>
      <c r="T252" s="200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189</v>
      </c>
      <c r="AT252" s="202" t="s">
        <v>72</v>
      </c>
      <c r="AU252" s="202" t="s">
        <v>81</v>
      </c>
      <c r="AY252" s="201" t="s">
        <v>154</v>
      </c>
      <c r="BK252" s="203">
        <f>SUM(BK253:BK255)</f>
        <v>0</v>
      </c>
    </row>
    <row r="253" s="2" customFormat="1" ht="14.4" customHeight="1">
      <c r="A253" s="40"/>
      <c r="B253" s="41"/>
      <c r="C253" s="206" t="s">
        <v>414</v>
      </c>
      <c r="D253" s="206" t="s">
        <v>156</v>
      </c>
      <c r="E253" s="207" t="s">
        <v>3562</v>
      </c>
      <c r="F253" s="208" t="s">
        <v>3563</v>
      </c>
      <c r="G253" s="209" t="s">
        <v>599</v>
      </c>
      <c r="H253" s="210">
        <v>1</v>
      </c>
      <c r="I253" s="211"/>
      <c r="J253" s="212">
        <f>ROUND(I253*H253,2)</f>
        <v>0</v>
      </c>
      <c r="K253" s="208" t="s">
        <v>160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600</v>
      </c>
      <c r="AT253" s="217" t="s">
        <v>156</v>
      </c>
      <c r="AU253" s="217" t="s">
        <v>83</v>
      </c>
      <c r="AY253" s="19" t="s">
        <v>154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600</v>
      </c>
      <c r="BM253" s="217" t="s">
        <v>3564</v>
      </c>
    </row>
    <row r="254" s="2" customFormat="1">
      <c r="A254" s="40"/>
      <c r="B254" s="41"/>
      <c r="C254" s="42"/>
      <c r="D254" s="219" t="s">
        <v>163</v>
      </c>
      <c r="E254" s="42"/>
      <c r="F254" s="220" t="s">
        <v>3563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163</v>
      </c>
      <c r="AU254" s="19" t="s">
        <v>83</v>
      </c>
    </row>
    <row r="255" s="2" customFormat="1">
      <c r="A255" s="40"/>
      <c r="B255" s="41"/>
      <c r="C255" s="42"/>
      <c r="D255" s="224" t="s">
        <v>165</v>
      </c>
      <c r="E255" s="42"/>
      <c r="F255" s="225" t="s">
        <v>3565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165</v>
      </c>
      <c r="AU255" s="19" t="s">
        <v>83</v>
      </c>
    </row>
    <row r="256" s="12" customFormat="1" ht="22.8" customHeight="1">
      <c r="A256" s="12"/>
      <c r="B256" s="190"/>
      <c r="C256" s="191"/>
      <c r="D256" s="192" t="s">
        <v>72</v>
      </c>
      <c r="E256" s="204" t="s">
        <v>3566</v>
      </c>
      <c r="F256" s="204" t="s">
        <v>2295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SUM(P257:P259)</f>
        <v>0</v>
      </c>
      <c r="Q256" s="198"/>
      <c r="R256" s="199">
        <f>SUM(R257:R259)</f>
        <v>0</v>
      </c>
      <c r="S256" s="198"/>
      <c r="T256" s="200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189</v>
      </c>
      <c r="AT256" s="202" t="s">
        <v>72</v>
      </c>
      <c r="AU256" s="202" t="s">
        <v>81</v>
      </c>
      <c r="AY256" s="201" t="s">
        <v>154</v>
      </c>
      <c r="BK256" s="203">
        <f>SUM(BK257:BK259)</f>
        <v>0</v>
      </c>
    </row>
    <row r="257" s="2" customFormat="1" ht="14.4" customHeight="1">
      <c r="A257" s="40"/>
      <c r="B257" s="41"/>
      <c r="C257" s="206" t="s">
        <v>421</v>
      </c>
      <c r="D257" s="206" t="s">
        <v>156</v>
      </c>
      <c r="E257" s="207" t="s">
        <v>3567</v>
      </c>
      <c r="F257" s="208" t="s">
        <v>2295</v>
      </c>
      <c r="G257" s="209" t="s">
        <v>599</v>
      </c>
      <c r="H257" s="210">
        <v>1</v>
      </c>
      <c r="I257" s="211"/>
      <c r="J257" s="212">
        <f>ROUND(I257*H257,2)</f>
        <v>0</v>
      </c>
      <c r="K257" s="208" t="s">
        <v>160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600</v>
      </c>
      <c r="AT257" s="217" t="s">
        <v>156</v>
      </c>
      <c r="AU257" s="217" t="s">
        <v>83</v>
      </c>
      <c r="AY257" s="19" t="s">
        <v>154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600</v>
      </c>
      <c r="BM257" s="217" t="s">
        <v>3568</v>
      </c>
    </row>
    <row r="258" s="2" customFormat="1">
      <c r="A258" s="40"/>
      <c r="B258" s="41"/>
      <c r="C258" s="42"/>
      <c r="D258" s="219" t="s">
        <v>163</v>
      </c>
      <c r="E258" s="42"/>
      <c r="F258" s="220" t="s">
        <v>2295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163</v>
      </c>
      <c r="AU258" s="19" t="s">
        <v>83</v>
      </c>
    </row>
    <row r="259" s="2" customFormat="1">
      <c r="A259" s="40"/>
      <c r="B259" s="41"/>
      <c r="C259" s="42"/>
      <c r="D259" s="224" t="s">
        <v>165</v>
      </c>
      <c r="E259" s="42"/>
      <c r="F259" s="225" t="s">
        <v>3569</v>
      </c>
      <c r="G259" s="42"/>
      <c r="H259" s="42"/>
      <c r="I259" s="221"/>
      <c r="J259" s="42"/>
      <c r="K259" s="42"/>
      <c r="L259" s="46"/>
      <c r="M259" s="258"/>
      <c r="N259" s="259"/>
      <c r="O259" s="260"/>
      <c r="P259" s="260"/>
      <c r="Q259" s="260"/>
      <c r="R259" s="260"/>
      <c r="S259" s="260"/>
      <c r="T259" s="261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165</v>
      </c>
      <c r="AU259" s="19" t="s">
        <v>83</v>
      </c>
    </row>
    <row r="260" s="2" customFormat="1" ht="6.96" customHeight="1">
      <c r="A260" s="40"/>
      <c r="B260" s="61"/>
      <c r="C260" s="62"/>
      <c r="D260" s="62"/>
      <c r="E260" s="62"/>
      <c r="F260" s="62"/>
      <c r="G260" s="62"/>
      <c r="H260" s="62"/>
      <c r="I260" s="62"/>
      <c r="J260" s="62"/>
      <c r="K260" s="62"/>
      <c r="L260" s="46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sheetProtection sheet="1" autoFilter="0" formatColumns="0" formatRows="0" objects="1" scenarios="1" spinCount="100000" saltValue="cPwrbOd6isE+PyEgD5m9bV2zdfCfu4bxSmSPpoZQDY/A+5yOA1Tf5LYrZDawMVYQtA3B+S+QrG8cJG36fwgSxQ==" hashValue="MiwlL6bWkw2LHJmVUPzG/vT+pUNJk2WwD04AzaSw0mU+xm0u3eQpBJDzr0p6+Heq4wEf60g0jnnaFG68yOPUKg==" algorithmName="SHA-512" password="CC35"/>
  <autoFilter ref="C95:K259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4_02/181152302"/>
    <hyperlink ref="F109" r:id="rId2" display="https://podminky.urs.cz/item/CS_URS_2024_02/564231011"/>
    <hyperlink ref="F117" r:id="rId3" display="https://podminky.urs.cz/item/CS_URS_2024_02/631311115"/>
    <hyperlink ref="F124" r:id="rId4" display="https://podminky.urs.cz/item/CS_URS_2024_02/631319204"/>
    <hyperlink ref="F129" r:id="rId5" display="https://podminky.urs.cz/item/CS_URS_2024_02/916991121"/>
    <hyperlink ref="F133" r:id="rId6" display="https://podminky.urs.cz/item/CS_URS_2024_02/916241213"/>
    <hyperlink ref="F141" r:id="rId7" display="https://podminky.urs.cz/item/CS_URS_2024_02/936104211"/>
    <hyperlink ref="F147" r:id="rId8" display="https://podminky.urs.cz/item/CS_URS_2024_02/919732211"/>
    <hyperlink ref="F152" r:id="rId9" display="https://podminky.urs.cz/item/CS_URS_2024_02/952902121"/>
    <hyperlink ref="F157" r:id="rId10" display="https://podminky.urs.cz/item/CS_URS_2024_02/919735111"/>
    <hyperlink ref="F162" r:id="rId11" display="https://podminky.urs.cz/item/CS_URS_2024_02/919735122"/>
    <hyperlink ref="F165" r:id="rId12" display="https://podminky.urs.cz/item/CS_URS_2024_02/113107151"/>
    <hyperlink ref="F172" r:id="rId13" display="https://podminky.urs.cz/item/CS_URS_2024_02/113107175"/>
    <hyperlink ref="F179" r:id="rId14" display="https://podminky.urs.cz/item/CS_URS_2024_02/113107181"/>
    <hyperlink ref="F186" r:id="rId15" display="https://podminky.urs.cz/item/CS_URS_2024_02/113106123"/>
    <hyperlink ref="F192" r:id="rId16" display="https://podminky.urs.cz/item/CS_URS_2024_02/997221571"/>
    <hyperlink ref="F195" r:id="rId17" display="https://podminky.urs.cz/item/CS_URS_2024_02/997221579"/>
    <hyperlink ref="F201" r:id="rId18" display="https://podminky.urs.cz/item/CS_URS_2024_02/997013862"/>
    <hyperlink ref="F205" r:id="rId19" display="https://podminky.urs.cz/item/CS_URS_2024_02/997221873"/>
    <hyperlink ref="F209" r:id="rId20" display="https://podminky.urs.cz/item/CS_URS_2024_02/997221875"/>
    <hyperlink ref="F214" r:id="rId21" display="https://podminky.urs.cz/item/CS_URS_2024_02/998223011"/>
    <hyperlink ref="F219" r:id="rId22" display="https://podminky.urs.cz/item/CS_URS_2024_02/772521150"/>
    <hyperlink ref="F229" r:id="rId23" display="https://podminky.urs.cz/item/CS_URS_2024_02/772521250R"/>
    <hyperlink ref="F238" r:id="rId24" display="https://podminky.urs.cz/item/CS_URS_2024_02/998772101"/>
    <hyperlink ref="F243" r:id="rId25" display="https://podminky.urs.cz/item/CS_URS_2024_02/010001000"/>
    <hyperlink ref="F247" r:id="rId26" display="https://podminky.urs.cz/item/CS_URS_2024_02/030001000"/>
    <hyperlink ref="F251" r:id="rId27" display="https://podminky.urs.cz/item/CS_URS_2024_02/045002000"/>
    <hyperlink ref="F255" r:id="rId28" display="https://podminky.urs.cz/item/CS_URS_2024_02/071002000"/>
    <hyperlink ref="F259" r:id="rId29" display="https://podminky.urs.cz/item/CS_URS_2024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114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7" customHeight="1">
      <c r="B7" s="22"/>
      <c r="E7" s="135" t="str">
        <f>'Rekapitulace stavby'!K6</f>
        <v>SPgŠ, G a VOŠ K. Vary, operační program spravedlivá transformace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3570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2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ROUND((SUM(BE90:BE229)),  2)</f>
        <v>0</v>
      </c>
      <c r="G33" s="40"/>
      <c r="H33" s="40"/>
      <c r="I33" s="150">
        <v>0.20999999999999999</v>
      </c>
      <c r="J33" s="149">
        <f>ROUND(((SUM(BE90:BE229))*I33),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ROUND((SUM(BF90:BF229)),  2)</f>
        <v>0</v>
      </c>
      <c r="G34" s="40"/>
      <c r="H34" s="40"/>
      <c r="I34" s="150">
        <v>0.12</v>
      </c>
      <c r="J34" s="149">
        <f>ROUND(((SUM(BF90:BF229))*I34),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ROUND((SUM(BG90:BG229)),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ROUND((SUM(BH90:BH229)),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ROUND((SUM(BI90:BI229)),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7" customHeight="1">
      <c r="A48" s="40"/>
      <c r="B48" s="41"/>
      <c r="C48" s="42"/>
      <c r="D48" s="42"/>
      <c r="E48" s="162" t="str">
        <f>E7</f>
        <v>SPgŠ, G a VOŠ K. Vary, operační program spravedlivá transformace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07 - Parkoviště pro imobilní - objekt 7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20. 10. 2023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Střední pedagogická škola, gymnázium a VOŠ K.Vary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118</v>
      </c>
      <c r="D57" s="164"/>
      <c r="E57" s="164"/>
      <c r="F57" s="164"/>
      <c r="G57" s="164"/>
      <c r="H57" s="164"/>
      <c r="I57" s="164"/>
      <c r="J57" s="165" t="s">
        <v>119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618</v>
      </c>
      <c r="E62" s="176"/>
      <c r="F62" s="176"/>
      <c r="G62" s="176"/>
      <c r="H62" s="176"/>
      <c r="I62" s="176"/>
      <c r="J62" s="177">
        <f>J133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126</v>
      </c>
      <c r="E63" s="176"/>
      <c r="F63" s="176"/>
      <c r="G63" s="176"/>
      <c r="H63" s="176"/>
      <c r="I63" s="176"/>
      <c r="J63" s="177">
        <f>J153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127</v>
      </c>
      <c r="E64" s="176"/>
      <c r="F64" s="176"/>
      <c r="G64" s="176"/>
      <c r="H64" s="176"/>
      <c r="I64" s="176"/>
      <c r="J64" s="177">
        <f>J154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128</v>
      </c>
      <c r="E65" s="176"/>
      <c r="F65" s="176"/>
      <c r="G65" s="176"/>
      <c r="H65" s="176"/>
      <c r="I65" s="176"/>
      <c r="J65" s="177">
        <f>J196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129</v>
      </c>
      <c r="E66" s="176"/>
      <c r="F66" s="176"/>
      <c r="G66" s="176"/>
      <c r="H66" s="176"/>
      <c r="I66" s="176"/>
      <c r="J66" s="177">
        <f>J205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130</v>
      </c>
      <c r="E67" s="176"/>
      <c r="F67" s="176"/>
      <c r="G67" s="176"/>
      <c r="H67" s="176"/>
      <c r="I67" s="176"/>
      <c r="J67" s="177">
        <f>J217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135</v>
      </c>
      <c r="E68" s="170"/>
      <c r="F68" s="170"/>
      <c r="G68" s="170"/>
      <c r="H68" s="170"/>
      <c r="I68" s="170"/>
      <c r="J68" s="171">
        <f>J221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136</v>
      </c>
      <c r="E69" s="176"/>
      <c r="F69" s="176"/>
      <c r="G69" s="176"/>
      <c r="H69" s="176"/>
      <c r="I69" s="176"/>
      <c r="J69" s="177">
        <f>J222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137</v>
      </c>
      <c r="E70" s="176"/>
      <c r="F70" s="176"/>
      <c r="G70" s="176"/>
      <c r="H70" s="176"/>
      <c r="I70" s="176"/>
      <c r="J70" s="177">
        <f>J226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139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" customHeight="1">
      <c r="A80" s="40"/>
      <c r="B80" s="41"/>
      <c r="C80" s="42"/>
      <c r="D80" s="42"/>
      <c r="E80" s="162" t="str">
        <f>E7</f>
        <v>SPgŠ, G a VOŠ K. Vary, operační program spravedlivá transformace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115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42"/>
      <c r="D82" s="42"/>
      <c r="E82" s="71" t="str">
        <f>E9</f>
        <v>SO 07 - Parkoviště pro imobilní - objekt 7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Karlovy Vary</v>
      </c>
      <c r="G84" s="42"/>
      <c r="H84" s="42"/>
      <c r="I84" s="34" t="s">
        <v>23</v>
      </c>
      <c r="J84" s="74" t="str">
        <f>IF(J12="","",J12)</f>
        <v>20. 10. 2023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34" t="s">
        <v>25</v>
      </c>
      <c r="D86" s="42"/>
      <c r="E86" s="42"/>
      <c r="F86" s="29" t="str">
        <f>E15</f>
        <v>Střední pedagogická škola, gymnázium a VOŠ K.Vary</v>
      </c>
      <c r="G86" s="42"/>
      <c r="H86" s="42"/>
      <c r="I86" s="34" t="s">
        <v>31</v>
      </c>
      <c r="J86" s="38" t="str">
        <f>E21</f>
        <v>Ing. Roman Gajdoš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35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140</v>
      </c>
      <c r="D89" s="182" t="s">
        <v>58</v>
      </c>
      <c r="E89" s="182" t="s">
        <v>54</v>
      </c>
      <c r="F89" s="182" t="s">
        <v>55</v>
      </c>
      <c r="G89" s="182" t="s">
        <v>141</v>
      </c>
      <c r="H89" s="182" t="s">
        <v>142</v>
      </c>
      <c r="I89" s="182" t="s">
        <v>143</v>
      </c>
      <c r="J89" s="182" t="s">
        <v>119</v>
      </c>
      <c r="K89" s="183" t="s">
        <v>144</v>
      </c>
      <c r="L89" s="184"/>
      <c r="M89" s="94" t="s">
        <v>19</v>
      </c>
      <c r="N89" s="95" t="s">
        <v>43</v>
      </c>
      <c r="O89" s="95" t="s">
        <v>145</v>
      </c>
      <c r="P89" s="95" t="s">
        <v>146</v>
      </c>
      <c r="Q89" s="95" t="s">
        <v>147</v>
      </c>
      <c r="R89" s="95" t="s">
        <v>148</v>
      </c>
      <c r="S89" s="95" t="s">
        <v>149</v>
      </c>
      <c r="T89" s="96" t="s">
        <v>150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151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P91+P221</f>
        <v>0</v>
      </c>
      <c r="Q90" s="98"/>
      <c r="R90" s="187">
        <f>R91+R221</f>
        <v>4.9074409799999996</v>
      </c>
      <c r="S90" s="98"/>
      <c r="T90" s="188">
        <f>T91+T221</f>
        <v>1.45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120</v>
      </c>
      <c r="BK90" s="189">
        <f>BK91+BK221</f>
        <v>0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152</v>
      </c>
      <c r="F91" s="193" t="s">
        <v>153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P92+P133+P153+P205+P217</f>
        <v>0</v>
      </c>
      <c r="Q91" s="198"/>
      <c r="R91" s="199">
        <f>R92+R133+R153+R205+R217</f>
        <v>4.9074409799999996</v>
      </c>
      <c r="S91" s="198"/>
      <c r="T91" s="200">
        <f>T92+T133+T153+T205+T217</f>
        <v>1.45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73</v>
      </c>
      <c r="AY91" s="201" t="s">
        <v>154</v>
      </c>
      <c r="BK91" s="203">
        <f>BK92+BK133+BK153+BK205+BK217</f>
        <v>0</v>
      </c>
    </row>
    <row r="92" s="12" customFormat="1" ht="22.8" customHeight="1">
      <c r="A92" s="12"/>
      <c r="B92" s="190"/>
      <c r="C92" s="191"/>
      <c r="D92" s="192" t="s">
        <v>72</v>
      </c>
      <c r="E92" s="204" t="s">
        <v>81</v>
      </c>
      <c r="F92" s="204" t="s">
        <v>155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SUM(P93:P132)</f>
        <v>0</v>
      </c>
      <c r="Q92" s="198"/>
      <c r="R92" s="199">
        <f>SUM(R93:R132)</f>
        <v>0.000175</v>
      </c>
      <c r="S92" s="198"/>
      <c r="T92" s="200">
        <f>SUM(T93:T132)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81</v>
      </c>
      <c r="AT92" s="202" t="s">
        <v>72</v>
      </c>
      <c r="AU92" s="202" t="s">
        <v>81</v>
      </c>
      <c r="AY92" s="201" t="s">
        <v>154</v>
      </c>
      <c r="BK92" s="203">
        <f>SUM(BK93:BK132)</f>
        <v>0</v>
      </c>
    </row>
    <row r="93" s="2" customFormat="1" ht="22.2" customHeight="1">
      <c r="A93" s="40"/>
      <c r="B93" s="41"/>
      <c r="C93" s="206" t="s">
        <v>81</v>
      </c>
      <c r="D93" s="206" t="s">
        <v>156</v>
      </c>
      <c r="E93" s="207" t="s">
        <v>3571</v>
      </c>
      <c r="F93" s="208" t="s">
        <v>3572</v>
      </c>
      <c r="G93" s="209" t="s">
        <v>207</v>
      </c>
      <c r="H93" s="210">
        <v>30</v>
      </c>
      <c r="I93" s="211"/>
      <c r="J93" s="212">
        <f>ROUND(I93*H93,2)</f>
        <v>0</v>
      </c>
      <c r="K93" s="208" t="s">
        <v>160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161</v>
      </c>
      <c r="AT93" s="217" t="s">
        <v>156</v>
      </c>
      <c r="AU93" s="217" t="s">
        <v>83</v>
      </c>
      <c r="AY93" s="19" t="s">
        <v>154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161</v>
      </c>
      <c r="BM93" s="217" t="s">
        <v>3573</v>
      </c>
    </row>
    <row r="94" s="2" customFormat="1">
      <c r="A94" s="40"/>
      <c r="B94" s="41"/>
      <c r="C94" s="42"/>
      <c r="D94" s="219" t="s">
        <v>163</v>
      </c>
      <c r="E94" s="42"/>
      <c r="F94" s="220" t="s">
        <v>3574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163</v>
      </c>
      <c r="AU94" s="19" t="s">
        <v>83</v>
      </c>
    </row>
    <row r="95" s="2" customFormat="1">
      <c r="A95" s="40"/>
      <c r="B95" s="41"/>
      <c r="C95" s="42"/>
      <c r="D95" s="224" t="s">
        <v>165</v>
      </c>
      <c r="E95" s="42"/>
      <c r="F95" s="225" t="s">
        <v>3575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165</v>
      </c>
      <c r="AU95" s="19" t="s">
        <v>83</v>
      </c>
    </row>
    <row r="96" s="14" customFormat="1">
      <c r="A96" s="14"/>
      <c r="B96" s="236"/>
      <c r="C96" s="237"/>
      <c r="D96" s="219" t="s">
        <v>167</v>
      </c>
      <c r="E96" s="238" t="s">
        <v>19</v>
      </c>
      <c r="F96" s="239" t="s">
        <v>3576</v>
      </c>
      <c r="G96" s="237"/>
      <c r="H96" s="240">
        <v>30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167</v>
      </c>
      <c r="AU96" s="246" t="s">
        <v>83</v>
      </c>
      <c r="AV96" s="14" t="s">
        <v>83</v>
      </c>
      <c r="AW96" s="14" t="s">
        <v>34</v>
      </c>
      <c r="AX96" s="14" t="s">
        <v>73</v>
      </c>
      <c r="AY96" s="246" t="s">
        <v>154</v>
      </c>
    </row>
    <row r="97" s="2" customFormat="1" ht="22.2" customHeight="1">
      <c r="A97" s="40"/>
      <c r="B97" s="41"/>
      <c r="C97" s="206" t="s">
        <v>83</v>
      </c>
      <c r="D97" s="206" t="s">
        <v>156</v>
      </c>
      <c r="E97" s="207" t="s">
        <v>3184</v>
      </c>
      <c r="F97" s="208" t="s">
        <v>3185</v>
      </c>
      <c r="G97" s="209" t="s">
        <v>207</v>
      </c>
      <c r="H97" s="210">
        <v>30</v>
      </c>
      <c r="I97" s="211"/>
      <c r="J97" s="212">
        <f>ROUND(I97*H97,2)</f>
        <v>0</v>
      </c>
      <c r="K97" s="208" t="s">
        <v>160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161</v>
      </c>
      <c r="AT97" s="217" t="s">
        <v>156</v>
      </c>
      <c r="AU97" s="217" t="s">
        <v>83</v>
      </c>
      <c r="AY97" s="19" t="s">
        <v>154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161</v>
      </c>
      <c r="BM97" s="217" t="s">
        <v>3577</v>
      </c>
    </row>
    <row r="98" s="2" customFormat="1">
      <c r="A98" s="40"/>
      <c r="B98" s="41"/>
      <c r="C98" s="42"/>
      <c r="D98" s="219" t="s">
        <v>163</v>
      </c>
      <c r="E98" s="42"/>
      <c r="F98" s="220" t="s">
        <v>3187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163</v>
      </c>
      <c r="AU98" s="19" t="s">
        <v>83</v>
      </c>
    </row>
    <row r="99" s="2" customFormat="1">
      <c r="A99" s="40"/>
      <c r="B99" s="41"/>
      <c r="C99" s="42"/>
      <c r="D99" s="224" t="s">
        <v>165</v>
      </c>
      <c r="E99" s="42"/>
      <c r="F99" s="225" t="s">
        <v>3188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165</v>
      </c>
      <c r="AU99" s="19" t="s">
        <v>83</v>
      </c>
    </row>
    <row r="100" s="2" customFormat="1" ht="34.8" customHeight="1">
      <c r="A100" s="40"/>
      <c r="B100" s="41"/>
      <c r="C100" s="206" t="s">
        <v>175</v>
      </c>
      <c r="D100" s="206" t="s">
        <v>156</v>
      </c>
      <c r="E100" s="207" t="s">
        <v>3578</v>
      </c>
      <c r="F100" s="208" t="s">
        <v>3579</v>
      </c>
      <c r="G100" s="209" t="s">
        <v>159</v>
      </c>
      <c r="H100" s="210">
        <v>5.7220000000000004</v>
      </c>
      <c r="I100" s="211"/>
      <c r="J100" s="212">
        <f>ROUND(I100*H100,2)</f>
        <v>0</v>
      </c>
      <c r="K100" s="208" t="s">
        <v>160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161</v>
      </c>
      <c r="AT100" s="217" t="s">
        <v>156</v>
      </c>
      <c r="AU100" s="217" t="s">
        <v>83</v>
      </c>
      <c r="AY100" s="19" t="s">
        <v>154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161</v>
      </c>
      <c r="BM100" s="217" t="s">
        <v>3580</v>
      </c>
    </row>
    <row r="101" s="2" customFormat="1">
      <c r="A101" s="40"/>
      <c r="B101" s="41"/>
      <c r="C101" s="42"/>
      <c r="D101" s="219" t="s">
        <v>163</v>
      </c>
      <c r="E101" s="42"/>
      <c r="F101" s="220" t="s">
        <v>3581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163</v>
      </c>
      <c r="AU101" s="19" t="s">
        <v>83</v>
      </c>
    </row>
    <row r="102" s="2" customFormat="1">
      <c r="A102" s="40"/>
      <c r="B102" s="41"/>
      <c r="C102" s="42"/>
      <c r="D102" s="224" t="s">
        <v>165</v>
      </c>
      <c r="E102" s="42"/>
      <c r="F102" s="225" t="s">
        <v>3582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165</v>
      </c>
      <c r="AU102" s="19" t="s">
        <v>83</v>
      </c>
    </row>
    <row r="103" s="13" customFormat="1">
      <c r="A103" s="13"/>
      <c r="B103" s="226"/>
      <c r="C103" s="227"/>
      <c r="D103" s="219" t="s">
        <v>167</v>
      </c>
      <c r="E103" s="228" t="s">
        <v>19</v>
      </c>
      <c r="F103" s="229" t="s">
        <v>3583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167</v>
      </c>
      <c r="AU103" s="235" t="s">
        <v>83</v>
      </c>
      <c r="AV103" s="13" t="s">
        <v>81</v>
      </c>
      <c r="AW103" s="13" t="s">
        <v>34</v>
      </c>
      <c r="AX103" s="13" t="s">
        <v>73</v>
      </c>
      <c r="AY103" s="235" t="s">
        <v>154</v>
      </c>
    </row>
    <row r="104" s="14" customFormat="1">
      <c r="A104" s="14"/>
      <c r="B104" s="236"/>
      <c r="C104" s="237"/>
      <c r="D104" s="219" t="s">
        <v>167</v>
      </c>
      <c r="E104" s="238" t="s">
        <v>19</v>
      </c>
      <c r="F104" s="239" t="s">
        <v>3584</v>
      </c>
      <c r="G104" s="237"/>
      <c r="H104" s="240">
        <v>5.7220000000000004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167</v>
      </c>
      <c r="AU104" s="246" t="s">
        <v>83</v>
      </c>
      <c r="AV104" s="14" t="s">
        <v>83</v>
      </c>
      <c r="AW104" s="14" t="s">
        <v>34</v>
      </c>
      <c r="AX104" s="14" t="s">
        <v>73</v>
      </c>
      <c r="AY104" s="246" t="s">
        <v>154</v>
      </c>
    </row>
    <row r="105" s="2" customFormat="1" ht="34.8" customHeight="1">
      <c r="A105" s="40"/>
      <c r="B105" s="41"/>
      <c r="C105" s="206" t="s">
        <v>161</v>
      </c>
      <c r="D105" s="206" t="s">
        <v>156</v>
      </c>
      <c r="E105" s="207" t="s">
        <v>170</v>
      </c>
      <c r="F105" s="208" t="s">
        <v>171</v>
      </c>
      <c r="G105" s="209" t="s">
        <v>159</v>
      </c>
      <c r="H105" s="210">
        <v>9.9760000000000009</v>
      </c>
      <c r="I105" s="211"/>
      <c r="J105" s="212">
        <f>ROUND(I105*H105,2)</f>
        <v>0</v>
      </c>
      <c r="K105" s="208" t="s">
        <v>160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161</v>
      </c>
      <c r="AT105" s="217" t="s">
        <v>156</v>
      </c>
      <c r="AU105" s="217" t="s">
        <v>83</v>
      </c>
      <c r="AY105" s="19" t="s">
        <v>154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161</v>
      </c>
      <c r="BM105" s="217" t="s">
        <v>3585</v>
      </c>
    </row>
    <row r="106" s="2" customFormat="1">
      <c r="A106" s="40"/>
      <c r="B106" s="41"/>
      <c r="C106" s="42"/>
      <c r="D106" s="219" t="s">
        <v>163</v>
      </c>
      <c r="E106" s="42"/>
      <c r="F106" s="220" t="s">
        <v>173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163</v>
      </c>
      <c r="AU106" s="19" t="s">
        <v>83</v>
      </c>
    </row>
    <row r="107" s="2" customFormat="1">
      <c r="A107" s="40"/>
      <c r="B107" s="41"/>
      <c r="C107" s="42"/>
      <c r="D107" s="224" t="s">
        <v>165</v>
      </c>
      <c r="E107" s="42"/>
      <c r="F107" s="225" t="s">
        <v>174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165</v>
      </c>
      <c r="AU107" s="19" t="s">
        <v>83</v>
      </c>
    </row>
    <row r="108" s="13" customFormat="1">
      <c r="A108" s="13"/>
      <c r="B108" s="226"/>
      <c r="C108" s="227"/>
      <c r="D108" s="219" t="s">
        <v>167</v>
      </c>
      <c r="E108" s="228" t="s">
        <v>19</v>
      </c>
      <c r="F108" s="229" t="s">
        <v>3583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167</v>
      </c>
      <c r="AU108" s="235" t="s">
        <v>83</v>
      </c>
      <c r="AV108" s="13" t="s">
        <v>81</v>
      </c>
      <c r="AW108" s="13" t="s">
        <v>34</v>
      </c>
      <c r="AX108" s="13" t="s">
        <v>73</v>
      </c>
      <c r="AY108" s="235" t="s">
        <v>154</v>
      </c>
    </row>
    <row r="109" s="14" customFormat="1">
      <c r="A109" s="14"/>
      <c r="B109" s="236"/>
      <c r="C109" s="237"/>
      <c r="D109" s="219" t="s">
        <v>167</v>
      </c>
      <c r="E109" s="238" t="s">
        <v>19</v>
      </c>
      <c r="F109" s="239" t="s">
        <v>3584</v>
      </c>
      <c r="G109" s="237"/>
      <c r="H109" s="240">
        <v>5.7220000000000004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167</v>
      </c>
      <c r="AU109" s="246" t="s">
        <v>83</v>
      </c>
      <c r="AV109" s="14" t="s">
        <v>83</v>
      </c>
      <c r="AW109" s="14" t="s">
        <v>34</v>
      </c>
      <c r="AX109" s="14" t="s">
        <v>73</v>
      </c>
      <c r="AY109" s="246" t="s">
        <v>154</v>
      </c>
    </row>
    <row r="110" s="14" customFormat="1">
      <c r="A110" s="14"/>
      <c r="B110" s="236"/>
      <c r="C110" s="237"/>
      <c r="D110" s="219" t="s">
        <v>167</v>
      </c>
      <c r="E110" s="238" t="s">
        <v>19</v>
      </c>
      <c r="F110" s="239" t="s">
        <v>3586</v>
      </c>
      <c r="G110" s="237"/>
      <c r="H110" s="240">
        <v>4.2539999999999996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167</v>
      </c>
      <c r="AU110" s="246" t="s">
        <v>83</v>
      </c>
      <c r="AV110" s="14" t="s">
        <v>83</v>
      </c>
      <c r="AW110" s="14" t="s">
        <v>34</v>
      </c>
      <c r="AX110" s="14" t="s">
        <v>73</v>
      </c>
      <c r="AY110" s="246" t="s">
        <v>154</v>
      </c>
    </row>
    <row r="111" s="2" customFormat="1" ht="14.4" customHeight="1">
      <c r="A111" s="40"/>
      <c r="B111" s="41"/>
      <c r="C111" s="206" t="s">
        <v>189</v>
      </c>
      <c r="D111" s="206" t="s">
        <v>156</v>
      </c>
      <c r="E111" s="207" t="s">
        <v>3219</v>
      </c>
      <c r="F111" s="208" t="s">
        <v>3220</v>
      </c>
      <c r="G111" s="209" t="s">
        <v>159</v>
      </c>
      <c r="H111" s="210">
        <v>9.9760000000000009</v>
      </c>
      <c r="I111" s="211"/>
      <c r="J111" s="212">
        <f>ROUND(I111*H111,2)</f>
        <v>0</v>
      </c>
      <c r="K111" s="208" t="s">
        <v>160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161</v>
      </c>
      <c r="AT111" s="217" t="s">
        <v>156</v>
      </c>
      <c r="AU111" s="217" t="s">
        <v>83</v>
      </c>
      <c r="AY111" s="19" t="s">
        <v>154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161</v>
      </c>
      <c r="BM111" s="217" t="s">
        <v>3587</v>
      </c>
    </row>
    <row r="112" s="2" customFormat="1">
      <c r="A112" s="40"/>
      <c r="B112" s="41"/>
      <c r="C112" s="42"/>
      <c r="D112" s="219" t="s">
        <v>163</v>
      </c>
      <c r="E112" s="42"/>
      <c r="F112" s="220" t="s">
        <v>3222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163</v>
      </c>
      <c r="AU112" s="19" t="s">
        <v>83</v>
      </c>
    </row>
    <row r="113" s="2" customFormat="1">
      <c r="A113" s="40"/>
      <c r="B113" s="41"/>
      <c r="C113" s="42"/>
      <c r="D113" s="224" t="s">
        <v>165</v>
      </c>
      <c r="E113" s="42"/>
      <c r="F113" s="225" t="s">
        <v>3223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165</v>
      </c>
      <c r="AU113" s="19" t="s">
        <v>83</v>
      </c>
    </row>
    <row r="114" s="2" customFormat="1" ht="30" customHeight="1">
      <c r="A114" s="40"/>
      <c r="B114" s="41"/>
      <c r="C114" s="206" t="s">
        <v>197</v>
      </c>
      <c r="D114" s="206" t="s">
        <v>156</v>
      </c>
      <c r="E114" s="207" t="s">
        <v>176</v>
      </c>
      <c r="F114" s="208" t="s">
        <v>177</v>
      </c>
      <c r="G114" s="209" t="s">
        <v>178</v>
      </c>
      <c r="H114" s="210">
        <v>17.957000000000001</v>
      </c>
      <c r="I114" s="211"/>
      <c r="J114" s="212">
        <f>ROUND(I114*H114,2)</f>
        <v>0</v>
      </c>
      <c r="K114" s="208" t="s">
        <v>160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161</v>
      </c>
      <c r="AT114" s="217" t="s">
        <v>156</v>
      </c>
      <c r="AU114" s="217" t="s">
        <v>83</v>
      </c>
      <c r="AY114" s="19" t="s">
        <v>154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161</v>
      </c>
      <c r="BM114" s="217" t="s">
        <v>3588</v>
      </c>
    </row>
    <row r="115" s="2" customFormat="1">
      <c r="A115" s="40"/>
      <c r="B115" s="41"/>
      <c r="C115" s="42"/>
      <c r="D115" s="219" t="s">
        <v>163</v>
      </c>
      <c r="E115" s="42"/>
      <c r="F115" s="220" t="s">
        <v>180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163</v>
      </c>
      <c r="AU115" s="19" t="s">
        <v>83</v>
      </c>
    </row>
    <row r="116" s="2" customFormat="1">
      <c r="A116" s="40"/>
      <c r="B116" s="41"/>
      <c r="C116" s="42"/>
      <c r="D116" s="224" t="s">
        <v>165</v>
      </c>
      <c r="E116" s="42"/>
      <c r="F116" s="225" t="s">
        <v>181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165</v>
      </c>
      <c r="AU116" s="19" t="s">
        <v>83</v>
      </c>
    </row>
    <row r="117" s="14" customFormat="1">
      <c r="A117" s="14"/>
      <c r="B117" s="236"/>
      <c r="C117" s="237"/>
      <c r="D117" s="219" t="s">
        <v>167</v>
      </c>
      <c r="E117" s="237"/>
      <c r="F117" s="239" t="s">
        <v>3589</v>
      </c>
      <c r="G117" s="237"/>
      <c r="H117" s="240">
        <v>17.957000000000001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167</v>
      </c>
      <c r="AU117" s="246" t="s">
        <v>83</v>
      </c>
      <c r="AV117" s="14" t="s">
        <v>83</v>
      </c>
      <c r="AW117" s="14" t="s">
        <v>4</v>
      </c>
      <c r="AX117" s="14" t="s">
        <v>81</v>
      </c>
      <c r="AY117" s="246" t="s">
        <v>154</v>
      </c>
    </row>
    <row r="118" s="2" customFormat="1" ht="22.2" customHeight="1">
      <c r="A118" s="40"/>
      <c r="B118" s="41"/>
      <c r="C118" s="206" t="s">
        <v>204</v>
      </c>
      <c r="D118" s="206" t="s">
        <v>156</v>
      </c>
      <c r="E118" s="207" t="s">
        <v>3226</v>
      </c>
      <c r="F118" s="208" t="s">
        <v>3227</v>
      </c>
      <c r="G118" s="209" t="s">
        <v>207</v>
      </c>
      <c r="H118" s="210">
        <v>21.27</v>
      </c>
      <c r="I118" s="211"/>
      <c r="J118" s="212">
        <f>ROUND(I118*H118,2)</f>
        <v>0</v>
      </c>
      <c r="K118" s="208" t="s">
        <v>160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161</v>
      </c>
      <c r="AT118" s="217" t="s">
        <v>156</v>
      </c>
      <c r="AU118" s="217" t="s">
        <v>83</v>
      </c>
      <c r="AY118" s="19" t="s">
        <v>154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161</v>
      </c>
      <c r="BM118" s="217" t="s">
        <v>3590</v>
      </c>
    </row>
    <row r="119" s="2" customFormat="1">
      <c r="A119" s="40"/>
      <c r="B119" s="41"/>
      <c r="C119" s="42"/>
      <c r="D119" s="219" t="s">
        <v>163</v>
      </c>
      <c r="E119" s="42"/>
      <c r="F119" s="220" t="s">
        <v>3229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163</v>
      </c>
      <c r="AU119" s="19" t="s">
        <v>83</v>
      </c>
    </row>
    <row r="120" s="2" customFormat="1">
      <c r="A120" s="40"/>
      <c r="B120" s="41"/>
      <c r="C120" s="42"/>
      <c r="D120" s="224" t="s">
        <v>165</v>
      </c>
      <c r="E120" s="42"/>
      <c r="F120" s="225" t="s">
        <v>3230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165</v>
      </c>
      <c r="AU120" s="19" t="s">
        <v>83</v>
      </c>
    </row>
    <row r="121" s="14" customFormat="1">
      <c r="A121" s="14"/>
      <c r="B121" s="236"/>
      <c r="C121" s="237"/>
      <c r="D121" s="219" t="s">
        <v>167</v>
      </c>
      <c r="E121" s="238" t="s">
        <v>19</v>
      </c>
      <c r="F121" s="239" t="s">
        <v>3591</v>
      </c>
      <c r="G121" s="237"/>
      <c r="H121" s="240">
        <v>21.27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167</v>
      </c>
      <c r="AU121" s="246" t="s">
        <v>83</v>
      </c>
      <c r="AV121" s="14" t="s">
        <v>83</v>
      </c>
      <c r="AW121" s="14" t="s">
        <v>34</v>
      </c>
      <c r="AX121" s="14" t="s">
        <v>73</v>
      </c>
      <c r="AY121" s="246" t="s">
        <v>154</v>
      </c>
    </row>
    <row r="122" s="2" customFormat="1" ht="22.2" customHeight="1">
      <c r="A122" s="40"/>
      <c r="B122" s="41"/>
      <c r="C122" s="206" t="s">
        <v>212</v>
      </c>
      <c r="D122" s="206" t="s">
        <v>156</v>
      </c>
      <c r="E122" s="207" t="s">
        <v>3234</v>
      </c>
      <c r="F122" s="208" t="s">
        <v>3235</v>
      </c>
      <c r="G122" s="209" t="s">
        <v>207</v>
      </c>
      <c r="H122" s="210">
        <v>8.7300000000000004</v>
      </c>
      <c r="I122" s="211"/>
      <c r="J122" s="212">
        <f>ROUND(I122*H122,2)</f>
        <v>0</v>
      </c>
      <c r="K122" s="208" t="s">
        <v>160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161</v>
      </c>
      <c r="AT122" s="217" t="s">
        <v>156</v>
      </c>
      <c r="AU122" s="217" t="s">
        <v>83</v>
      </c>
      <c r="AY122" s="19" t="s">
        <v>154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161</v>
      </c>
      <c r="BM122" s="217" t="s">
        <v>3592</v>
      </c>
    </row>
    <row r="123" s="2" customFormat="1">
      <c r="A123" s="40"/>
      <c r="B123" s="41"/>
      <c r="C123" s="42"/>
      <c r="D123" s="219" t="s">
        <v>163</v>
      </c>
      <c r="E123" s="42"/>
      <c r="F123" s="220" t="s">
        <v>3237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163</v>
      </c>
      <c r="AU123" s="19" t="s">
        <v>83</v>
      </c>
    </row>
    <row r="124" s="2" customFormat="1">
      <c r="A124" s="40"/>
      <c r="B124" s="41"/>
      <c r="C124" s="42"/>
      <c r="D124" s="224" t="s">
        <v>165</v>
      </c>
      <c r="E124" s="42"/>
      <c r="F124" s="225" t="s">
        <v>3238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165</v>
      </c>
      <c r="AU124" s="19" t="s">
        <v>83</v>
      </c>
    </row>
    <row r="125" s="14" customFormat="1">
      <c r="A125" s="14"/>
      <c r="B125" s="236"/>
      <c r="C125" s="237"/>
      <c r="D125" s="219" t="s">
        <v>167</v>
      </c>
      <c r="E125" s="238" t="s">
        <v>19</v>
      </c>
      <c r="F125" s="239" t="s">
        <v>3576</v>
      </c>
      <c r="G125" s="237"/>
      <c r="H125" s="240">
        <v>30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167</v>
      </c>
      <c r="AU125" s="246" t="s">
        <v>83</v>
      </c>
      <c r="AV125" s="14" t="s">
        <v>83</v>
      </c>
      <c r="AW125" s="14" t="s">
        <v>34</v>
      </c>
      <c r="AX125" s="14" t="s">
        <v>73</v>
      </c>
      <c r="AY125" s="246" t="s">
        <v>154</v>
      </c>
    </row>
    <row r="126" s="14" customFormat="1">
      <c r="A126" s="14"/>
      <c r="B126" s="236"/>
      <c r="C126" s="237"/>
      <c r="D126" s="219" t="s">
        <v>167</v>
      </c>
      <c r="E126" s="238" t="s">
        <v>19</v>
      </c>
      <c r="F126" s="239" t="s">
        <v>3593</v>
      </c>
      <c r="G126" s="237"/>
      <c r="H126" s="240">
        <v>-21.27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167</v>
      </c>
      <c r="AU126" s="246" t="s">
        <v>83</v>
      </c>
      <c r="AV126" s="14" t="s">
        <v>83</v>
      </c>
      <c r="AW126" s="14" t="s">
        <v>34</v>
      </c>
      <c r="AX126" s="14" t="s">
        <v>73</v>
      </c>
      <c r="AY126" s="246" t="s">
        <v>154</v>
      </c>
    </row>
    <row r="127" s="2" customFormat="1" ht="22.2" customHeight="1">
      <c r="A127" s="40"/>
      <c r="B127" s="41"/>
      <c r="C127" s="206" t="s">
        <v>218</v>
      </c>
      <c r="D127" s="206" t="s">
        <v>156</v>
      </c>
      <c r="E127" s="207" t="s">
        <v>3240</v>
      </c>
      <c r="F127" s="208" t="s">
        <v>3241</v>
      </c>
      <c r="G127" s="209" t="s">
        <v>207</v>
      </c>
      <c r="H127" s="210">
        <v>8.7300000000000004</v>
      </c>
      <c r="I127" s="211"/>
      <c r="J127" s="212">
        <f>ROUND(I127*H127,2)</f>
        <v>0</v>
      </c>
      <c r="K127" s="208" t="s">
        <v>160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161</v>
      </c>
      <c r="AT127" s="217" t="s">
        <v>156</v>
      </c>
      <c r="AU127" s="217" t="s">
        <v>83</v>
      </c>
      <c r="AY127" s="19" t="s">
        <v>154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161</v>
      </c>
      <c r="BM127" s="217" t="s">
        <v>3594</v>
      </c>
    </row>
    <row r="128" s="2" customFormat="1">
      <c r="A128" s="40"/>
      <c r="B128" s="41"/>
      <c r="C128" s="42"/>
      <c r="D128" s="219" t="s">
        <v>163</v>
      </c>
      <c r="E128" s="42"/>
      <c r="F128" s="220" t="s">
        <v>3243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163</v>
      </c>
      <c r="AU128" s="19" t="s">
        <v>83</v>
      </c>
    </row>
    <row r="129" s="2" customFormat="1">
      <c r="A129" s="40"/>
      <c r="B129" s="41"/>
      <c r="C129" s="42"/>
      <c r="D129" s="224" t="s">
        <v>165</v>
      </c>
      <c r="E129" s="42"/>
      <c r="F129" s="225" t="s">
        <v>3244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165</v>
      </c>
      <c r="AU129" s="19" t="s">
        <v>83</v>
      </c>
    </row>
    <row r="130" s="2" customFormat="1" ht="14.4" customHeight="1">
      <c r="A130" s="40"/>
      <c r="B130" s="41"/>
      <c r="C130" s="248" t="s">
        <v>227</v>
      </c>
      <c r="D130" s="248" t="s">
        <v>264</v>
      </c>
      <c r="E130" s="249" t="s">
        <v>3245</v>
      </c>
      <c r="F130" s="250" t="s">
        <v>3246</v>
      </c>
      <c r="G130" s="251" t="s">
        <v>1295</v>
      </c>
      <c r="H130" s="252">
        <v>0.17499999999999999</v>
      </c>
      <c r="I130" s="253"/>
      <c r="J130" s="254">
        <f>ROUND(I130*H130,2)</f>
        <v>0</v>
      </c>
      <c r="K130" s="250" t="s">
        <v>160</v>
      </c>
      <c r="L130" s="255"/>
      <c r="M130" s="256" t="s">
        <v>19</v>
      </c>
      <c r="N130" s="257" t="s">
        <v>44</v>
      </c>
      <c r="O130" s="86"/>
      <c r="P130" s="215">
        <f>O130*H130</f>
        <v>0</v>
      </c>
      <c r="Q130" s="215">
        <v>0.001</v>
      </c>
      <c r="R130" s="215">
        <f>Q130*H130</f>
        <v>0.000175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212</v>
      </c>
      <c r="AT130" s="217" t="s">
        <v>264</v>
      </c>
      <c r="AU130" s="217" t="s">
        <v>83</v>
      </c>
      <c r="AY130" s="19" t="s">
        <v>154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161</v>
      </c>
      <c r="BM130" s="217" t="s">
        <v>3595</v>
      </c>
    </row>
    <row r="131" s="2" customFormat="1">
      <c r="A131" s="40"/>
      <c r="B131" s="41"/>
      <c r="C131" s="42"/>
      <c r="D131" s="219" t="s">
        <v>163</v>
      </c>
      <c r="E131" s="42"/>
      <c r="F131" s="220" t="s">
        <v>3246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163</v>
      </c>
      <c r="AU131" s="19" t="s">
        <v>83</v>
      </c>
    </row>
    <row r="132" s="14" customFormat="1">
      <c r="A132" s="14"/>
      <c r="B132" s="236"/>
      <c r="C132" s="237"/>
      <c r="D132" s="219" t="s">
        <v>167</v>
      </c>
      <c r="E132" s="237"/>
      <c r="F132" s="239" t="s">
        <v>3596</v>
      </c>
      <c r="G132" s="237"/>
      <c r="H132" s="240">
        <v>0.17499999999999999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167</v>
      </c>
      <c r="AU132" s="246" t="s">
        <v>83</v>
      </c>
      <c r="AV132" s="14" t="s">
        <v>83</v>
      </c>
      <c r="AW132" s="14" t="s">
        <v>4</v>
      </c>
      <c r="AX132" s="14" t="s">
        <v>81</v>
      </c>
      <c r="AY132" s="246" t="s">
        <v>154</v>
      </c>
    </row>
    <row r="133" s="12" customFormat="1" ht="22.8" customHeight="1">
      <c r="A133" s="12"/>
      <c r="B133" s="190"/>
      <c r="C133" s="191"/>
      <c r="D133" s="192" t="s">
        <v>72</v>
      </c>
      <c r="E133" s="204" t="s">
        <v>189</v>
      </c>
      <c r="F133" s="204" t="s">
        <v>749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SUM(P134:P152)</f>
        <v>0</v>
      </c>
      <c r="Q133" s="198"/>
      <c r="R133" s="199">
        <f>SUM(R134:R152)</f>
        <v>0</v>
      </c>
      <c r="S133" s="198"/>
      <c r="T133" s="200">
        <f>SUM(T134:T152)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81</v>
      </c>
      <c r="AT133" s="202" t="s">
        <v>72</v>
      </c>
      <c r="AU133" s="202" t="s">
        <v>81</v>
      </c>
      <c r="AY133" s="201" t="s">
        <v>154</v>
      </c>
      <c r="BK133" s="203">
        <f>SUM(BK134:BK152)</f>
        <v>0</v>
      </c>
    </row>
    <row r="134" s="2" customFormat="1" ht="19.8" customHeight="1">
      <c r="A134" s="40"/>
      <c r="B134" s="41"/>
      <c r="C134" s="206" t="s">
        <v>237</v>
      </c>
      <c r="D134" s="206" t="s">
        <v>156</v>
      </c>
      <c r="E134" s="207" t="s">
        <v>3597</v>
      </c>
      <c r="F134" s="208" t="s">
        <v>3598</v>
      </c>
      <c r="G134" s="209" t="s">
        <v>207</v>
      </c>
      <c r="H134" s="210">
        <v>19.73</v>
      </c>
      <c r="I134" s="211"/>
      <c r="J134" s="212">
        <f>ROUND(I134*H134,2)</f>
        <v>0</v>
      </c>
      <c r="K134" s="208" t="s">
        <v>160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161</v>
      </c>
      <c r="AT134" s="217" t="s">
        <v>156</v>
      </c>
      <c r="AU134" s="217" t="s">
        <v>83</v>
      </c>
      <c r="AY134" s="19" t="s">
        <v>154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161</v>
      </c>
      <c r="BM134" s="217" t="s">
        <v>3599</v>
      </c>
    </row>
    <row r="135" s="2" customFormat="1">
      <c r="A135" s="40"/>
      <c r="B135" s="41"/>
      <c r="C135" s="42"/>
      <c r="D135" s="219" t="s">
        <v>163</v>
      </c>
      <c r="E135" s="42"/>
      <c r="F135" s="220" t="s">
        <v>3600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163</v>
      </c>
      <c r="AU135" s="19" t="s">
        <v>83</v>
      </c>
    </row>
    <row r="136" s="2" customFormat="1">
      <c r="A136" s="40"/>
      <c r="B136" s="41"/>
      <c r="C136" s="42"/>
      <c r="D136" s="224" t="s">
        <v>165</v>
      </c>
      <c r="E136" s="42"/>
      <c r="F136" s="225" t="s">
        <v>3601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165</v>
      </c>
      <c r="AU136" s="19" t="s">
        <v>83</v>
      </c>
    </row>
    <row r="137" s="14" customFormat="1">
      <c r="A137" s="14"/>
      <c r="B137" s="236"/>
      <c r="C137" s="237"/>
      <c r="D137" s="219" t="s">
        <v>167</v>
      </c>
      <c r="E137" s="238" t="s">
        <v>19</v>
      </c>
      <c r="F137" s="239" t="s">
        <v>3602</v>
      </c>
      <c r="G137" s="237"/>
      <c r="H137" s="240">
        <v>19.73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167</v>
      </c>
      <c r="AU137" s="246" t="s">
        <v>83</v>
      </c>
      <c r="AV137" s="14" t="s">
        <v>83</v>
      </c>
      <c r="AW137" s="14" t="s">
        <v>34</v>
      </c>
      <c r="AX137" s="14" t="s">
        <v>73</v>
      </c>
      <c r="AY137" s="246" t="s">
        <v>154</v>
      </c>
    </row>
    <row r="138" s="2" customFormat="1" ht="19.8" customHeight="1">
      <c r="A138" s="40"/>
      <c r="B138" s="41"/>
      <c r="C138" s="206" t="s">
        <v>8</v>
      </c>
      <c r="D138" s="206" t="s">
        <v>156</v>
      </c>
      <c r="E138" s="207" t="s">
        <v>3603</v>
      </c>
      <c r="F138" s="208" t="s">
        <v>3604</v>
      </c>
      <c r="G138" s="209" t="s">
        <v>207</v>
      </c>
      <c r="H138" s="210">
        <v>19.73</v>
      </c>
      <c r="I138" s="211"/>
      <c r="J138" s="212">
        <f>ROUND(I138*H138,2)</f>
        <v>0</v>
      </c>
      <c r="K138" s="208" t="s">
        <v>160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161</v>
      </c>
      <c r="AT138" s="217" t="s">
        <v>156</v>
      </c>
      <c r="AU138" s="217" t="s">
        <v>83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161</v>
      </c>
      <c r="BM138" s="217" t="s">
        <v>3605</v>
      </c>
    </row>
    <row r="139" s="2" customFormat="1">
      <c r="A139" s="40"/>
      <c r="B139" s="41"/>
      <c r="C139" s="42"/>
      <c r="D139" s="219" t="s">
        <v>163</v>
      </c>
      <c r="E139" s="42"/>
      <c r="F139" s="220" t="s">
        <v>3606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163</v>
      </c>
      <c r="AU139" s="19" t="s">
        <v>83</v>
      </c>
    </row>
    <row r="140" s="2" customFormat="1">
      <c r="A140" s="40"/>
      <c r="B140" s="41"/>
      <c r="C140" s="42"/>
      <c r="D140" s="224" t="s">
        <v>165</v>
      </c>
      <c r="E140" s="42"/>
      <c r="F140" s="225" t="s">
        <v>3607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165</v>
      </c>
      <c r="AU140" s="19" t="s">
        <v>83</v>
      </c>
    </row>
    <row r="141" s="2" customFormat="1" ht="30" customHeight="1">
      <c r="A141" s="40"/>
      <c r="B141" s="41"/>
      <c r="C141" s="206" t="s">
        <v>255</v>
      </c>
      <c r="D141" s="206" t="s">
        <v>156</v>
      </c>
      <c r="E141" s="207" t="s">
        <v>3608</v>
      </c>
      <c r="F141" s="208" t="s">
        <v>3609</v>
      </c>
      <c r="G141" s="209" t="s">
        <v>207</v>
      </c>
      <c r="H141" s="210">
        <v>19.73</v>
      </c>
      <c r="I141" s="211"/>
      <c r="J141" s="212">
        <f>ROUND(I141*H141,2)</f>
        <v>0</v>
      </c>
      <c r="K141" s="208" t="s">
        <v>160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161</v>
      </c>
      <c r="AT141" s="217" t="s">
        <v>156</v>
      </c>
      <c r="AU141" s="217" t="s">
        <v>83</v>
      </c>
      <c r="AY141" s="19" t="s">
        <v>154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161</v>
      </c>
      <c r="BM141" s="217" t="s">
        <v>3610</v>
      </c>
    </row>
    <row r="142" s="2" customFormat="1">
      <c r="A142" s="40"/>
      <c r="B142" s="41"/>
      <c r="C142" s="42"/>
      <c r="D142" s="219" t="s">
        <v>163</v>
      </c>
      <c r="E142" s="42"/>
      <c r="F142" s="220" t="s">
        <v>3611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163</v>
      </c>
      <c r="AU142" s="19" t="s">
        <v>83</v>
      </c>
    </row>
    <row r="143" s="2" customFormat="1">
      <c r="A143" s="40"/>
      <c r="B143" s="41"/>
      <c r="C143" s="42"/>
      <c r="D143" s="224" t="s">
        <v>165</v>
      </c>
      <c r="E143" s="42"/>
      <c r="F143" s="225" t="s">
        <v>3612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165</v>
      </c>
      <c r="AU143" s="19" t="s">
        <v>83</v>
      </c>
    </row>
    <row r="144" s="2" customFormat="1" ht="22.2" customHeight="1">
      <c r="A144" s="40"/>
      <c r="B144" s="41"/>
      <c r="C144" s="206" t="s">
        <v>263</v>
      </c>
      <c r="D144" s="206" t="s">
        <v>156</v>
      </c>
      <c r="E144" s="207" t="s">
        <v>3613</v>
      </c>
      <c r="F144" s="208" t="s">
        <v>3614</v>
      </c>
      <c r="G144" s="209" t="s">
        <v>207</v>
      </c>
      <c r="H144" s="210">
        <v>19.73</v>
      </c>
      <c r="I144" s="211"/>
      <c r="J144" s="212">
        <f>ROUND(I144*H144,2)</f>
        <v>0</v>
      </c>
      <c r="K144" s="208" t="s">
        <v>160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161</v>
      </c>
      <c r="AT144" s="217" t="s">
        <v>156</v>
      </c>
      <c r="AU144" s="217" t="s">
        <v>83</v>
      </c>
      <c r="AY144" s="19" t="s">
        <v>154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161</v>
      </c>
      <c r="BM144" s="217" t="s">
        <v>3615</v>
      </c>
    </row>
    <row r="145" s="2" customFormat="1">
      <c r="A145" s="40"/>
      <c r="B145" s="41"/>
      <c r="C145" s="42"/>
      <c r="D145" s="219" t="s">
        <v>163</v>
      </c>
      <c r="E145" s="42"/>
      <c r="F145" s="220" t="s">
        <v>3616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163</v>
      </c>
      <c r="AU145" s="19" t="s">
        <v>83</v>
      </c>
    </row>
    <row r="146" s="2" customFormat="1">
      <c r="A146" s="40"/>
      <c r="B146" s="41"/>
      <c r="C146" s="42"/>
      <c r="D146" s="224" t="s">
        <v>165</v>
      </c>
      <c r="E146" s="42"/>
      <c r="F146" s="225" t="s">
        <v>3617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165</v>
      </c>
      <c r="AU146" s="19" t="s">
        <v>83</v>
      </c>
    </row>
    <row r="147" s="2" customFormat="1" ht="19.8" customHeight="1">
      <c r="A147" s="40"/>
      <c r="B147" s="41"/>
      <c r="C147" s="206" t="s">
        <v>270</v>
      </c>
      <c r="D147" s="206" t="s">
        <v>156</v>
      </c>
      <c r="E147" s="207" t="s">
        <v>3618</v>
      </c>
      <c r="F147" s="208" t="s">
        <v>3619</v>
      </c>
      <c r="G147" s="209" t="s">
        <v>207</v>
      </c>
      <c r="H147" s="210">
        <v>19.73</v>
      </c>
      <c r="I147" s="211"/>
      <c r="J147" s="212">
        <f>ROUND(I147*H147,2)</f>
        <v>0</v>
      </c>
      <c r="K147" s="208" t="s">
        <v>160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161</v>
      </c>
      <c r="AT147" s="217" t="s">
        <v>156</v>
      </c>
      <c r="AU147" s="217" t="s">
        <v>83</v>
      </c>
      <c r="AY147" s="19" t="s">
        <v>154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161</v>
      </c>
      <c r="BM147" s="217" t="s">
        <v>3620</v>
      </c>
    </row>
    <row r="148" s="2" customFormat="1">
      <c r="A148" s="40"/>
      <c r="B148" s="41"/>
      <c r="C148" s="42"/>
      <c r="D148" s="219" t="s">
        <v>163</v>
      </c>
      <c r="E148" s="42"/>
      <c r="F148" s="220" t="s">
        <v>3621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163</v>
      </c>
      <c r="AU148" s="19" t="s">
        <v>83</v>
      </c>
    </row>
    <row r="149" s="2" customFormat="1">
      <c r="A149" s="40"/>
      <c r="B149" s="41"/>
      <c r="C149" s="42"/>
      <c r="D149" s="224" t="s">
        <v>165</v>
      </c>
      <c r="E149" s="42"/>
      <c r="F149" s="225" t="s">
        <v>3622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165</v>
      </c>
      <c r="AU149" s="19" t="s">
        <v>83</v>
      </c>
    </row>
    <row r="150" s="2" customFormat="1" ht="30" customHeight="1">
      <c r="A150" s="40"/>
      <c r="B150" s="41"/>
      <c r="C150" s="206" t="s">
        <v>277</v>
      </c>
      <c r="D150" s="206" t="s">
        <v>156</v>
      </c>
      <c r="E150" s="207" t="s">
        <v>3623</v>
      </c>
      <c r="F150" s="208" t="s">
        <v>3624</v>
      </c>
      <c r="G150" s="209" t="s">
        <v>207</v>
      </c>
      <c r="H150" s="210">
        <v>19.73</v>
      </c>
      <c r="I150" s="211"/>
      <c r="J150" s="212">
        <f>ROUND(I150*H150,2)</f>
        <v>0</v>
      </c>
      <c r="K150" s="208" t="s">
        <v>160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161</v>
      </c>
      <c r="AT150" s="217" t="s">
        <v>156</v>
      </c>
      <c r="AU150" s="217" t="s">
        <v>83</v>
      </c>
      <c r="AY150" s="19" t="s">
        <v>154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161</v>
      </c>
      <c r="BM150" s="217" t="s">
        <v>3625</v>
      </c>
    </row>
    <row r="151" s="2" customFormat="1">
      <c r="A151" s="40"/>
      <c r="B151" s="41"/>
      <c r="C151" s="42"/>
      <c r="D151" s="219" t="s">
        <v>163</v>
      </c>
      <c r="E151" s="42"/>
      <c r="F151" s="220" t="s">
        <v>3626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163</v>
      </c>
      <c r="AU151" s="19" t="s">
        <v>83</v>
      </c>
    </row>
    <row r="152" s="2" customFormat="1">
      <c r="A152" s="40"/>
      <c r="B152" s="41"/>
      <c r="C152" s="42"/>
      <c r="D152" s="224" t="s">
        <v>165</v>
      </c>
      <c r="E152" s="42"/>
      <c r="F152" s="225" t="s">
        <v>3627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165</v>
      </c>
      <c r="AU152" s="19" t="s">
        <v>83</v>
      </c>
    </row>
    <row r="153" s="12" customFormat="1" ht="22.8" customHeight="1">
      <c r="A153" s="12"/>
      <c r="B153" s="190"/>
      <c r="C153" s="191"/>
      <c r="D153" s="192" t="s">
        <v>72</v>
      </c>
      <c r="E153" s="204" t="s">
        <v>218</v>
      </c>
      <c r="F153" s="204" t="s">
        <v>252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P154+P196</f>
        <v>0</v>
      </c>
      <c r="Q153" s="198"/>
      <c r="R153" s="199">
        <f>R154+R196</f>
        <v>4.90726598</v>
      </c>
      <c r="S153" s="198"/>
      <c r="T153" s="200">
        <f>T154+T196</f>
        <v>1.45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81</v>
      </c>
      <c r="AT153" s="202" t="s">
        <v>72</v>
      </c>
      <c r="AU153" s="202" t="s">
        <v>81</v>
      </c>
      <c r="AY153" s="201" t="s">
        <v>154</v>
      </c>
      <c r="BK153" s="203">
        <f>BK154+BK196</f>
        <v>0</v>
      </c>
    </row>
    <row r="154" s="12" customFormat="1" ht="20.88" customHeight="1">
      <c r="A154" s="12"/>
      <c r="B154" s="190"/>
      <c r="C154" s="191"/>
      <c r="D154" s="192" t="s">
        <v>72</v>
      </c>
      <c r="E154" s="204" t="s">
        <v>253</v>
      </c>
      <c r="F154" s="204" t="s">
        <v>254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SUM(P155:P195)</f>
        <v>0</v>
      </c>
      <c r="Q154" s="198"/>
      <c r="R154" s="199">
        <f>SUM(R155:R195)</f>
        <v>4.90726598</v>
      </c>
      <c r="S154" s="198"/>
      <c r="T154" s="200">
        <f>SUM(T155:T195)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81</v>
      </c>
      <c r="AT154" s="202" t="s">
        <v>72</v>
      </c>
      <c r="AU154" s="202" t="s">
        <v>83</v>
      </c>
      <c r="AY154" s="201" t="s">
        <v>154</v>
      </c>
      <c r="BK154" s="203">
        <f>SUM(BK155:BK195)</f>
        <v>0</v>
      </c>
    </row>
    <row r="155" s="2" customFormat="1" ht="22.2" customHeight="1">
      <c r="A155" s="40"/>
      <c r="B155" s="41"/>
      <c r="C155" s="206" t="s">
        <v>285</v>
      </c>
      <c r="D155" s="206" t="s">
        <v>156</v>
      </c>
      <c r="E155" s="207" t="s">
        <v>3628</v>
      </c>
      <c r="F155" s="208" t="s">
        <v>3629</v>
      </c>
      <c r="G155" s="209" t="s">
        <v>434</v>
      </c>
      <c r="H155" s="210">
        <v>1</v>
      </c>
      <c r="I155" s="211"/>
      <c r="J155" s="212">
        <f>ROUND(I155*H155,2)</f>
        <v>0</v>
      </c>
      <c r="K155" s="208" t="s">
        <v>160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0.00069999999999999999</v>
      </c>
      <c r="R155" s="215">
        <f>Q155*H155</f>
        <v>0.00069999999999999999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161</v>
      </c>
      <c r="AT155" s="217" t="s">
        <v>156</v>
      </c>
      <c r="AU155" s="217" t="s">
        <v>175</v>
      </c>
      <c r="AY155" s="19" t="s">
        <v>154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161</v>
      </c>
      <c r="BM155" s="217" t="s">
        <v>3630</v>
      </c>
    </row>
    <row r="156" s="2" customFormat="1">
      <c r="A156" s="40"/>
      <c r="B156" s="41"/>
      <c r="C156" s="42"/>
      <c r="D156" s="219" t="s">
        <v>163</v>
      </c>
      <c r="E156" s="42"/>
      <c r="F156" s="220" t="s">
        <v>3631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163</v>
      </c>
      <c r="AU156" s="19" t="s">
        <v>175</v>
      </c>
    </row>
    <row r="157" s="2" customFormat="1">
      <c r="A157" s="40"/>
      <c r="B157" s="41"/>
      <c r="C157" s="42"/>
      <c r="D157" s="224" t="s">
        <v>165</v>
      </c>
      <c r="E157" s="42"/>
      <c r="F157" s="225" t="s">
        <v>3632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165</v>
      </c>
      <c r="AU157" s="19" t="s">
        <v>175</v>
      </c>
    </row>
    <row r="158" s="2" customFormat="1" ht="22.2" customHeight="1">
      <c r="A158" s="40"/>
      <c r="B158" s="41"/>
      <c r="C158" s="248" t="s">
        <v>296</v>
      </c>
      <c r="D158" s="248" t="s">
        <v>264</v>
      </c>
      <c r="E158" s="249" t="s">
        <v>3633</v>
      </c>
      <c r="F158" s="250" t="s">
        <v>3634</v>
      </c>
      <c r="G158" s="251" t="s">
        <v>434</v>
      </c>
      <c r="H158" s="252">
        <v>1</v>
      </c>
      <c r="I158" s="253"/>
      <c r="J158" s="254">
        <f>ROUND(I158*H158,2)</f>
        <v>0</v>
      </c>
      <c r="K158" s="250" t="s">
        <v>160</v>
      </c>
      <c r="L158" s="255"/>
      <c r="M158" s="256" t="s">
        <v>19</v>
      </c>
      <c r="N158" s="257" t="s">
        <v>44</v>
      </c>
      <c r="O158" s="86"/>
      <c r="P158" s="215">
        <f>O158*H158</f>
        <v>0</v>
      </c>
      <c r="Q158" s="215">
        <v>0.0035000000000000001</v>
      </c>
      <c r="R158" s="215">
        <f>Q158*H158</f>
        <v>0.0035000000000000001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212</v>
      </c>
      <c r="AT158" s="217" t="s">
        <v>264</v>
      </c>
      <c r="AU158" s="217" t="s">
        <v>175</v>
      </c>
      <c r="AY158" s="19" t="s">
        <v>154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161</v>
      </c>
      <c r="BM158" s="217" t="s">
        <v>3635</v>
      </c>
    </row>
    <row r="159" s="2" customFormat="1">
      <c r="A159" s="40"/>
      <c r="B159" s="41"/>
      <c r="C159" s="42"/>
      <c r="D159" s="219" t="s">
        <v>163</v>
      </c>
      <c r="E159" s="42"/>
      <c r="F159" s="220" t="s">
        <v>3634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163</v>
      </c>
      <c r="AU159" s="19" t="s">
        <v>175</v>
      </c>
    </row>
    <row r="160" s="14" customFormat="1">
      <c r="A160" s="14"/>
      <c r="B160" s="236"/>
      <c r="C160" s="237"/>
      <c r="D160" s="219" t="s">
        <v>167</v>
      </c>
      <c r="E160" s="238" t="s">
        <v>19</v>
      </c>
      <c r="F160" s="239" t="s">
        <v>3636</v>
      </c>
      <c r="G160" s="237"/>
      <c r="H160" s="240">
        <v>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167</v>
      </c>
      <c r="AU160" s="246" t="s">
        <v>175</v>
      </c>
      <c r="AV160" s="14" t="s">
        <v>83</v>
      </c>
      <c r="AW160" s="14" t="s">
        <v>34</v>
      </c>
      <c r="AX160" s="14" t="s">
        <v>73</v>
      </c>
      <c r="AY160" s="246" t="s">
        <v>154</v>
      </c>
    </row>
    <row r="161" s="2" customFormat="1" ht="14.4" customHeight="1">
      <c r="A161" s="40"/>
      <c r="B161" s="41"/>
      <c r="C161" s="248" t="s">
        <v>303</v>
      </c>
      <c r="D161" s="248" t="s">
        <v>264</v>
      </c>
      <c r="E161" s="249" t="s">
        <v>3637</v>
      </c>
      <c r="F161" s="250" t="s">
        <v>3638</v>
      </c>
      <c r="G161" s="251" t="s">
        <v>434</v>
      </c>
      <c r="H161" s="252">
        <v>1</v>
      </c>
      <c r="I161" s="253"/>
      <c r="J161" s="254">
        <f>ROUND(I161*H161,2)</f>
        <v>0</v>
      </c>
      <c r="K161" s="250" t="s">
        <v>160</v>
      </c>
      <c r="L161" s="255"/>
      <c r="M161" s="256" t="s">
        <v>19</v>
      </c>
      <c r="N161" s="257" t="s">
        <v>44</v>
      </c>
      <c r="O161" s="86"/>
      <c r="P161" s="215">
        <f>O161*H161</f>
        <v>0</v>
      </c>
      <c r="Q161" s="215">
        <v>0.00089999999999999998</v>
      </c>
      <c r="R161" s="215">
        <f>Q161*H161</f>
        <v>0.00089999999999999998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212</v>
      </c>
      <c r="AT161" s="217" t="s">
        <v>264</v>
      </c>
      <c r="AU161" s="217" t="s">
        <v>175</v>
      </c>
      <c r="AY161" s="19" t="s">
        <v>154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161</v>
      </c>
      <c r="BM161" s="217" t="s">
        <v>3639</v>
      </c>
    </row>
    <row r="162" s="2" customFormat="1">
      <c r="A162" s="40"/>
      <c r="B162" s="41"/>
      <c r="C162" s="42"/>
      <c r="D162" s="219" t="s">
        <v>163</v>
      </c>
      <c r="E162" s="42"/>
      <c r="F162" s="220" t="s">
        <v>3638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163</v>
      </c>
      <c r="AU162" s="19" t="s">
        <v>175</v>
      </c>
    </row>
    <row r="163" s="14" customFormat="1">
      <c r="A163" s="14"/>
      <c r="B163" s="236"/>
      <c r="C163" s="237"/>
      <c r="D163" s="219" t="s">
        <v>167</v>
      </c>
      <c r="E163" s="238" t="s">
        <v>19</v>
      </c>
      <c r="F163" s="239" t="s">
        <v>3640</v>
      </c>
      <c r="G163" s="237"/>
      <c r="H163" s="240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167</v>
      </c>
      <c r="AU163" s="246" t="s">
        <v>175</v>
      </c>
      <c r="AV163" s="14" t="s">
        <v>83</v>
      </c>
      <c r="AW163" s="14" t="s">
        <v>34</v>
      </c>
      <c r="AX163" s="14" t="s">
        <v>73</v>
      </c>
      <c r="AY163" s="246" t="s">
        <v>154</v>
      </c>
    </row>
    <row r="164" s="2" customFormat="1" ht="22.2" customHeight="1">
      <c r="A164" s="40"/>
      <c r="B164" s="41"/>
      <c r="C164" s="206" t="s">
        <v>311</v>
      </c>
      <c r="D164" s="206" t="s">
        <v>156</v>
      </c>
      <c r="E164" s="207" t="s">
        <v>3641</v>
      </c>
      <c r="F164" s="208" t="s">
        <v>3642</v>
      </c>
      <c r="G164" s="209" t="s">
        <v>434</v>
      </c>
      <c r="H164" s="210">
        <v>1</v>
      </c>
      <c r="I164" s="211"/>
      <c r="J164" s="212">
        <f>ROUND(I164*H164,2)</f>
        <v>0</v>
      </c>
      <c r="K164" s="208" t="s">
        <v>160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0.11241</v>
      </c>
      <c r="R164" s="215">
        <f>Q164*H164</f>
        <v>0.11241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161</v>
      </c>
      <c r="AT164" s="217" t="s">
        <v>156</v>
      </c>
      <c r="AU164" s="217" t="s">
        <v>175</v>
      </c>
      <c r="AY164" s="19" t="s">
        <v>154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161</v>
      </c>
      <c r="BM164" s="217" t="s">
        <v>3643</v>
      </c>
    </row>
    <row r="165" s="2" customFormat="1">
      <c r="A165" s="40"/>
      <c r="B165" s="41"/>
      <c r="C165" s="42"/>
      <c r="D165" s="219" t="s">
        <v>163</v>
      </c>
      <c r="E165" s="42"/>
      <c r="F165" s="220" t="s">
        <v>3644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163</v>
      </c>
      <c r="AU165" s="19" t="s">
        <v>175</v>
      </c>
    </row>
    <row r="166" s="2" customFormat="1">
      <c r="A166" s="40"/>
      <c r="B166" s="41"/>
      <c r="C166" s="42"/>
      <c r="D166" s="224" t="s">
        <v>165</v>
      </c>
      <c r="E166" s="42"/>
      <c r="F166" s="225" t="s">
        <v>3645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165</v>
      </c>
      <c r="AU166" s="19" t="s">
        <v>175</v>
      </c>
    </row>
    <row r="167" s="2" customFormat="1" ht="19.8" customHeight="1">
      <c r="A167" s="40"/>
      <c r="B167" s="41"/>
      <c r="C167" s="248" t="s">
        <v>7</v>
      </c>
      <c r="D167" s="248" t="s">
        <v>264</v>
      </c>
      <c r="E167" s="249" t="s">
        <v>3646</v>
      </c>
      <c r="F167" s="250" t="s">
        <v>3647</v>
      </c>
      <c r="G167" s="251" t="s">
        <v>434</v>
      </c>
      <c r="H167" s="252">
        <v>1</v>
      </c>
      <c r="I167" s="253"/>
      <c r="J167" s="254">
        <f>ROUND(I167*H167,2)</f>
        <v>0</v>
      </c>
      <c r="K167" s="250" t="s">
        <v>160</v>
      </c>
      <c r="L167" s="255"/>
      <c r="M167" s="256" t="s">
        <v>19</v>
      </c>
      <c r="N167" s="257" t="s">
        <v>44</v>
      </c>
      <c r="O167" s="86"/>
      <c r="P167" s="215">
        <f>O167*H167</f>
        <v>0</v>
      </c>
      <c r="Q167" s="215">
        <v>0.0061000000000000004</v>
      </c>
      <c r="R167" s="215">
        <f>Q167*H167</f>
        <v>0.0061000000000000004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212</v>
      </c>
      <c r="AT167" s="217" t="s">
        <v>264</v>
      </c>
      <c r="AU167" s="217" t="s">
        <v>175</v>
      </c>
      <c r="AY167" s="19" t="s">
        <v>154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161</v>
      </c>
      <c r="BM167" s="217" t="s">
        <v>3648</v>
      </c>
    </row>
    <row r="168" s="2" customFormat="1">
      <c r="A168" s="40"/>
      <c r="B168" s="41"/>
      <c r="C168" s="42"/>
      <c r="D168" s="219" t="s">
        <v>163</v>
      </c>
      <c r="E168" s="42"/>
      <c r="F168" s="220" t="s">
        <v>3647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175</v>
      </c>
    </row>
    <row r="169" s="2" customFormat="1" ht="22.2" customHeight="1">
      <c r="A169" s="40"/>
      <c r="B169" s="41"/>
      <c r="C169" s="206" t="s">
        <v>326</v>
      </c>
      <c r="D169" s="206" t="s">
        <v>156</v>
      </c>
      <c r="E169" s="207" t="s">
        <v>3649</v>
      </c>
      <c r="F169" s="208" t="s">
        <v>3650</v>
      </c>
      <c r="G169" s="209" t="s">
        <v>434</v>
      </c>
      <c r="H169" s="210">
        <v>2</v>
      </c>
      <c r="I169" s="211"/>
      <c r="J169" s="212">
        <f>ROUND(I169*H169,2)</f>
        <v>0</v>
      </c>
      <c r="K169" s="208" t="s">
        <v>160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161</v>
      </c>
      <c r="AT169" s="217" t="s">
        <v>156</v>
      </c>
      <c r="AU169" s="217" t="s">
        <v>175</v>
      </c>
      <c r="AY169" s="19" t="s">
        <v>154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161</v>
      </c>
      <c r="BM169" s="217" t="s">
        <v>3651</v>
      </c>
    </row>
    <row r="170" s="2" customFormat="1">
      <c r="A170" s="40"/>
      <c r="B170" s="41"/>
      <c r="C170" s="42"/>
      <c r="D170" s="219" t="s">
        <v>163</v>
      </c>
      <c r="E170" s="42"/>
      <c r="F170" s="220" t="s">
        <v>3652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163</v>
      </c>
      <c r="AU170" s="19" t="s">
        <v>175</v>
      </c>
    </row>
    <row r="171" s="2" customFormat="1">
      <c r="A171" s="40"/>
      <c r="B171" s="41"/>
      <c r="C171" s="42"/>
      <c r="D171" s="224" t="s">
        <v>165</v>
      </c>
      <c r="E171" s="42"/>
      <c r="F171" s="225" t="s">
        <v>3653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165</v>
      </c>
      <c r="AU171" s="19" t="s">
        <v>175</v>
      </c>
    </row>
    <row r="172" s="2" customFormat="1" ht="19.8" customHeight="1">
      <c r="A172" s="40"/>
      <c r="B172" s="41"/>
      <c r="C172" s="248" t="s">
        <v>335</v>
      </c>
      <c r="D172" s="248" t="s">
        <v>264</v>
      </c>
      <c r="E172" s="249" t="s">
        <v>3654</v>
      </c>
      <c r="F172" s="250" t="s">
        <v>3655</v>
      </c>
      <c r="G172" s="251" t="s">
        <v>434</v>
      </c>
      <c r="H172" s="252">
        <v>2</v>
      </c>
      <c r="I172" s="253"/>
      <c r="J172" s="254">
        <f>ROUND(I172*H172,2)</f>
        <v>0</v>
      </c>
      <c r="K172" s="250" t="s">
        <v>160</v>
      </c>
      <c r="L172" s="255"/>
      <c r="M172" s="256" t="s">
        <v>19</v>
      </c>
      <c r="N172" s="257" t="s">
        <v>44</v>
      </c>
      <c r="O172" s="86"/>
      <c r="P172" s="215">
        <f>O172*H172</f>
        <v>0</v>
      </c>
      <c r="Q172" s="215">
        <v>0.00035</v>
      </c>
      <c r="R172" s="215">
        <f>Q172*H172</f>
        <v>0.00069999999999999999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212</v>
      </c>
      <c r="AT172" s="217" t="s">
        <v>264</v>
      </c>
      <c r="AU172" s="217" t="s">
        <v>175</v>
      </c>
      <c r="AY172" s="19" t="s">
        <v>154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161</v>
      </c>
      <c r="BM172" s="217" t="s">
        <v>3656</v>
      </c>
    </row>
    <row r="173" s="2" customFormat="1">
      <c r="A173" s="40"/>
      <c r="B173" s="41"/>
      <c r="C173" s="42"/>
      <c r="D173" s="219" t="s">
        <v>163</v>
      </c>
      <c r="E173" s="42"/>
      <c r="F173" s="220" t="s">
        <v>3655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163</v>
      </c>
      <c r="AU173" s="19" t="s">
        <v>175</v>
      </c>
    </row>
    <row r="174" s="2" customFormat="1" ht="22.2" customHeight="1">
      <c r="A174" s="40"/>
      <c r="B174" s="41"/>
      <c r="C174" s="206" t="s">
        <v>346</v>
      </c>
      <c r="D174" s="206" t="s">
        <v>156</v>
      </c>
      <c r="E174" s="207" t="s">
        <v>3657</v>
      </c>
      <c r="F174" s="208" t="s">
        <v>3658</v>
      </c>
      <c r="G174" s="209" t="s">
        <v>434</v>
      </c>
      <c r="H174" s="210">
        <v>1</v>
      </c>
      <c r="I174" s="211"/>
      <c r="J174" s="212">
        <f>ROUND(I174*H174,2)</f>
        <v>0</v>
      </c>
      <c r="K174" s="208" t="s">
        <v>160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0.00158</v>
      </c>
      <c r="R174" s="215">
        <f>Q174*H174</f>
        <v>0.00158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161</v>
      </c>
      <c r="AT174" s="217" t="s">
        <v>156</v>
      </c>
      <c r="AU174" s="217" t="s">
        <v>175</v>
      </c>
      <c r="AY174" s="19" t="s">
        <v>154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161</v>
      </c>
      <c r="BM174" s="217" t="s">
        <v>3659</v>
      </c>
    </row>
    <row r="175" s="2" customFormat="1">
      <c r="A175" s="40"/>
      <c r="B175" s="41"/>
      <c r="C175" s="42"/>
      <c r="D175" s="219" t="s">
        <v>163</v>
      </c>
      <c r="E175" s="42"/>
      <c r="F175" s="220" t="s">
        <v>3660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163</v>
      </c>
      <c r="AU175" s="19" t="s">
        <v>175</v>
      </c>
    </row>
    <row r="176" s="2" customFormat="1">
      <c r="A176" s="40"/>
      <c r="B176" s="41"/>
      <c r="C176" s="42"/>
      <c r="D176" s="224" t="s">
        <v>165</v>
      </c>
      <c r="E176" s="42"/>
      <c r="F176" s="225" t="s">
        <v>3661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165</v>
      </c>
      <c r="AU176" s="19" t="s">
        <v>175</v>
      </c>
    </row>
    <row r="177" s="14" customFormat="1">
      <c r="A177" s="14"/>
      <c r="B177" s="236"/>
      <c r="C177" s="237"/>
      <c r="D177" s="219" t="s">
        <v>167</v>
      </c>
      <c r="E177" s="238" t="s">
        <v>19</v>
      </c>
      <c r="F177" s="239" t="s">
        <v>3662</v>
      </c>
      <c r="G177" s="237"/>
      <c r="H177" s="240">
        <v>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167</v>
      </c>
      <c r="AU177" s="246" t="s">
        <v>175</v>
      </c>
      <c r="AV177" s="14" t="s">
        <v>83</v>
      </c>
      <c r="AW177" s="14" t="s">
        <v>34</v>
      </c>
      <c r="AX177" s="14" t="s">
        <v>73</v>
      </c>
      <c r="AY177" s="246" t="s">
        <v>154</v>
      </c>
    </row>
    <row r="178" s="2" customFormat="1" ht="22.2" customHeight="1">
      <c r="A178" s="40"/>
      <c r="B178" s="41"/>
      <c r="C178" s="206" t="s">
        <v>357</v>
      </c>
      <c r="D178" s="206" t="s">
        <v>156</v>
      </c>
      <c r="E178" s="207" t="s">
        <v>3663</v>
      </c>
      <c r="F178" s="208" t="s">
        <v>3664</v>
      </c>
      <c r="G178" s="209" t="s">
        <v>230</v>
      </c>
      <c r="H178" s="210">
        <v>15.4</v>
      </c>
      <c r="I178" s="211"/>
      <c r="J178" s="212">
        <f>ROUND(I178*H178,2)</f>
        <v>0</v>
      </c>
      <c r="K178" s="208" t="s">
        <v>160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0.15540000000000001</v>
      </c>
      <c r="R178" s="215">
        <f>Q178*H178</f>
        <v>2.3931600000000004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161</v>
      </c>
      <c r="AT178" s="217" t="s">
        <v>156</v>
      </c>
      <c r="AU178" s="217" t="s">
        <v>175</v>
      </c>
      <c r="AY178" s="19" t="s">
        <v>154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161</v>
      </c>
      <c r="BM178" s="217" t="s">
        <v>3665</v>
      </c>
    </row>
    <row r="179" s="2" customFormat="1">
      <c r="A179" s="40"/>
      <c r="B179" s="41"/>
      <c r="C179" s="42"/>
      <c r="D179" s="219" t="s">
        <v>163</v>
      </c>
      <c r="E179" s="42"/>
      <c r="F179" s="220" t="s">
        <v>3666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163</v>
      </c>
      <c r="AU179" s="19" t="s">
        <v>175</v>
      </c>
    </row>
    <row r="180" s="2" customFormat="1">
      <c r="A180" s="40"/>
      <c r="B180" s="41"/>
      <c r="C180" s="42"/>
      <c r="D180" s="224" t="s">
        <v>165</v>
      </c>
      <c r="E180" s="42"/>
      <c r="F180" s="225" t="s">
        <v>3667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165</v>
      </c>
      <c r="AU180" s="19" t="s">
        <v>175</v>
      </c>
    </row>
    <row r="181" s="14" customFormat="1">
      <c r="A181" s="14"/>
      <c r="B181" s="236"/>
      <c r="C181" s="237"/>
      <c r="D181" s="219" t="s">
        <v>167</v>
      </c>
      <c r="E181" s="238" t="s">
        <v>19</v>
      </c>
      <c r="F181" s="239" t="s">
        <v>3668</v>
      </c>
      <c r="G181" s="237"/>
      <c r="H181" s="240">
        <v>15.4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167</v>
      </c>
      <c r="AU181" s="246" t="s">
        <v>175</v>
      </c>
      <c r="AV181" s="14" t="s">
        <v>83</v>
      </c>
      <c r="AW181" s="14" t="s">
        <v>34</v>
      </c>
      <c r="AX181" s="14" t="s">
        <v>73</v>
      </c>
      <c r="AY181" s="246" t="s">
        <v>154</v>
      </c>
    </row>
    <row r="182" s="2" customFormat="1" ht="14.4" customHeight="1">
      <c r="A182" s="40"/>
      <c r="B182" s="41"/>
      <c r="C182" s="248" t="s">
        <v>366</v>
      </c>
      <c r="D182" s="248" t="s">
        <v>264</v>
      </c>
      <c r="E182" s="249" t="s">
        <v>3669</v>
      </c>
      <c r="F182" s="250" t="s">
        <v>3670</v>
      </c>
      <c r="G182" s="251" t="s">
        <v>230</v>
      </c>
      <c r="H182" s="252">
        <v>15.708</v>
      </c>
      <c r="I182" s="253"/>
      <c r="J182" s="254">
        <f>ROUND(I182*H182,2)</f>
        <v>0</v>
      </c>
      <c r="K182" s="250" t="s">
        <v>160</v>
      </c>
      <c r="L182" s="255"/>
      <c r="M182" s="256" t="s">
        <v>19</v>
      </c>
      <c r="N182" s="257" t="s">
        <v>44</v>
      </c>
      <c r="O182" s="86"/>
      <c r="P182" s="215">
        <f>O182*H182</f>
        <v>0</v>
      </c>
      <c r="Q182" s="215">
        <v>0.10199999999999999</v>
      </c>
      <c r="R182" s="215">
        <f>Q182*H182</f>
        <v>1.6022159999999999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212</v>
      </c>
      <c r="AT182" s="217" t="s">
        <v>264</v>
      </c>
      <c r="AU182" s="217" t="s">
        <v>175</v>
      </c>
      <c r="AY182" s="19" t="s">
        <v>154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161</v>
      </c>
      <c r="BM182" s="217" t="s">
        <v>3671</v>
      </c>
    </row>
    <row r="183" s="2" customFormat="1">
      <c r="A183" s="40"/>
      <c r="B183" s="41"/>
      <c r="C183" s="42"/>
      <c r="D183" s="219" t="s">
        <v>163</v>
      </c>
      <c r="E183" s="42"/>
      <c r="F183" s="220" t="s">
        <v>3670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175</v>
      </c>
    </row>
    <row r="184" s="14" customFormat="1">
      <c r="A184" s="14"/>
      <c r="B184" s="236"/>
      <c r="C184" s="237"/>
      <c r="D184" s="219" t="s">
        <v>167</v>
      </c>
      <c r="E184" s="237"/>
      <c r="F184" s="239" t="s">
        <v>3672</v>
      </c>
      <c r="G184" s="237"/>
      <c r="H184" s="240">
        <v>15.708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167</v>
      </c>
      <c r="AU184" s="246" t="s">
        <v>175</v>
      </c>
      <c r="AV184" s="14" t="s">
        <v>83</v>
      </c>
      <c r="AW184" s="14" t="s">
        <v>4</v>
      </c>
      <c r="AX184" s="14" t="s">
        <v>81</v>
      </c>
      <c r="AY184" s="246" t="s">
        <v>154</v>
      </c>
    </row>
    <row r="185" s="2" customFormat="1" ht="22.2" customHeight="1">
      <c r="A185" s="40"/>
      <c r="B185" s="41"/>
      <c r="C185" s="206" t="s">
        <v>374</v>
      </c>
      <c r="D185" s="206" t="s">
        <v>156</v>
      </c>
      <c r="E185" s="207" t="s">
        <v>271</v>
      </c>
      <c r="F185" s="208" t="s">
        <v>272</v>
      </c>
      <c r="G185" s="209" t="s">
        <v>159</v>
      </c>
      <c r="H185" s="210">
        <v>0.34699999999999998</v>
      </c>
      <c r="I185" s="211"/>
      <c r="J185" s="212">
        <f>ROUND(I185*H185,2)</f>
        <v>0</v>
      </c>
      <c r="K185" s="208" t="s">
        <v>160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2.2563399999999998</v>
      </c>
      <c r="R185" s="215">
        <f>Q185*H185</f>
        <v>0.78294997999999982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161</v>
      </c>
      <c r="AT185" s="217" t="s">
        <v>156</v>
      </c>
      <c r="AU185" s="217" t="s">
        <v>175</v>
      </c>
      <c r="AY185" s="19" t="s">
        <v>154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161</v>
      </c>
      <c r="BM185" s="217" t="s">
        <v>3673</v>
      </c>
    </row>
    <row r="186" s="2" customFormat="1">
      <c r="A186" s="40"/>
      <c r="B186" s="41"/>
      <c r="C186" s="42"/>
      <c r="D186" s="219" t="s">
        <v>163</v>
      </c>
      <c r="E186" s="42"/>
      <c r="F186" s="220" t="s">
        <v>272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163</v>
      </c>
      <c r="AU186" s="19" t="s">
        <v>175</v>
      </c>
    </row>
    <row r="187" s="2" customFormat="1">
      <c r="A187" s="40"/>
      <c r="B187" s="41"/>
      <c r="C187" s="42"/>
      <c r="D187" s="224" t="s">
        <v>165</v>
      </c>
      <c r="E187" s="42"/>
      <c r="F187" s="225" t="s">
        <v>274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165</v>
      </c>
      <c r="AU187" s="19" t="s">
        <v>175</v>
      </c>
    </row>
    <row r="188" s="14" customFormat="1">
      <c r="A188" s="14"/>
      <c r="B188" s="236"/>
      <c r="C188" s="237"/>
      <c r="D188" s="219" t="s">
        <v>167</v>
      </c>
      <c r="E188" s="238" t="s">
        <v>19</v>
      </c>
      <c r="F188" s="239" t="s">
        <v>3674</v>
      </c>
      <c r="G188" s="237"/>
      <c r="H188" s="240">
        <v>0.34699999999999998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167</v>
      </c>
      <c r="AU188" s="246" t="s">
        <v>175</v>
      </c>
      <c r="AV188" s="14" t="s">
        <v>83</v>
      </c>
      <c r="AW188" s="14" t="s">
        <v>34</v>
      </c>
      <c r="AX188" s="14" t="s">
        <v>73</v>
      </c>
      <c r="AY188" s="246" t="s">
        <v>154</v>
      </c>
    </row>
    <row r="189" s="2" customFormat="1" ht="30" customHeight="1">
      <c r="A189" s="40"/>
      <c r="B189" s="41"/>
      <c r="C189" s="206" t="s">
        <v>380</v>
      </c>
      <c r="D189" s="206" t="s">
        <v>156</v>
      </c>
      <c r="E189" s="207" t="s">
        <v>278</v>
      </c>
      <c r="F189" s="208" t="s">
        <v>279</v>
      </c>
      <c r="G189" s="209" t="s">
        <v>230</v>
      </c>
      <c r="H189" s="210">
        <v>5</v>
      </c>
      <c r="I189" s="211"/>
      <c r="J189" s="212">
        <f>ROUND(I189*H189,2)</f>
        <v>0</v>
      </c>
      <c r="K189" s="208" t="s">
        <v>160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0.00060999999999999997</v>
      </c>
      <c r="R189" s="215">
        <f>Q189*H189</f>
        <v>0.0030499999999999998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161</v>
      </c>
      <c r="AT189" s="217" t="s">
        <v>156</v>
      </c>
      <c r="AU189" s="217" t="s">
        <v>175</v>
      </c>
      <c r="AY189" s="19" t="s">
        <v>154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161</v>
      </c>
      <c r="BM189" s="217" t="s">
        <v>3675</v>
      </c>
    </row>
    <row r="190" s="2" customFormat="1">
      <c r="A190" s="40"/>
      <c r="B190" s="41"/>
      <c r="C190" s="42"/>
      <c r="D190" s="219" t="s">
        <v>163</v>
      </c>
      <c r="E190" s="42"/>
      <c r="F190" s="220" t="s">
        <v>281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163</v>
      </c>
      <c r="AU190" s="19" t="s">
        <v>175</v>
      </c>
    </row>
    <row r="191" s="2" customFormat="1">
      <c r="A191" s="40"/>
      <c r="B191" s="41"/>
      <c r="C191" s="42"/>
      <c r="D191" s="224" t="s">
        <v>165</v>
      </c>
      <c r="E191" s="42"/>
      <c r="F191" s="225" t="s">
        <v>282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165</v>
      </c>
      <c r="AU191" s="19" t="s">
        <v>175</v>
      </c>
    </row>
    <row r="192" s="2" customFormat="1" ht="14.4" customHeight="1">
      <c r="A192" s="40"/>
      <c r="B192" s="41"/>
      <c r="C192" s="206" t="s">
        <v>390</v>
      </c>
      <c r="D192" s="206" t="s">
        <v>156</v>
      </c>
      <c r="E192" s="207" t="s">
        <v>3503</v>
      </c>
      <c r="F192" s="208" t="s">
        <v>3504</v>
      </c>
      <c r="G192" s="209" t="s">
        <v>207</v>
      </c>
      <c r="H192" s="210">
        <v>19.73</v>
      </c>
      <c r="I192" s="211"/>
      <c r="J192" s="212">
        <f>ROUND(I192*H192,2)</f>
        <v>0</v>
      </c>
      <c r="K192" s="208" t="s">
        <v>160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161</v>
      </c>
      <c r="AT192" s="217" t="s">
        <v>156</v>
      </c>
      <c r="AU192" s="217" t="s">
        <v>175</v>
      </c>
      <c r="AY192" s="19" t="s">
        <v>154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161</v>
      </c>
      <c r="BM192" s="217" t="s">
        <v>3676</v>
      </c>
    </row>
    <row r="193" s="2" customFormat="1">
      <c r="A193" s="40"/>
      <c r="B193" s="41"/>
      <c r="C193" s="42"/>
      <c r="D193" s="219" t="s">
        <v>163</v>
      </c>
      <c r="E193" s="42"/>
      <c r="F193" s="220" t="s">
        <v>3506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163</v>
      </c>
      <c r="AU193" s="19" t="s">
        <v>175</v>
      </c>
    </row>
    <row r="194" s="2" customFormat="1">
      <c r="A194" s="40"/>
      <c r="B194" s="41"/>
      <c r="C194" s="42"/>
      <c r="D194" s="224" t="s">
        <v>165</v>
      </c>
      <c r="E194" s="42"/>
      <c r="F194" s="225" t="s">
        <v>3507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165</v>
      </c>
      <c r="AU194" s="19" t="s">
        <v>175</v>
      </c>
    </row>
    <row r="195" s="14" customFormat="1">
      <c r="A195" s="14"/>
      <c r="B195" s="236"/>
      <c r="C195" s="237"/>
      <c r="D195" s="219" t="s">
        <v>167</v>
      </c>
      <c r="E195" s="238" t="s">
        <v>19</v>
      </c>
      <c r="F195" s="239" t="s">
        <v>3677</v>
      </c>
      <c r="G195" s="237"/>
      <c r="H195" s="240">
        <v>19.73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167</v>
      </c>
      <c r="AU195" s="246" t="s">
        <v>175</v>
      </c>
      <c r="AV195" s="14" t="s">
        <v>83</v>
      </c>
      <c r="AW195" s="14" t="s">
        <v>34</v>
      </c>
      <c r="AX195" s="14" t="s">
        <v>73</v>
      </c>
      <c r="AY195" s="246" t="s">
        <v>154</v>
      </c>
    </row>
    <row r="196" s="12" customFormat="1" ht="20.88" customHeight="1">
      <c r="A196" s="12"/>
      <c r="B196" s="190"/>
      <c r="C196" s="191"/>
      <c r="D196" s="192" t="s">
        <v>72</v>
      </c>
      <c r="E196" s="204" t="s">
        <v>294</v>
      </c>
      <c r="F196" s="204" t="s">
        <v>295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SUM(P197:P204)</f>
        <v>0</v>
      </c>
      <c r="Q196" s="198"/>
      <c r="R196" s="199">
        <f>SUM(R197:R204)</f>
        <v>0</v>
      </c>
      <c r="S196" s="198"/>
      <c r="T196" s="200">
        <f>SUM(T197:T204)</f>
        <v>1.45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81</v>
      </c>
      <c r="AT196" s="202" t="s">
        <v>72</v>
      </c>
      <c r="AU196" s="202" t="s">
        <v>83</v>
      </c>
      <c r="AY196" s="201" t="s">
        <v>154</v>
      </c>
      <c r="BK196" s="203">
        <f>SUM(BK197:BK204)</f>
        <v>0</v>
      </c>
    </row>
    <row r="197" s="2" customFormat="1" ht="14.4" customHeight="1">
      <c r="A197" s="40"/>
      <c r="B197" s="41"/>
      <c r="C197" s="206" t="s">
        <v>397</v>
      </c>
      <c r="D197" s="206" t="s">
        <v>156</v>
      </c>
      <c r="E197" s="207" t="s">
        <v>3678</v>
      </c>
      <c r="F197" s="208" t="s">
        <v>3679</v>
      </c>
      <c r="G197" s="209" t="s">
        <v>230</v>
      </c>
      <c r="H197" s="210">
        <v>5</v>
      </c>
      <c r="I197" s="211"/>
      <c r="J197" s="212">
        <f>ROUND(I197*H197,2)</f>
        <v>0</v>
      </c>
      <c r="K197" s="208" t="s">
        <v>160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0.28999999999999998</v>
      </c>
      <c r="T197" s="216">
        <f>S197*H197</f>
        <v>1.45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161</v>
      </c>
      <c r="AT197" s="217" t="s">
        <v>156</v>
      </c>
      <c r="AU197" s="217" t="s">
        <v>175</v>
      </c>
      <c r="AY197" s="19" t="s">
        <v>154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161</v>
      </c>
      <c r="BM197" s="217" t="s">
        <v>3680</v>
      </c>
    </row>
    <row r="198" s="2" customFormat="1">
      <c r="A198" s="40"/>
      <c r="B198" s="41"/>
      <c r="C198" s="42"/>
      <c r="D198" s="219" t="s">
        <v>163</v>
      </c>
      <c r="E198" s="42"/>
      <c r="F198" s="220" t="s">
        <v>3681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163</v>
      </c>
      <c r="AU198" s="19" t="s">
        <v>175</v>
      </c>
    </row>
    <row r="199" s="2" customFormat="1">
      <c r="A199" s="40"/>
      <c r="B199" s="41"/>
      <c r="C199" s="42"/>
      <c r="D199" s="224" t="s">
        <v>165</v>
      </c>
      <c r="E199" s="42"/>
      <c r="F199" s="225" t="s">
        <v>3682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165</v>
      </c>
      <c r="AU199" s="19" t="s">
        <v>175</v>
      </c>
    </row>
    <row r="200" s="14" customFormat="1">
      <c r="A200" s="14"/>
      <c r="B200" s="236"/>
      <c r="C200" s="237"/>
      <c r="D200" s="219" t="s">
        <v>167</v>
      </c>
      <c r="E200" s="238" t="s">
        <v>19</v>
      </c>
      <c r="F200" s="239" t="s">
        <v>3683</v>
      </c>
      <c r="G200" s="237"/>
      <c r="H200" s="240">
        <v>5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167</v>
      </c>
      <c r="AU200" s="246" t="s">
        <v>175</v>
      </c>
      <c r="AV200" s="14" t="s">
        <v>83</v>
      </c>
      <c r="AW200" s="14" t="s">
        <v>34</v>
      </c>
      <c r="AX200" s="14" t="s">
        <v>73</v>
      </c>
      <c r="AY200" s="246" t="s">
        <v>154</v>
      </c>
    </row>
    <row r="201" s="2" customFormat="1" ht="19.8" customHeight="1">
      <c r="A201" s="40"/>
      <c r="B201" s="41"/>
      <c r="C201" s="206" t="s">
        <v>407</v>
      </c>
      <c r="D201" s="206" t="s">
        <v>156</v>
      </c>
      <c r="E201" s="207" t="s">
        <v>942</v>
      </c>
      <c r="F201" s="208" t="s">
        <v>943</v>
      </c>
      <c r="G201" s="209" t="s">
        <v>230</v>
      </c>
      <c r="H201" s="210">
        <v>5</v>
      </c>
      <c r="I201" s="211"/>
      <c r="J201" s="212">
        <f>ROUND(I201*H201,2)</f>
        <v>0</v>
      </c>
      <c r="K201" s="208" t="s">
        <v>160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161</v>
      </c>
      <c r="AT201" s="217" t="s">
        <v>156</v>
      </c>
      <c r="AU201" s="217" t="s">
        <v>175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161</v>
      </c>
      <c r="BM201" s="217" t="s">
        <v>3684</v>
      </c>
    </row>
    <row r="202" s="2" customFormat="1">
      <c r="A202" s="40"/>
      <c r="B202" s="41"/>
      <c r="C202" s="42"/>
      <c r="D202" s="219" t="s">
        <v>163</v>
      </c>
      <c r="E202" s="42"/>
      <c r="F202" s="220" t="s">
        <v>945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163</v>
      </c>
      <c r="AU202" s="19" t="s">
        <v>175</v>
      </c>
    </row>
    <row r="203" s="2" customFormat="1">
      <c r="A203" s="40"/>
      <c r="B203" s="41"/>
      <c r="C203" s="42"/>
      <c r="D203" s="224" t="s">
        <v>165</v>
      </c>
      <c r="E203" s="42"/>
      <c r="F203" s="225" t="s">
        <v>946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165</v>
      </c>
      <c r="AU203" s="19" t="s">
        <v>175</v>
      </c>
    </row>
    <row r="204" s="14" customFormat="1">
      <c r="A204" s="14"/>
      <c r="B204" s="236"/>
      <c r="C204" s="237"/>
      <c r="D204" s="219" t="s">
        <v>167</v>
      </c>
      <c r="E204" s="238" t="s">
        <v>19</v>
      </c>
      <c r="F204" s="239" t="s">
        <v>3683</v>
      </c>
      <c r="G204" s="237"/>
      <c r="H204" s="240">
        <v>5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167</v>
      </c>
      <c r="AU204" s="246" t="s">
        <v>175</v>
      </c>
      <c r="AV204" s="14" t="s">
        <v>83</v>
      </c>
      <c r="AW204" s="14" t="s">
        <v>34</v>
      </c>
      <c r="AX204" s="14" t="s">
        <v>73</v>
      </c>
      <c r="AY204" s="246" t="s">
        <v>154</v>
      </c>
    </row>
    <row r="205" s="12" customFormat="1" ht="22.8" customHeight="1">
      <c r="A205" s="12"/>
      <c r="B205" s="190"/>
      <c r="C205" s="191"/>
      <c r="D205" s="192" t="s">
        <v>72</v>
      </c>
      <c r="E205" s="204" t="s">
        <v>372</v>
      </c>
      <c r="F205" s="204" t="s">
        <v>373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SUM(P206:P216)</f>
        <v>0</v>
      </c>
      <c r="Q205" s="198"/>
      <c r="R205" s="199">
        <f>SUM(R206:R216)</f>
        <v>0</v>
      </c>
      <c r="S205" s="198"/>
      <c r="T205" s="200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81</v>
      </c>
      <c r="AT205" s="202" t="s">
        <v>72</v>
      </c>
      <c r="AU205" s="202" t="s">
        <v>81</v>
      </c>
      <c r="AY205" s="201" t="s">
        <v>154</v>
      </c>
      <c r="BK205" s="203">
        <f>SUM(BK206:BK216)</f>
        <v>0</v>
      </c>
    </row>
    <row r="206" s="2" customFormat="1" ht="14.4" customHeight="1">
      <c r="A206" s="40"/>
      <c r="B206" s="41"/>
      <c r="C206" s="206" t="s">
        <v>414</v>
      </c>
      <c r="D206" s="206" t="s">
        <v>156</v>
      </c>
      <c r="E206" s="207" t="s">
        <v>3525</v>
      </c>
      <c r="F206" s="208" t="s">
        <v>3526</v>
      </c>
      <c r="G206" s="209" t="s">
        <v>178</v>
      </c>
      <c r="H206" s="210">
        <v>1.45</v>
      </c>
      <c r="I206" s="211"/>
      <c r="J206" s="212">
        <f>ROUND(I206*H206,2)</f>
        <v>0</v>
      </c>
      <c r="K206" s="208" t="s">
        <v>160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161</v>
      </c>
      <c r="AT206" s="217" t="s">
        <v>156</v>
      </c>
      <c r="AU206" s="217" t="s">
        <v>83</v>
      </c>
      <c r="AY206" s="19" t="s">
        <v>154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161</v>
      </c>
      <c r="BM206" s="217" t="s">
        <v>3685</v>
      </c>
    </row>
    <row r="207" s="2" customFormat="1">
      <c r="A207" s="40"/>
      <c r="B207" s="41"/>
      <c r="C207" s="42"/>
      <c r="D207" s="219" t="s">
        <v>163</v>
      </c>
      <c r="E207" s="42"/>
      <c r="F207" s="220" t="s">
        <v>3528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163</v>
      </c>
      <c r="AU207" s="19" t="s">
        <v>83</v>
      </c>
    </row>
    <row r="208" s="2" customFormat="1">
      <c r="A208" s="40"/>
      <c r="B208" s="41"/>
      <c r="C208" s="42"/>
      <c r="D208" s="224" t="s">
        <v>165</v>
      </c>
      <c r="E208" s="42"/>
      <c r="F208" s="225" t="s">
        <v>3529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165</v>
      </c>
      <c r="AU208" s="19" t="s">
        <v>83</v>
      </c>
    </row>
    <row r="209" s="2" customFormat="1" ht="22.2" customHeight="1">
      <c r="A209" s="40"/>
      <c r="B209" s="41"/>
      <c r="C209" s="206" t="s">
        <v>421</v>
      </c>
      <c r="D209" s="206" t="s">
        <v>156</v>
      </c>
      <c r="E209" s="207" t="s">
        <v>3530</v>
      </c>
      <c r="F209" s="208" t="s">
        <v>3531</v>
      </c>
      <c r="G209" s="209" t="s">
        <v>178</v>
      </c>
      <c r="H209" s="210">
        <v>8.6999999999999993</v>
      </c>
      <c r="I209" s="211"/>
      <c r="J209" s="212">
        <f>ROUND(I209*H209,2)</f>
        <v>0</v>
      </c>
      <c r="K209" s="208" t="s">
        <v>160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161</v>
      </c>
      <c r="AT209" s="217" t="s">
        <v>156</v>
      </c>
      <c r="AU209" s="217" t="s">
        <v>83</v>
      </c>
      <c r="AY209" s="19" t="s">
        <v>154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161</v>
      </c>
      <c r="BM209" s="217" t="s">
        <v>3686</v>
      </c>
    </row>
    <row r="210" s="2" customFormat="1">
      <c r="A210" s="40"/>
      <c r="B210" s="41"/>
      <c r="C210" s="42"/>
      <c r="D210" s="219" t="s">
        <v>163</v>
      </c>
      <c r="E210" s="42"/>
      <c r="F210" s="220" t="s">
        <v>3533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163</v>
      </c>
      <c r="AU210" s="19" t="s">
        <v>83</v>
      </c>
    </row>
    <row r="211" s="2" customFormat="1">
      <c r="A211" s="40"/>
      <c r="B211" s="41"/>
      <c r="C211" s="42"/>
      <c r="D211" s="224" t="s">
        <v>165</v>
      </c>
      <c r="E211" s="42"/>
      <c r="F211" s="225" t="s">
        <v>3534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165</v>
      </c>
      <c r="AU211" s="19" t="s">
        <v>83</v>
      </c>
    </row>
    <row r="212" s="14" customFormat="1">
      <c r="A212" s="14"/>
      <c r="B212" s="236"/>
      <c r="C212" s="237"/>
      <c r="D212" s="219" t="s">
        <v>167</v>
      </c>
      <c r="E212" s="237"/>
      <c r="F212" s="239" t="s">
        <v>3687</v>
      </c>
      <c r="G212" s="237"/>
      <c r="H212" s="240">
        <v>8.6999999999999993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167</v>
      </c>
      <c r="AU212" s="246" t="s">
        <v>83</v>
      </c>
      <c r="AV212" s="14" t="s">
        <v>83</v>
      </c>
      <c r="AW212" s="14" t="s">
        <v>4</v>
      </c>
      <c r="AX212" s="14" t="s">
        <v>81</v>
      </c>
      <c r="AY212" s="246" t="s">
        <v>154</v>
      </c>
    </row>
    <row r="213" s="2" customFormat="1" ht="34.8" customHeight="1">
      <c r="A213" s="40"/>
      <c r="B213" s="41"/>
      <c r="C213" s="206" t="s">
        <v>431</v>
      </c>
      <c r="D213" s="206" t="s">
        <v>156</v>
      </c>
      <c r="E213" s="207" t="s">
        <v>3688</v>
      </c>
      <c r="F213" s="208" t="s">
        <v>3689</v>
      </c>
      <c r="G213" s="209" t="s">
        <v>178</v>
      </c>
      <c r="H213" s="210">
        <v>1.45</v>
      </c>
      <c r="I213" s="211"/>
      <c r="J213" s="212">
        <f>ROUND(I213*H213,2)</f>
        <v>0</v>
      </c>
      <c r="K213" s="208" t="s">
        <v>160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161</v>
      </c>
      <c r="AT213" s="217" t="s">
        <v>156</v>
      </c>
      <c r="AU213" s="217" t="s">
        <v>83</v>
      </c>
      <c r="AY213" s="19" t="s">
        <v>154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161</v>
      </c>
      <c r="BM213" s="217" t="s">
        <v>3690</v>
      </c>
    </row>
    <row r="214" s="2" customFormat="1">
      <c r="A214" s="40"/>
      <c r="B214" s="41"/>
      <c r="C214" s="42"/>
      <c r="D214" s="219" t="s">
        <v>163</v>
      </c>
      <c r="E214" s="42"/>
      <c r="F214" s="220" t="s">
        <v>3691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163</v>
      </c>
      <c r="AU214" s="19" t="s">
        <v>83</v>
      </c>
    </row>
    <row r="215" s="2" customFormat="1">
      <c r="A215" s="40"/>
      <c r="B215" s="41"/>
      <c r="C215" s="42"/>
      <c r="D215" s="224" t="s">
        <v>165</v>
      </c>
      <c r="E215" s="42"/>
      <c r="F215" s="225" t="s">
        <v>3692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165</v>
      </c>
      <c r="AU215" s="19" t="s">
        <v>83</v>
      </c>
    </row>
    <row r="216" s="14" customFormat="1">
      <c r="A216" s="14"/>
      <c r="B216" s="236"/>
      <c r="C216" s="237"/>
      <c r="D216" s="219" t="s">
        <v>167</v>
      </c>
      <c r="E216" s="238" t="s">
        <v>19</v>
      </c>
      <c r="F216" s="239" t="s">
        <v>3693</v>
      </c>
      <c r="G216" s="237"/>
      <c r="H216" s="240">
        <v>1.45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167</v>
      </c>
      <c r="AU216" s="246" t="s">
        <v>83</v>
      </c>
      <c r="AV216" s="14" t="s">
        <v>83</v>
      </c>
      <c r="AW216" s="14" t="s">
        <v>34</v>
      </c>
      <c r="AX216" s="14" t="s">
        <v>73</v>
      </c>
      <c r="AY216" s="246" t="s">
        <v>154</v>
      </c>
    </row>
    <row r="217" s="12" customFormat="1" ht="22.8" customHeight="1">
      <c r="A217" s="12"/>
      <c r="B217" s="190"/>
      <c r="C217" s="191"/>
      <c r="D217" s="192" t="s">
        <v>72</v>
      </c>
      <c r="E217" s="204" t="s">
        <v>419</v>
      </c>
      <c r="F217" s="204" t="s">
        <v>420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SUM(P218:P220)</f>
        <v>0</v>
      </c>
      <c r="Q217" s="198"/>
      <c r="R217" s="199">
        <f>SUM(R218:R220)</f>
        <v>0</v>
      </c>
      <c r="S217" s="198"/>
      <c r="T217" s="20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81</v>
      </c>
      <c r="AT217" s="202" t="s">
        <v>72</v>
      </c>
      <c r="AU217" s="202" t="s">
        <v>81</v>
      </c>
      <c r="AY217" s="201" t="s">
        <v>154</v>
      </c>
      <c r="BK217" s="203">
        <f>SUM(BK218:BK220)</f>
        <v>0</v>
      </c>
    </row>
    <row r="218" s="2" customFormat="1" ht="22.2" customHeight="1">
      <c r="A218" s="40"/>
      <c r="B218" s="41"/>
      <c r="C218" s="206" t="s">
        <v>440</v>
      </c>
      <c r="D218" s="206" t="s">
        <v>156</v>
      </c>
      <c r="E218" s="207" t="s">
        <v>3694</v>
      </c>
      <c r="F218" s="208" t="s">
        <v>3695</v>
      </c>
      <c r="G218" s="209" t="s">
        <v>178</v>
      </c>
      <c r="H218" s="210">
        <v>4.907</v>
      </c>
      <c r="I218" s="211"/>
      <c r="J218" s="212">
        <f>ROUND(I218*H218,2)</f>
        <v>0</v>
      </c>
      <c r="K218" s="208" t="s">
        <v>160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161</v>
      </c>
      <c r="AT218" s="217" t="s">
        <v>156</v>
      </c>
      <c r="AU218" s="217" t="s">
        <v>83</v>
      </c>
      <c r="AY218" s="19" t="s">
        <v>154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161</v>
      </c>
      <c r="BM218" s="217" t="s">
        <v>3696</v>
      </c>
    </row>
    <row r="219" s="2" customFormat="1">
      <c r="A219" s="40"/>
      <c r="B219" s="41"/>
      <c r="C219" s="42"/>
      <c r="D219" s="219" t="s">
        <v>163</v>
      </c>
      <c r="E219" s="42"/>
      <c r="F219" s="220" t="s">
        <v>3697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163</v>
      </c>
      <c r="AU219" s="19" t="s">
        <v>83</v>
      </c>
    </row>
    <row r="220" s="2" customFormat="1">
      <c r="A220" s="40"/>
      <c r="B220" s="41"/>
      <c r="C220" s="42"/>
      <c r="D220" s="224" t="s">
        <v>165</v>
      </c>
      <c r="E220" s="42"/>
      <c r="F220" s="225" t="s">
        <v>3698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165</v>
      </c>
      <c r="AU220" s="19" t="s">
        <v>83</v>
      </c>
    </row>
    <row r="221" s="12" customFormat="1" ht="25.92" customHeight="1">
      <c r="A221" s="12"/>
      <c r="B221" s="190"/>
      <c r="C221" s="191"/>
      <c r="D221" s="192" t="s">
        <v>72</v>
      </c>
      <c r="E221" s="193" t="s">
        <v>592</v>
      </c>
      <c r="F221" s="193" t="s">
        <v>593</v>
      </c>
      <c r="G221" s="191"/>
      <c r="H221" s="191"/>
      <c r="I221" s="194"/>
      <c r="J221" s="195">
        <f>BK221</f>
        <v>0</v>
      </c>
      <c r="K221" s="191"/>
      <c r="L221" s="196"/>
      <c r="M221" s="197"/>
      <c r="N221" s="198"/>
      <c r="O221" s="198"/>
      <c r="P221" s="199">
        <f>P222+P226</f>
        <v>0</v>
      </c>
      <c r="Q221" s="198"/>
      <c r="R221" s="199">
        <f>R222+R226</f>
        <v>0</v>
      </c>
      <c r="S221" s="198"/>
      <c r="T221" s="200">
        <f>T222+T226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189</v>
      </c>
      <c r="AT221" s="202" t="s">
        <v>72</v>
      </c>
      <c r="AU221" s="202" t="s">
        <v>73</v>
      </c>
      <c r="AY221" s="201" t="s">
        <v>154</v>
      </c>
      <c r="BK221" s="203">
        <f>BK222+BK226</f>
        <v>0</v>
      </c>
    </row>
    <row r="222" s="12" customFormat="1" ht="22.8" customHeight="1">
      <c r="A222" s="12"/>
      <c r="B222" s="190"/>
      <c r="C222" s="191"/>
      <c r="D222" s="192" t="s">
        <v>72</v>
      </c>
      <c r="E222" s="204" t="s">
        <v>594</v>
      </c>
      <c r="F222" s="204" t="s">
        <v>595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SUM(P223:P225)</f>
        <v>0</v>
      </c>
      <c r="Q222" s="198"/>
      <c r="R222" s="199">
        <f>SUM(R223:R225)</f>
        <v>0</v>
      </c>
      <c r="S222" s="198"/>
      <c r="T222" s="20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189</v>
      </c>
      <c r="AT222" s="202" t="s">
        <v>72</v>
      </c>
      <c r="AU222" s="202" t="s">
        <v>81</v>
      </c>
      <c r="AY222" s="201" t="s">
        <v>154</v>
      </c>
      <c r="BK222" s="203">
        <f>SUM(BK223:BK225)</f>
        <v>0</v>
      </c>
    </row>
    <row r="223" s="2" customFormat="1" ht="14.4" customHeight="1">
      <c r="A223" s="40"/>
      <c r="B223" s="41"/>
      <c r="C223" s="206" t="s">
        <v>447</v>
      </c>
      <c r="D223" s="206" t="s">
        <v>156</v>
      </c>
      <c r="E223" s="207" t="s">
        <v>597</v>
      </c>
      <c r="F223" s="208" t="s">
        <v>598</v>
      </c>
      <c r="G223" s="209" t="s">
        <v>599</v>
      </c>
      <c r="H223" s="210">
        <v>1</v>
      </c>
      <c r="I223" s="211"/>
      <c r="J223" s="212">
        <f>ROUND(I223*H223,2)</f>
        <v>0</v>
      </c>
      <c r="K223" s="208" t="s">
        <v>160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600</v>
      </c>
      <c r="AT223" s="217" t="s">
        <v>156</v>
      </c>
      <c r="AU223" s="217" t="s">
        <v>83</v>
      </c>
      <c r="AY223" s="19" t="s">
        <v>154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600</v>
      </c>
      <c r="BM223" s="217" t="s">
        <v>3699</v>
      </c>
    </row>
    <row r="224" s="2" customFormat="1">
      <c r="A224" s="40"/>
      <c r="B224" s="41"/>
      <c r="C224" s="42"/>
      <c r="D224" s="219" t="s">
        <v>163</v>
      </c>
      <c r="E224" s="42"/>
      <c r="F224" s="220" t="s">
        <v>598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163</v>
      </c>
      <c r="AU224" s="19" t="s">
        <v>83</v>
      </c>
    </row>
    <row r="225" s="2" customFormat="1">
      <c r="A225" s="40"/>
      <c r="B225" s="41"/>
      <c r="C225" s="42"/>
      <c r="D225" s="224" t="s">
        <v>165</v>
      </c>
      <c r="E225" s="42"/>
      <c r="F225" s="225" t="s">
        <v>602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165</v>
      </c>
      <c r="AU225" s="19" t="s">
        <v>83</v>
      </c>
    </row>
    <row r="226" s="12" customFormat="1" ht="22.8" customHeight="1">
      <c r="A226" s="12"/>
      <c r="B226" s="190"/>
      <c r="C226" s="191"/>
      <c r="D226" s="192" t="s">
        <v>72</v>
      </c>
      <c r="E226" s="204" t="s">
        <v>603</v>
      </c>
      <c r="F226" s="204" t="s">
        <v>604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SUM(P227:P229)</f>
        <v>0</v>
      </c>
      <c r="Q226" s="198"/>
      <c r="R226" s="199">
        <f>SUM(R227:R229)</f>
        <v>0</v>
      </c>
      <c r="S226" s="198"/>
      <c r="T226" s="20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189</v>
      </c>
      <c r="AT226" s="202" t="s">
        <v>72</v>
      </c>
      <c r="AU226" s="202" t="s">
        <v>81</v>
      </c>
      <c r="AY226" s="201" t="s">
        <v>154</v>
      </c>
      <c r="BK226" s="203">
        <f>SUM(BK227:BK229)</f>
        <v>0</v>
      </c>
    </row>
    <row r="227" s="2" customFormat="1" ht="14.4" customHeight="1">
      <c r="A227" s="40"/>
      <c r="B227" s="41"/>
      <c r="C227" s="206" t="s">
        <v>454</v>
      </c>
      <c r="D227" s="206" t="s">
        <v>156</v>
      </c>
      <c r="E227" s="207" t="s">
        <v>606</v>
      </c>
      <c r="F227" s="208" t="s">
        <v>604</v>
      </c>
      <c r="G227" s="209" t="s">
        <v>599</v>
      </c>
      <c r="H227" s="210">
        <v>1</v>
      </c>
      <c r="I227" s="211"/>
      <c r="J227" s="212">
        <f>ROUND(I227*H227,2)</f>
        <v>0</v>
      </c>
      <c r="K227" s="208" t="s">
        <v>160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600</v>
      </c>
      <c r="AT227" s="217" t="s">
        <v>156</v>
      </c>
      <c r="AU227" s="217" t="s">
        <v>83</v>
      </c>
      <c r="AY227" s="19" t="s">
        <v>154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600</v>
      </c>
      <c r="BM227" s="217" t="s">
        <v>3700</v>
      </c>
    </row>
    <row r="228" s="2" customFormat="1">
      <c r="A228" s="40"/>
      <c r="B228" s="41"/>
      <c r="C228" s="42"/>
      <c r="D228" s="219" t="s">
        <v>163</v>
      </c>
      <c r="E228" s="42"/>
      <c r="F228" s="220" t="s">
        <v>604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163</v>
      </c>
      <c r="AU228" s="19" t="s">
        <v>83</v>
      </c>
    </row>
    <row r="229" s="2" customFormat="1">
      <c r="A229" s="40"/>
      <c r="B229" s="41"/>
      <c r="C229" s="42"/>
      <c r="D229" s="224" t="s">
        <v>165</v>
      </c>
      <c r="E229" s="42"/>
      <c r="F229" s="225" t="s">
        <v>608</v>
      </c>
      <c r="G229" s="42"/>
      <c r="H229" s="42"/>
      <c r="I229" s="221"/>
      <c r="J229" s="42"/>
      <c r="K229" s="42"/>
      <c r="L229" s="46"/>
      <c r="M229" s="258"/>
      <c r="N229" s="259"/>
      <c r="O229" s="260"/>
      <c r="P229" s="260"/>
      <c r="Q229" s="260"/>
      <c r="R229" s="260"/>
      <c r="S229" s="260"/>
      <c r="T229" s="261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165</v>
      </c>
      <c r="AU229" s="19" t="s">
        <v>83</v>
      </c>
    </row>
    <row r="230" s="2" customFormat="1" ht="6.96" customHeight="1">
      <c r="A230" s="40"/>
      <c r="B230" s="61"/>
      <c r="C230" s="62"/>
      <c r="D230" s="62"/>
      <c r="E230" s="62"/>
      <c r="F230" s="62"/>
      <c r="G230" s="62"/>
      <c r="H230" s="62"/>
      <c r="I230" s="62"/>
      <c r="J230" s="62"/>
      <c r="K230" s="62"/>
      <c r="L230" s="46"/>
      <c r="M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</sheetData>
  <sheetProtection sheet="1" autoFilter="0" formatColumns="0" formatRows="0" objects="1" scenarios="1" spinCount="100000" saltValue="8sGW+PavHbMhDI0/CWtSp7a/oj+XfabkqOBZn76iz43IYs+on/C52m9nzsY9zxPJ9iN4G82cA/+g2JPU5R/L5A==" hashValue="r4MU39UWZAkdlZxdHWvqVjI0k3BkHwJAG08p7jMaGpdi8hhJeN/OVp4xMSg9rmVxCVixSSgvU+AK4TP3vr0Q+Q==" algorithmName="SHA-512" password="CC35"/>
  <autoFilter ref="C89:K22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11301111"/>
    <hyperlink ref="F99" r:id="rId2" display="https://podminky.urs.cz/item/CS_URS_2024_02/121151103"/>
    <hyperlink ref="F102" r:id="rId3" display="https://podminky.urs.cz/item/CS_URS_2024_02/122252203"/>
    <hyperlink ref="F107" r:id="rId4" display="https://podminky.urs.cz/item/CS_URS_2024_02/162751114"/>
    <hyperlink ref="F113" r:id="rId5" display="https://podminky.urs.cz/item/CS_URS_2024_02/171251101"/>
    <hyperlink ref="F116" r:id="rId6" display="https://podminky.urs.cz/item/CS_URS_2024_02/171201231"/>
    <hyperlink ref="F120" r:id="rId7" display="https://podminky.urs.cz/item/CS_URS_2024_02/181152302"/>
    <hyperlink ref="F124" r:id="rId8" display="https://podminky.urs.cz/item/CS_URS_2024_02/181311103"/>
    <hyperlink ref="F129" r:id="rId9" display="https://podminky.urs.cz/item/CS_URS_2024_02/181411121"/>
    <hyperlink ref="F136" r:id="rId10" display="https://podminky.urs.cz/item/CS_URS_2024_02/564851013"/>
    <hyperlink ref="F140" r:id="rId11" display="https://podminky.urs.cz/item/CS_URS_2024_02/564861011"/>
    <hyperlink ref="F143" r:id="rId12" display="https://podminky.urs.cz/item/CS_URS_2024_02/565155121"/>
    <hyperlink ref="F146" r:id="rId13" display="https://podminky.urs.cz/item/CS_URS_2024_02/573111113"/>
    <hyperlink ref="F149" r:id="rId14" display="https://podminky.urs.cz/item/CS_URS_2024_02/573211112"/>
    <hyperlink ref="F152" r:id="rId15" display="https://podminky.urs.cz/item/CS_URS_2024_02/577144121"/>
    <hyperlink ref="F157" r:id="rId16" display="https://podminky.urs.cz/item/CS_URS_2024_02/914111111"/>
    <hyperlink ref="F166" r:id="rId17" display="https://podminky.urs.cz/item/CS_URS_2024_02/914511112"/>
    <hyperlink ref="F171" r:id="rId18" display="https://podminky.urs.cz/item/CS_URS_2024_02/914531111"/>
    <hyperlink ref="F176" r:id="rId19" display="https://podminky.urs.cz/item/CS_URS_2024_02/915311112"/>
    <hyperlink ref="F180" r:id="rId20" display="https://podminky.urs.cz/item/CS_URS_2024_02/916131213"/>
    <hyperlink ref="F187" r:id="rId21" display="https://podminky.urs.cz/item/CS_URS_2024_02/916991121"/>
    <hyperlink ref="F191" r:id="rId22" display="https://podminky.urs.cz/item/CS_URS_2024_02/919732211"/>
    <hyperlink ref="F194" r:id="rId23" display="https://podminky.urs.cz/item/CS_URS_2024_02/952902121"/>
    <hyperlink ref="F199" r:id="rId24" display="https://podminky.urs.cz/item/CS_URS_2024_02/113201112"/>
    <hyperlink ref="F203" r:id="rId25" display="https://podminky.urs.cz/item/CS_URS_2024_02/919735113"/>
    <hyperlink ref="F208" r:id="rId26" display="https://podminky.urs.cz/item/CS_URS_2024_02/997221571"/>
    <hyperlink ref="F211" r:id="rId27" display="https://podminky.urs.cz/item/CS_URS_2024_02/997221579"/>
    <hyperlink ref="F215" r:id="rId28" display="https://podminky.urs.cz/item/CS_URS_2024_02/997221861"/>
    <hyperlink ref="F220" r:id="rId29" display="https://podminky.urs.cz/item/CS_URS_2024_02/998225111"/>
    <hyperlink ref="F225" r:id="rId30" display="https://podminky.urs.cz/item/CS_URS_2024_02/010001000"/>
    <hyperlink ref="F229" r:id="rId31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76" customWidth="1"/>
    <col min="2" max="2" width="1.710938" style="276" customWidth="1"/>
    <col min="3" max="4" width="5.003906" style="276" customWidth="1"/>
    <col min="5" max="5" width="11.71094" style="276" customWidth="1"/>
    <col min="6" max="6" width="9.140625" style="276" customWidth="1"/>
    <col min="7" max="7" width="5.003906" style="276" customWidth="1"/>
    <col min="8" max="8" width="77.85156" style="276" customWidth="1"/>
    <col min="9" max="10" width="20.00391" style="276" customWidth="1"/>
    <col min="11" max="11" width="1.710938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3701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3702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3703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3704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3705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3706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3707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3708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3709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3710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3711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80</v>
      </c>
      <c r="F18" s="287" t="s">
        <v>3712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3713</v>
      </c>
      <c r="F19" s="287" t="s">
        <v>3714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3715</v>
      </c>
      <c r="F20" s="287" t="s">
        <v>3716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3717</v>
      </c>
      <c r="F21" s="287" t="s">
        <v>3718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2292</v>
      </c>
      <c r="F22" s="287" t="s">
        <v>2293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3719</v>
      </c>
      <c r="F23" s="287" t="s">
        <v>3720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3721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3722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3723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3724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3725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3726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3727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3728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3729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140</v>
      </c>
      <c r="F36" s="287"/>
      <c r="G36" s="287" t="s">
        <v>3730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3731</v>
      </c>
      <c r="F37" s="287"/>
      <c r="G37" s="287" t="s">
        <v>3732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54</v>
      </c>
      <c r="F38" s="287"/>
      <c r="G38" s="287" t="s">
        <v>3733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55</v>
      </c>
      <c r="F39" s="287"/>
      <c r="G39" s="287" t="s">
        <v>3734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141</v>
      </c>
      <c r="F40" s="287"/>
      <c r="G40" s="287" t="s">
        <v>3735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142</v>
      </c>
      <c r="F41" s="287"/>
      <c r="G41" s="287" t="s">
        <v>3736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3737</v>
      </c>
      <c r="F42" s="287"/>
      <c r="G42" s="287" t="s">
        <v>3738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3739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3740</v>
      </c>
      <c r="F44" s="287"/>
      <c r="G44" s="287" t="s">
        <v>3741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144</v>
      </c>
      <c r="F45" s="287"/>
      <c r="G45" s="287" t="s">
        <v>3742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3743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3744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3745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3746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3747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3748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3749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3750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3751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3752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3753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3754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3755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3756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3757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3758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3759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3760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3761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3762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3763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3764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3765</v>
      </c>
      <c r="D76" s="305"/>
      <c r="E76" s="305"/>
      <c r="F76" s="305" t="s">
        <v>3766</v>
      </c>
      <c r="G76" s="306"/>
      <c r="H76" s="305" t="s">
        <v>55</v>
      </c>
      <c r="I76" s="305" t="s">
        <v>58</v>
      </c>
      <c r="J76" s="305" t="s">
        <v>3767</v>
      </c>
      <c r="K76" s="304"/>
    </row>
    <row r="77" s="1" customFormat="1" ht="17.25" customHeight="1">
      <c r="B77" s="302"/>
      <c r="C77" s="307" t="s">
        <v>3768</v>
      </c>
      <c r="D77" s="307"/>
      <c r="E77" s="307"/>
      <c r="F77" s="308" t="s">
        <v>3769</v>
      </c>
      <c r="G77" s="309"/>
      <c r="H77" s="307"/>
      <c r="I77" s="307"/>
      <c r="J77" s="307" t="s">
        <v>3770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54</v>
      </c>
      <c r="D79" s="312"/>
      <c r="E79" s="312"/>
      <c r="F79" s="313" t="s">
        <v>3771</v>
      </c>
      <c r="G79" s="314"/>
      <c r="H79" s="290" t="s">
        <v>3772</v>
      </c>
      <c r="I79" s="290" t="s">
        <v>3773</v>
      </c>
      <c r="J79" s="290">
        <v>20</v>
      </c>
      <c r="K79" s="304"/>
    </row>
    <row r="80" s="1" customFormat="1" ht="15" customHeight="1">
      <c r="B80" s="302"/>
      <c r="C80" s="290" t="s">
        <v>3774</v>
      </c>
      <c r="D80" s="290"/>
      <c r="E80" s="290"/>
      <c r="F80" s="313" t="s">
        <v>3771</v>
      </c>
      <c r="G80" s="314"/>
      <c r="H80" s="290" t="s">
        <v>3775</v>
      </c>
      <c r="I80" s="290" t="s">
        <v>3773</v>
      </c>
      <c r="J80" s="290">
        <v>120</v>
      </c>
      <c r="K80" s="304"/>
    </row>
    <row r="81" s="1" customFormat="1" ht="15" customHeight="1">
      <c r="B81" s="315"/>
      <c r="C81" s="290" t="s">
        <v>3776</v>
      </c>
      <c r="D81" s="290"/>
      <c r="E81" s="290"/>
      <c r="F81" s="313" t="s">
        <v>3777</v>
      </c>
      <c r="G81" s="314"/>
      <c r="H81" s="290" t="s">
        <v>3778</v>
      </c>
      <c r="I81" s="290" t="s">
        <v>3773</v>
      </c>
      <c r="J81" s="290">
        <v>50</v>
      </c>
      <c r="K81" s="304"/>
    </row>
    <row r="82" s="1" customFormat="1" ht="15" customHeight="1">
      <c r="B82" s="315"/>
      <c r="C82" s="290" t="s">
        <v>3779</v>
      </c>
      <c r="D82" s="290"/>
      <c r="E82" s="290"/>
      <c r="F82" s="313" t="s">
        <v>3771</v>
      </c>
      <c r="G82" s="314"/>
      <c r="H82" s="290" t="s">
        <v>3780</v>
      </c>
      <c r="I82" s="290" t="s">
        <v>3781</v>
      </c>
      <c r="J82" s="290"/>
      <c r="K82" s="304"/>
    </row>
    <row r="83" s="1" customFormat="1" ht="15" customHeight="1">
      <c r="B83" s="315"/>
      <c r="C83" s="316" t="s">
        <v>3782</v>
      </c>
      <c r="D83" s="316"/>
      <c r="E83" s="316"/>
      <c r="F83" s="317" t="s">
        <v>3777</v>
      </c>
      <c r="G83" s="316"/>
      <c r="H83" s="316" t="s">
        <v>3783</v>
      </c>
      <c r="I83" s="316" t="s">
        <v>3773</v>
      </c>
      <c r="J83" s="316">
        <v>15</v>
      </c>
      <c r="K83" s="304"/>
    </row>
    <row r="84" s="1" customFormat="1" ht="15" customHeight="1">
      <c r="B84" s="315"/>
      <c r="C84" s="316" t="s">
        <v>3784</v>
      </c>
      <c r="D84" s="316"/>
      <c r="E84" s="316"/>
      <c r="F84" s="317" t="s">
        <v>3777</v>
      </c>
      <c r="G84" s="316"/>
      <c r="H84" s="316" t="s">
        <v>3785</v>
      </c>
      <c r="I84" s="316" t="s">
        <v>3773</v>
      </c>
      <c r="J84" s="316">
        <v>15</v>
      </c>
      <c r="K84" s="304"/>
    </row>
    <row r="85" s="1" customFormat="1" ht="15" customHeight="1">
      <c r="B85" s="315"/>
      <c r="C85" s="316" t="s">
        <v>3786</v>
      </c>
      <c r="D85" s="316"/>
      <c r="E85" s="316"/>
      <c r="F85" s="317" t="s">
        <v>3777</v>
      </c>
      <c r="G85" s="316"/>
      <c r="H85" s="316" t="s">
        <v>3787</v>
      </c>
      <c r="I85" s="316" t="s">
        <v>3773</v>
      </c>
      <c r="J85" s="316">
        <v>20</v>
      </c>
      <c r="K85" s="304"/>
    </row>
    <row r="86" s="1" customFormat="1" ht="15" customHeight="1">
      <c r="B86" s="315"/>
      <c r="C86" s="316" t="s">
        <v>3788</v>
      </c>
      <c r="D86" s="316"/>
      <c r="E86" s="316"/>
      <c r="F86" s="317" t="s">
        <v>3777</v>
      </c>
      <c r="G86" s="316"/>
      <c r="H86" s="316" t="s">
        <v>3789</v>
      </c>
      <c r="I86" s="316" t="s">
        <v>3773</v>
      </c>
      <c r="J86" s="316">
        <v>20</v>
      </c>
      <c r="K86" s="304"/>
    </row>
    <row r="87" s="1" customFormat="1" ht="15" customHeight="1">
      <c r="B87" s="315"/>
      <c r="C87" s="290" t="s">
        <v>3790</v>
      </c>
      <c r="D87" s="290"/>
      <c r="E87" s="290"/>
      <c r="F87" s="313" t="s">
        <v>3777</v>
      </c>
      <c r="G87" s="314"/>
      <c r="H87" s="290" t="s">
        <v>3791</v>
      </c>
      <c r="I87" s="290" t="s">
        <v>3773</v>
      </c>
      <c r="J87" s="290">
        <v>50</v>
      </c>
      <c r="K87" s="304"/>
    </row>
    <row r="88" s="1" customFormat="1" ht="15" customHeight="1">
      <c r="B88" s="315"/>
      <c r="C88" s="290" t="s">
        <v>3792</v>
      </c>
      <c r="D88" s="290"/>
      <c r="E88" s="290"/>
      <c r="F88" s="313" t="s">
        <v>3777</v>
      </c>
      <c r="G88" s="314"/>
      <c r="H88" s="290" t="s">
        <v>3793</v>
      </c>
      <c r="I88" s="290" t="s">
        <v>3773</v>
      </c>
      <c r="J88" s="290">
        <v>20</v>
      </c>
      <c r="K88" s="304"/>
    </row>
    <row r="89" s="1" customFormat="1" ht="15" customHeight="1">
      <c r="B89" s="315"/>
      <c r="C89" s="290" t="s">
        <v>3794</v>
      </c>
      <c r="D89" s="290"/>
      <c r="E89" s="290"/>
      <c r="F89" s="313" t="s">
        <v>3777</v>
      </c>
      <c r="G89" s="314"/>
      <c r="H89" s="290" t="s">
        <v>3795</v>
      </c>
      <c r="I89" s="290" t="s">
        <v>3773</v>
      </c>
      <c r="J89" s="290">
        <v>20</v>
      </c>
      <c r="K89" s="304"/>
    </row>
    <row r="90" s="1" customFormat="1" ht="15" customHeight="1">
      <c r="B90" s="315"/>
      <c r="C90" s="290" t="s">
        <v>3796</v>
      </c>
      <c r="D90" s="290"/>
      <c r="E90" s="290"/>
      <c r="F90" s="313" t="s">
        <v>3777</v>
      </c>
      <c r="G90" s="314"/>
      <c r="H90" s="290" t="s">
        <v>3797</v>
      </c>
      <c r="I90" s="290" t="s">
        <v>3773</v>
      </c>
      <c r="J90" s="290">
        <v>50</v>
      </c>
      <c r="K90" s="304"/>
    </row>
    <row r="91" s="1" customFormat="1" ht="15" customHeight="1">
      <c r="B91" s="315"/>
      <c r="C91" s="290" t="s">
        <v>3798</v>
      </c>
      <c r="D91" s="290"/>
      <c r="E91" s="290"/>
      <c r="F91" s="313" t="s">
        <v>3777</v>
      </c>
      <c r="G91" s="314"/>
      <c r="H91" s="290" t="s">
        <v>3798</v>
      </c>
      <c r="I91" s="290" t="s">
        <v>3773</v>
      </c>
      <c r="J91" s="290">
        <v>50</v>
      </c>
      <c r="K91" s="304"/>
    </row>
    <row r="92" s="1" customFormat="1" ht="15" customHeight="1">
      <c r="B92" s="315"/>
      <c r="C92" s="290" t="s">
        <v>3799</v>
      </c>
      <c r="D92" s="290"/>
      <c r="E92" s="290"/>
      <c r="F92" s="313" t="s">
        <v>3777</v>
      </c>
      <c r="G92" s="314"/>
      <c r="H92" s="290" t="s">
        <v>3800</v>
      </c>
      <c r="I92" s="290" t="s">
        <v>3773</v>
      </c>
      <c r="J92" s="290">
        <v>255</v>
      </c>
      <c r="K92" s="304"/>
    </row>
    <row r="93" s="1" customFormat="1" ht="15" customHeight="1">
      <c r="B93" s="315"/>
      <c r="C93" s="290" t="s">
        <v>3801</v>
      </c>
      <c r="D93" s="290"/>
      <c r="E93" s="290"/>
      <c r="F93" s="313" t="s">
        <v>3771</v>
      </c>
      <c r="G93" s="314"/>
      <c r="H93" s="290" t="s">
        <v>3802</v>
      </c>
      <c r="I93" s="290" t="s">
        <v>3803</v>
      </c>
      <c r="J93" s="290"/>
      <c r="K93" s="304"/>
    </row>
    <row r="94" s="1" customFormat="1" ht="15" customHeight="1">
      <c r="B94" s="315"/>
      <c r="C94" s="290" t="s">
        <v>3804</v>
      </c>
      <c r="D94" s="290"/>
      <c r="E94" s="290"/>
      <c r="F94" s="313" t="s">
        <v>3771</v>
      </c>
      <c r="G94" s="314"/>
      <c r="H94" s="290" t="s">
        <v>3805</v>
      </c>
      <c r="I94" s="290" t="s">
        <v>3806</v>
      </c>
      <c r="J94" s="290"/>
      <c r="K94" s="304"/>
    </row>
    <row r="95" s="1" customFormat="1" ht="15" customHeight="1">
      <c r="B95" s="315"/>
      <c r="C95" s="290" t="s">
        <v>3807</v>
      </c>
      <c r="D95" s="290"/>
      <c r="E95" s="290"/>
      <c r="F95" s="313" t="s">
        <v>3771</v>
      </c>
      <c r="G95" s="314"/>
      <c r="H95" s="290" t="s">
        <v>3807</v>
      </c>
      <c r="I95" s="290" t="s">
        <v>3806</v>
      </c>
      <c r="J95" s="290"/>
      <c r="K95" s="304"/>
    </row>
    <row r="96" s="1" customFormat="1" ht="15" customHeight="1">
      <c r="B96" s="315"/>
      <c r="C96" s="290" t="s">
        <v>39</v>
      </c>
      <c r="D96" s="290"/>
      <c r="E96" s="290"/>
      <c r="F96" s="313" t="s">
        <v>3771</v>
      </c>
      <c r="G96" s="314"/>
      <c r="H96" s="290" t="s">
        <v>3808</v>
      </c>
      <c r="I96" s="290" t="s">
        <v>3806</v>
      </c>
      <c r="J96" s="290"/>
      <c r="K96" s="304"/>
    </row>
    <row r="97" s="1" customFormat="1" ht="15" customHeight="1">
      <c r="B97" s="315"/>
      <c r="C97" s="290" t="s">
        <v>49</v>
      </c>
      <c r="D97" s="290"/>
      <c r="E97" s="290"/>
      <c r="F97" s="313" t="s">
        <v>3771</v>
      </c>
      <c r="G97" s="314"/>
      <c r="H97" s="290" t="s">
        <v>3809</v>
      </c>
      <c r="I97" s="290" t="s">
        <v>3806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3810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3765</v>
      </c>
      <c r="D103" s="305"/>
      <c r="E103" s="305"/>
      <c r="F103" s="305" t="s">
        <v>3766</v>
      </c>
      <c r="G103" s="306"/>
      <c r="H103" s="305" t="s">
        <v>55</v>
      </c>
      <c r="I103" s="305" t="s">
        <v>58</v>
      </c>
      <c r="J103" s="305" t="s">
        <v>3767</v>
      </c>
      <c r="K103" s="304"/>
    </row>
    <row r="104" s="1" customFormat="1" ht="17.25" customHeight="1">
      <c r="B104" s="302"/>
      <c r="C104" s="307" t="s">
        <v>3768</v>
      </c>
      <c r="D104" s="307"/>
      <c r="E104" s="307"/>
      <c r="F104" s="308" t="s">
        <v>3769</v>
      </c>
      <c r="G104" s="309"/>
      <c r="H104" s="307"/>
      <c r="I104" s="307"/>
      <c r="J104" s="307" t="s">
        <v>3770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54</v>
      </c>
      <c r="D106" s="312"/>
      <c r="E106" s="312"/>
      <c r="F106" s="313" t="s">
        <v>3771</v>
      </c>
      <c r="G106" s="290"/>
      <c r="H106" s="290" t="s">
        <v>3811</v>
      </c>
      <c r="I106" s="290" t="s">
        <v>3773</v>
      </c>
      <c r="J106" s="290">
        <v>20</v>
      </c>
      <c r="K106" s="304"/>
    </row>
    <row r="107" s="1" customFormat="1" ht="15" customHeight="1">
      <c r="B107" s="302"/>
      <c r="C107" s="290" t="s">
        <v>3774</v>
      </c>
      <c r="D107" s="290"/>
      <c r="E107" s="290"/>
      <c r="F107" s="313" t="s">
        <v>3771</v>
      </c>
      <c r="G107" s="290"/>
      <c r="H107" s="290" t="s">
        <v>3811</v>
      </c>
      <c r="I107" s="290" t="s">
        <v>3773</v>
      </c>
      <c r="J107" s="290">
        <v>120</v>
      </c>
      <c r="K107" s="304"/>
    </row>
    <row r="108" s="1" customFormat="1" ht="15" customHeight="1">
      <c r="B108" s="315"/>
      <c r="C108" s="290" t="s">
        <v>3776</v>
      </c>
      <c r="D108" s="290"/>
      <c r="E108" s="290"/>
      <c r="F108" s="313" t="s">
        <v>3777</v>
      </c>
      <c r="G108" s="290"/>
      <c r="H108" s="290" t="s">
        <v>3811</v>
      </c>
      <c r="I108" s="290" t="s">
        <v>3773</v>
      </c>
      <c r="J108" s="290">
        <v>50</v>
      </c>
      <c r="K108" s="304"/>
    </row>
    <row r="109" s="1" customFormat="1" ht="15" customHeight="1">
      <c r="B109" s="315"/>
      <c r="C109" s="290" t="s">
        <v>3779</v>
      </c>
      <c r="D109" s="290"/>
      <c r="E109" s="290"/>
      <c r="F109" s="313" t="s">
        <v>3771</v>
      </c>
      <c r="G109" s="290"/>
      <c r="H109" s="290" t="s">
        <v>3811</v>
      </c>
      <c r="I109" s="290" t="s">
        <v>3781</v>
      </c>
      <c r="J109" s="290"/>
      <c r="K109" s="304"/>
    </row>
    <row r="110" s="1" customFormat="1" ht="15" customHeight="1">
      <c r="B110" s="315"/>
      <c r="C110" s="290" t="s">
        <v>3790</v>
      </c>
      <c r="D110" s="290"/>
      <c r="E110" s="290"/>
      <c r="F110" s="313" t="s">
        <v>3777</v>
      </c>
      <c r="G110" s="290"/>
      <c r="H110" s="290" t="s">
        <v>3811</v>
      </c>
      <c r="I110" s="290" t="s">
        <v>3773</v>
      </c>
      <c r="J110" s="290">
        <v>50</v>
      </c>
      <c r="K110" s="304"/>
    </row>
    <row r="111" s="1" customFormat="1" ht="15" customHeight="1">
      <c r="B111" s="315"/>
      <c r="C111" s="290" t="s">
        <v>3798</v>
      </c>
      <c r="D111" s="290"/>
      <c r="E111" s="290"/>
      <c r="F111" s="313" t="s">
        <v>3777</v>
      </c>
      <c r="G111" s="290"/>
      <c r="H111" s="290" t="s">
        <v>3811</v>
      </c>
      <c r="I111" s="290" t="s">
        <v>3773</v>
      </c>
      <c r="J111" s="290">
        <v>50</v>
      </c>
      <c r="K111" s="304"/>
    </row>
    <row r="112" s="1" customFormat="1" ht="15" customHeight="1">
      <c r="B112" s="315"/>
      <c r="C112" s="290" t="s">
        <v>3796</v>
      </c>
      <c r="D112" s="290"/>
      <c r="E112" s="290"/>
      <c r="F112" s="313" t="s">
        <v>3777</v>
      </c>
      <c r="G112" s="290"/>
      <c r="H112" s="290" t="s">
        <v>3811</v>
      </c>
      <c r="I112" s="290" t="s">
        <v>3773</v>
      </c>
      <c r="J112" s="290">
        <v>50</v>
      </c>
      <c r="K112" s="304"/>
    </row>
    <row r="113" s="1" customFormat="1" ht="15" customHeight="1">
      <c r="B113" s="315"/>
      <c r="C113" s="290" t="s">
        <v>54</v>
      </c>
      <c r="D113" s="290"/>
      <c r="E113" s="290"/>
      <c r="F113" s="313" t="s">
        <v>3771</v>
      </c>
      <c r="G113" s="290"/>
      <c r="H113" s="290" t="s">
        <v>3812</v>
      </c>
      <c r="I113" s="290" t="s">
        <v>3773</v>
      </c>
      <c r="J113" s="290">
        <v>20</v>
      </c>
      <c r="K113" s="304"/>
    </row>
    <row r="114" s="1" customFormat="1" ht="15" customHeight="1">
      <c r="B114" s="315"/>
      <c r="C114" s="290" t="s">
        <v>3813</v>
      </c>
      <c r="D114" s="290"/>
      <c r="E114" s="290"/>
      <c r="F114" s="313" t="s">
        <v>3771</v>
      </c>
      <c r="G114" s="290"/>
      <c r="H114" s="290" t="s">
        <v>3814</v>
      </c>
      <c r="I114" s="290" t="s">
        <v>3773</v>
      </c>
      <c r="J114" s="290">
        <v>120</v>
      </c>
      <c r="K114" s="304"/>
    </row>
    <row r="115" s="1" customFormat="1" ht="15" customHeight="1">
      <c r="B115" s="315"/>
      <c r="C115" s="290" t="s">
        <v>39</v>
      </c>
      <c r="D115" s="290"/>
      <c r="E115" s="290"/>
      <c r="F115" s="313" t="s">
        <v>3771</v>
      </c>
      <c r="G115" s="290"/>
      <c r="H115" s="290" t="s">
        <v>3815</v>
      </c>
      <c r="I115" s="290" t="s">
        <v>3806</v>
      </c>
      <c r="J115" s="290"/>
      <c r="K115" s="304"/>
    </row>
    <row r="116" s="1" customFormat="1" ht="15" customHeight="1">
      <c r="B116" s="315"/>
      <c r="C116" s="290" t="s">
        <v>49</v>
      </c>
      <c r="D116" s="290"/>
      <c r="E116" s="290"/>
      <c r="F116" s="313" t="s">
        <v>3771</v>
      </c>
      <c r="G116" s="290"/>
      <c r="H116" s="290" t="s">
        <v>3816</v>
      </c>
      <c r="I116" s="290" t="s">
        <v>3806</v>
      </c>
      <c r="J116" s="290"/>
      <c r="K116" s="304"/>
    </row>
    <row r="117" s="1" customFormat="1" ht="15" customHeight="1">
      <c r="B117" s="315"/>
      <c r="C117" s="290" t="s">
        <v>58</v>
      </c>
      <c r="D117" s="290"/>
      <c r="E117" s="290"/>
      <c r="F117" s="313" t="s">
        <v>3771</v>
      </c>
      <c r="G117" s="290"/>
      <c r="H117" s="290" t="s">
        <v>3817</v>
      </c>
      <c r="I117" s="290" t="s">
        <v>3818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3819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3765</v>
      </c>
      <c r="D123" s="305"/>
      <c r="E123" s="305"/>
      <c r="F123" s="305" t="s">
        <v>3766</v>
      </c>
      <c r="G123" s="306"/>
      <c r="H123" s="305" t="s">
        <v>55</v>
      </c>
      <c r="I123" s="305" t="s">
        <v>58</v>
      </c>
      <c r="J123" s="305" t="s">
        <v>3767</v>
      </c>
      <c r="K123" s="334"/>
    </row>
    <row r="124" s="1" customFormat="1" ht="17.25" customHeight="1">
      <c r="B124" s="333"/>
      <c r="C124" s="307" t="s">
        <v>3768</v>
      </c>
      <c r="D124" s="307"/>
      <c r="E124" s="307"/>
      <c r="F124" s="308" t="s">
        <v>3769</v>
      </c>
      <c r="G124" s="309"/>
      <c r="H124" s="307"/>
      <c r="I124" s="307"/>
      <c r="J124" s="307" t="s">
        <v>3770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3774</v>
      </c>
      <c r="D126" s="312"/>
      <c r="E126" s="312"/>
      <c r="F126" s="313" t="s">
        <v>3771</v>
      </c>
      <c r="G126" s="290"/>
      <c r="H126" s="290" t="s">
        <v>3811</v>
      </c>
      <c r="I126" s="290" t="s">
        <v>3773</v>
      </c>
      <c r="J126" s="290">
        <v>120</v>
      </c>
      <c r="K126" s="338"/>
    </row>
    <row r="127" s="1" customFormat="1" ht="15" customHeight="1">
      <c r="B127" s="335"/>
      <c r="C127" s="290" t="s">
        <v>3820</v>
      </c>
      <c r="D127" s="290"/>
      <c r="E127" s="290"/>
      <c r="F127" s="313" t="s">
        <v>3771</v>
      </c>
      <c r="G127" s="290"/>
      <c r="H127" s="290" t="s">
        <v>3821</v>
      </c>
      <c r="I127" s="290" t="s">
        <v>3773</v>
      </c>
      <c r="J127" s="290" t="s">
        <v>3822</v>
      </c>
      <c r="K127" s="338"/>
    </row>
    <row r="128" s="1" customFormat="1" ht="15" customHeight="1">
      <c r="B128" s="335"/>
      <c r="C128" s="290" t="s">
        <v>3719</v>
      </c>
      <c r="D128" s="290"/>
      <c r="E128" s="290"/>
      <c r="F128" s="313" t="s">
        <v>3771</v>
      </c>
      <c r="G128" s="290"/>
      <c r="H128" s="290" t="s">
        <v>3823</v>
      </c>
      <c r="I128" s="290" t="s">
        <v>3773</v>
      </c>
      <c r="J128" s="290" t="s">
        <v>3822</v>
      </c>
      <c r="K128" s="338"/>
    </row>
    <row r="129" s="1" customFormat="1" ht="15" customHeight="1">
      <c r="B129" s="335"/>
      <c r="C129" s="290" t="s">
        <v>3782</v>
      </c>
      <c r="D129" s="290"/>
      <c r="E129" s="290"/>
      <c r="F129" s="313" t="s">
        <v>3777</v>
      </c>
      <c r="G129" s="290"/>
      <c r="H129" s="290" t="s">
        <v>3783</v>
      </c>
      <c r="I129" s="290" t="s">
        <v>3773</v>
      </c>
      <c r="J129" s="290">
        <v>15</v>
      </c>
      <c r="K129" s="338"/>
    </row>
    <row r="130" s="1" customFormat="1" ht="15" customHeight="1">
      <c r="B130" s="335"/>
      <c r="C130" s="316" t="s">
        <v>3784</v>
      </c>
      <c r="D130" s="316"/>
      <c r="E130" s="316"/>
      <c r="F130" s="317" t="s">
        <v>3777</v>
      </c>
      <c r="G130" s="316"/>
      <c r="H130" s="316" t="s">
        <v>3785</v>
      </c>
      <c r="I130" s="316" t="s">
        <v>3773</v>
      </c>
      <c r="J130" s="316">
        <v>15</v>
      </c>
      <c r="K130" s="338"/>
    </row>
    <row r="131" s="1" customFormat="1" ht="15" customHeight="1">
      <c r="B131" s="335"/>
      <c r="C131" s="316" t="s">
        <v>3786</v>
      </c>
      <c r="D131" s="316"/>
      <c r="E131" s="316"/>
      <c r="F131" s="317" t="s">
        <v>3777</v>
      </c>
      <c r="G131" s="316"/>
      <c r="H131" s="316" t="s">
        <v>3787</v>
      </c>
      <c r="I131" s="316" t="s">
        <v>3773</v>
      </c>
      <c r="J131" s="316">
        <v>20</v>
      </c>
      <c r="K131" s="338"/>
    </row>
    <row r="132" s="1" customFormat="1" ht="15" customHeight="1">
      <c r="B132" s="335"/>
      <c r="C132" s="316" t="s">
        <v>3788</v>
      </c>
      <c r="D132" s="316"/>
      <c r="E132" s="316"/>
      <c r="F132" s="317" t="s">
        <v>3777</v>
      </c>
      <c r="G132" s="316"/>
      <c r="H132" s="316" t="s">
        <v>3789</v>
      </c>
      <c r="I132" s="316" t="s">
        <v>3773</v>
      </c>
      <c r="J132" s="316">
        <v>20</v>
      </c>
      <c r="K132" s="338"/>
    </row>
    <row r="133" s="1" customFormat="1" ht="15" customHeight="1">
      <c r="B133" s="335"/>
      <c r="C133" s="290" t="s">
        <v>3776</v>
      </c>
      <c r="D133" s="290"/>
      <c r="E133" s="290"/>
      <c r="F133" s="313" t="s">
        <v>3777</v>
      </c>
      <c r="G133" s="290"/>
      <c r="H133" s="290" t="s">
        <v>3811</v>
      </c>
      <c r="I133" s="290" t="s">
        <v>3773</v>
      </c>
      <c r="J133" s="290">
        <v>50</v>
      </c>
      <c r="K133" s="338"/>
    </row>
    <row r="134" s="1" customFormat="1" ht="15" customHeight="1">
      <c r="B134" s="335"/>
      <c r="C134" s="290" t="s">
        <v>3790</v>
      </c>
      <c r="D134" s="290"/>
      <c r="E134" s="290"/>
      <c r="F134" s="313" t="s">
        <v>3777</v>
      </c>
      <c r="G134" s="290"/>
      <c r="H134" s="290" t="s">
        <v>3811</v>
      </c>
      <c r="I134" s="290" t="s">
        <v>3773</v>
      </c>
      <c r="J134" s="290">
        <v>50</v>
      </c>
      <c r="K134" s="338"/>
    </row>
    <row r="135" s="1" customFormat="1" ht="15" customHeight="1">
      <c r="B135" s="335"/>
      <c r="C135" s="290" t="s">
        <v>3796</v>
      </c>
      <c r="D135" s="290"/>
      <c r="E135" s="290"/>
      <c r="F135" s="313" t="s">
        <v>3777</v>
      </c>
      <c r="G135" s="290"/>
      <c r="H135" s="290" t="s">
        <v>3811</v>
      </c>
      <c r="I135" s="290" t="s">
        <v>3773</v>
      </c>
      <c r="J135" s="290">
        <v>50</v>
      </c>
      <c r="K135" s="338"/>
    </row>
    <row r="136" s="1" customFormat="1" ht="15" customHeight="1">
      <c r="B136" s="335"/>
      <c r="C136" s="290" t="s">
        <v>3798</v>
      </c>
      <c r="D136" s="290"/>
      <c r="E136" s="290"/>
      <c r="F136" s="313" t="s">
        <v>3777</v>
      </c>
      <c r="G136" s="290"/>
      <c r="H136" s="290" t="s">
        <v>3811</v>
      </c>
      <c r="I136" s="290" t="s">
        <v>3773</v>
      </c>
      <c r="J136" s="290">
        <v>50</v>
      </c>
      <c r="K136" s="338"/>
    </row>
    <row r="137" s="1" customFormat="1" ht="15" customHeight="1">
      <c r="B137" s="335"/>
      <c r="C137" s="290" t="s">
        <v>3799</v>
      </c>
      <c r="D137" s="290"/>
      <c r="E137" s="290"/>
      <c r="F137" s="313" t="s">
        <v>3777</v>
      </c>
      <c r="G137" s="290"/>
      <c r="H137" s="290" t="s">
        <v>3824</v>
      </c>
      <c r="I137" s="290" t="s">
        <v>3773</v>
      </c>
      <c r="J137" s="290">
        <v>255</v>
      </c>
      <c r="K137" s="338"/>
    </row>
    <row r="138" s="1" customFormat="1" ht="15" customHeight="1">
      <c r="B138" s="335"/>
      <c r="C138" s="290" t="s">
        <v>3801</v>
      </c>
      <c r="D138" s="290"/>
      <c r="E138" s="290"/>
      <c r="F138" s="313" t="s">
        <v>3771</v>
      </c>
      <c r="G138" s="290"/>
      <c r="H138" s="290" t="s">
        <v>3825</v>
      </c>
      <c r="I138" s="290" t="s">
        <v>3803</v>
      </c>
      <c r="J138" s="290"/>
      <c r="K138" s="338"/>
    </row>
    <row r="139" s="1" customFormat="1" ht="15" customHeight="1">
      <c r="B139" s="335"/>
      <c r="C139" s="290" t="s">
        <v>3804</v>
      </c>
      <c r="D139" s="290"/>
      <c r="E139" s="290"/>
      <c r="F139" s="313" t="s">
        <v>3771</v>
      </c>
      <c r="G139" s="290"/>
      <c r="H139" s="290" t="s">
        <v>3826</v>
      </c>
      <c r="I139" s="290" t="s">
        <v>3806</v>
      </c>
      <c r="J139" s="290"/>
      <c r="K139" s="338"/>
    </row>
    <row r="140" s="1" customFormat="1" ht="15" customHeight="1">
      <c r="B140" s="335"/>
      <c r="C140" s="290" t="s">
        <v>3807</v>
      </c>
      <c r="D140" s="290"/>
      <c r="E140" s="290"/>
      <c r="F140" s="313" t="s">
        <v>3771</v>
      </c>
      <c r="G140" s="290"/>
      <c r="H140" s="290" t="s">
        <v>3807</v>
      </c>
      <c r="I140" s="290" t="s">
        <v>3806</v>
      </c>
      <c r="J140" s="290"/>
      <c r="K140" s="338"/>
    </row>
    <row r="141" s="1" customFormat="1" ht="15" customHeight="1">
      <c r="B141" s="335"/>
      <c r="C141" s="290" t="s">
        <v>39</v>
      </c>
      <c r="D141" s="290"/>
      <c r="E141" s="290"/>
      <c r="F141" s="313" t="s">
        <v>3771</v>
      </c>
      <c r="G141" s="290"/>
      <c r="H141" s="290" t="s">
        <v>3827</v>
      </c>
      <c r="I141" s="290" t="s">
        <v>3806</v>
      </c>
      <c r="J141" s="290"/>
      <c r="K141" s="338"/>
    </row>
    <row r="142" s="1" customFormat="1" ht="15" customHeight="1">
      <c r="B142" s="335"/>
      <c r="C142" s="290" t="s">
        <v>3828</v>
      </c>
      <c r="D142" s="290"/>
      <c r="E142" s="290"/>
      <c r="F142" s="313" t="s">
        <v>3771</v>
      </c>
      <c r="G142" s="290"/>
      <c r="H142" s="290" t="s">
        <v>3829</v>
      </c>
      <c r="I142" s="290" t="s">
        <v>3806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3830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3765</v>
      </c>
      <c r="D148" s="305"/>
      <c r="E148" s="305"/>
      <c r="F148" s="305" t="s">
        <v>3766</v>
      </c>
      <c r="G148" s="306"/>
      <c r="H148" s="305" t="s">
        <v>55</v>
      </c>
      <c r="I148" s="305" t="s">
        <v>58</v>
      </c>
      <c r="J148" s="305" t="s">
        <v>3767</v>
      </c>
      <c r="K148" s="304"/>
    </row>
    <row r="149" s="1" customFormat="1" ht="17.25" customHeight="1">
      <c r="B149" s="302"/>
      <c r="C149" s="307" t="s">
        <v>3768</v>
      </c>
      <c r="D149" s="307"/>
      <c r="E149" s="307"/>
      <c r="F149" s="308" t="s">
        <v>3769</v>
      </c>
      <c r="G149" s="309"/>
      <c r="H149" s="307"/>
      <c r="I149" s="307"/>
      <c r="J149" s="307" t="s">
        <v>3770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3774</v>
      </c>
      <c r="D151" s="290"/>
      <c r="E151" s="290"/>
      <c r="F151" s="343" t="s">
        <v>3771</v>
      </c>
      <c r="G151" s="290"/>
      <c r="H151" s="342" t="s">
        <v>3811</v>
      </c>
      <c r="I151" s="342" t="s">
        <v>3773</v>
      </c>
      <c r="J151" s="342">
        <v>120</v>
      </c>
      <c r="K151" s="338"/>
    </row>
    <row r="152" s="1" customFormat="1" ht="15" customHeight="1">
      <c r="B152" s="315"/>
      <c r="C152" s="342" t="s">
        <v>3820</v>
      </c>
      <c r="D152" s="290"/>
      <c r="E152" s="290"/>
      <c r="F152" s="343" t="s">
        <v>3771</v>
      </c>
      <c r="G152" s="290"/>
      <c r="H152" s="342" t="s">
        <v>3831</v>
      </c>
      <c r="I152" s="342" t="s">
        <v>3773</v>
      </c>
      <c r="J152" s="342" t="s">
        <v>3822</v>
      </c>
      <c r="K152" s="338"/>
    </row>
    <row r="153" s="1" customFormat="1" ht="15" customHeight="1">
      <c r="B153" s="315"/>
      <c r="C153" s="342" t="s">
        <v>3719</v>
      </c>
      <c r="D153" s="290"/>
      <c r="E153" s="290"/>
      <c r="F153" s="343" t="s">
        <v>3771</v>
      </c>
      <c r="G153" s="290"/>
      <c r="H153" s="342" t="s">
        <v>3832</v>
      </c>
      <c r="I153" s="342" t="s">
        <v>3773</v>
      </c>
      <c r="J153" s="342" t="s">
        <v>3822</v>
      </c>
      <c r="K153" s="338"/>
    </row>
    <row r="154" s="1" customFormat="1" ht="15" customHeight="1">
      <c r="B154" s="315"/>
      <c r="C154" s="342" t="s">
        <v>3776</v>
      </c>
      <c r="D154" s="290"/>
      <c r="E154" s="290"/>
      <c r="F154" s="343" t="s">
        <v>3777</v>
      </c>
      <c r="G154" s="290"/>
      <c r="H154" s="342" t="s">
        <v>3811</v>
      </c>
      <c r="I154" s="342" t="s">
        <v>3773</v>
      </c>
      <c r="J154" s="342">
        <v>50</v>
      </c>
      <c r="K154" s="338"/>
    </row>
    <row r="155" s="1" customFormat="1" ht="15" customHeight="1">
      <c r="B155" s="315"/>
      <c r="C155" s="342" t="s">
        <v>3779</v>
      </c>
      <c r="D155" s="290"/>
      <c r="E155" s="290"/>
      <c r="F155" s="343" t="s">
        <v>3771</v>
      </c>
      <c r="G155" s="290"/>
      <c r="H155" s="342" t="s">
        <v>3811</v>
      </c>
      <c r="I155" s="342" t="s">
        <v>3781</v>
      </c>
      <c r="J155" s="342"/>
      <c r="K155" s="338"/>
    </row>
    <row r="156" s="1" customFormat="1" ht="15" customHeight="1">
      <c r="B156" s="315"/>
      <c r="C156" s="342" t="s">
        <v>3790</v>
      </c>
      <c r="D156" s="290"/>
      <c r="E156" s="290"/>
      <c r="F156" s="343" t="s">
        <v>3777</v>
      </c>
      <c r="G156" s="290"/>
      <c r="H156" s="342" t="s">
        <v>3811</v>
      </c>
      <c r="I156" s="342" t="s">
        <v>3773</v>
      </c>
      <c r="J156" s="342">
        <v>50</v>
      </c>
      <c r="K156" s="338"/>
    </row>
    <row r="157" s="1" customFormat="1" ht="15" customHeight="1">
      <c r="B157" s="315"/>
      <c r="C157" s="342" t="s">
        <v>3798</v>
      </c>
      <c r="D157" s="290"/>
      <c r="E157" s="290"/>
      <c r="F157" s="343" t="s">
        <v>3777</v>
      </c>
      <c r="G157" s="290"/>
      <c r="H157" s="342" t="s">
        <v>3811</v>
      </c>
      <c r="I157" s="342" t="s">
        <v>3773</v>
      </c>
      <c r="J157" s="342">
        <v>50</v>
      </c>
      <c r="K157" s="338"/>
    </row>
    <row r="158" s="1" customFormat="1" ht="15" customHeight="1">
      <c r="B158" s="315"/>
      <c r="C158" s="342" t="s">
        <v>3796</v>
      </c>
      <c r="D158" s="290"/>
      <c r="E158" s="290"/>
      <c r="F158" s="343" t="s">
        <v>3777</v>
      </c>
      <c r="G158" s="290"/>
      <c r="H158" s="342" t="s">
        <v>3811</v>
      </c>
      <c r="I158" s="342" t="s">
        <v>3773</v>
      </c>
      <c r="J158" s="342">
        <v>50</v>
      </c>
      <c r="K158" s="338"/>
    </row>
    <row r="159" s="1" customFormat="1" ht="15" customHeight="1">
      <c r="B159" s="315"/>
      <c r="C159" s="342" t="s">
        <v>118</v>
      </c>
      <c r="D159" s="290"/>
      <c r="E159" s="290"/>
      <c r="F159" s="343" t="s">
        <v>3771</v>
      </c>
      <c r="G159" s="290"/>
      <c r="H159" s="342" t="s">
        <v>3833</v>
      </c>
      <c r="I159" s="342" t="s">
        <v>3773</v>
      </c>
      <c r="J159" s="342" t="s">
        <v>3834</v>
      </c>
      <c r="K159" s="338"/>
    </row>
    <row r="160" s="1" customFormat="1" ht="15" customHeight="1">
      <c r="B160" s="315"/>
      <c r="C160" s="342" t="s">
        <v>3835</v>
      </c>
      <c r="D160" s="290"/>
      <c r="E160" s="290"/>
      <c r="F160" s="343" t="s">
        <v>3771</v>
      </c>
      <c r="G160" s="290"/>
      <c r="H160" s="342" t="s">
        <v>3836</v>
      </c>
      <c r="I160" s="342" t="s">
        <v>3806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3837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3765</v>
      </c>
      <c r="D166" s="305"/>
      <c r="E166" s="305"/>
      <c r="F166" s="305" t="s">
        <v>3766</v>
      </c>
      <c r="G166" s="347"/>
      <c r="H166" s="348" t="s">
        <v>55</v>
      </c>
      <c r="I166" s="348" t="s">
        <v>58</v>
      </c>
      <c r="J166" s="305" t="s">
        <v>3767</v>
      </c>
      <c r="K166" s="282"/>
    </row>
    <row r="167" s="1" customFormat="1" ht="17.25" customHeight="1">
      <c r="B167" s="283"/>
      <c r="C167" s="307" t="s">
        <v>3768</v>
      </c>
      <c r="D167" s="307"/>
      <c r="E167" s="307"/>
      <c r="F167" s="308" t="s">
        <v>3769</v>
      </c>
      <c r="G167" s="349"/>
      <c r="H167" s="350"/>
      <c r="I167" s="350"/>
      <c r="J167" s="307" t="s">
        <v>3770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3774</v>
      </c>
      <c r="D169" s="290"/>
      <c r="E169" s="290"/>
      <c r="F169" s="313" t="s">
        <v>3771</v>
      </c>
      <c r="G169" s="290"/>
      <c r="H169" s="290" t="s">
        <v>3811</v>
      </c>
      <c r="I169" s="290" t="s">
        <v>3773</v>
      </c>
      <c r="J169" s="290">
        <v>120</v>
      </c>
      <c r="K169" s="338"/>
    </row>
    <row r="170" s="1" customFormat="1" ht="15" customHeight="1">
      <c r="B170" s="315"/>
      <c r="C170" s="290" t="s">
        <v>3820</v>
      </c>
      <c r="D170" s="290"/>
      <c r="E170" s="290"/>
      <c r="F170" s="313" t="s">
        <v>3771</v>
      </c>
      <c r="G170" s="290"/>
      <c r="H170" s="290" t="s">
        <v>3821</v>
      </c>
      <c r="I170" s="290" t="s">
        <v>3773</v>
      </c>
      <c r="J170" s="290" t="s">
        <v>3822</v>
      </c>
      <c r="K170" s="338"/>
    </row>
    <row r="171" s="1" customFormat="1" ht="15" customHeight="1">
      <c r="B171" s="315"/>
      <c r="C171" s="290" t="s">
        <v>3719</v>
      </c>
      <c r="D171" s="290"/>
      <c r="E171" s="290"/>
      <c r="F171" s="313" t="s">
        <v>3771</v>
      </c>
      <c r="G171" s="290"/>
      <c r="H171" s="290" t="s">
        <v>3838</v>
      </c>
      <c r="I171" s="290" t="s">
        <v>3773</v>
      </c>
      <c r="J171" s="290" t="s">
        <v>3822</v>
      </c>
      <c r="K171" s="338"/>
    </row>
    <row r="172" s="1" customFormat="1" ht="15" customHeight="1">
      <c r="B172" s="315"/>
      <c r="C172" s="290" t="s">
        <v>3776</v>
      </c>
      <c r="D172" s="290"/>
      <c r="E172" s="290"/>
      <c r="F172" s="313" t="s">
        <v>3777</v>
      </c>
      <c r="G172" s="290"/>
      <c r="H172" s="290" t="s">
        <v>3838</v>
      </c>
      <c r="I172" s="290" t="s">
        <v>3773</v>
      </c>
      <c r="J172" s="290">
        <v>50</v>
      </c>
      <c r="K172" s="338"/>
    </row>
    <row r="173" s="1" customFormat="1" ht="15" customHeight="1">
      <c r="B173" s="315"/>
      <c r="C173" s="290" t="s">
        <v>3779</v>
      </c>
      <c r="D173" s="290"/>
      <c r="E173" s="290"/>
      <c r="F173" s="313" t="s">
        <v>3771</v>
      </c>
      <c r="G173" s="290"/>
      <c r="H173" s="290" t="s">
        <v>3838</v>
      </c>
      <c r="I173" s="290" t="s">
        <v>3781</v>
      </c>
      <c r="J173" s="290"/>
      <c r="K173" s="338"/>
    </row>
    <row r="174" s="1" customFormat="1" ht="15" customHeight="1">
      <c r="B174" s="315"/>
      <c r="C174" s="290" t="s">
        <v>3790</v>
      </c>
      <c r="D174" s="290"/>
      <c r="E174" s="290"/>
      <c r="F174" s="313" t="s">
        <v>3777</v>
      </c>
      <c r="G174" s="290"/>
      <c r="H174" s="290" t="s">
        <v>3838</v>
      </c>
      <c r="I174" s="290" t="s">
        <v>3773</v>
      </c>
      <c r="J174" s="290">
        <v>50</v>
      </c>
      <c r="K174" s="338"/>
    </row>
    <row r="175" s="1" customFormat="1" ht="15" customHeight="1">
      <c r="B175" s="315"/>
      <c r="C175" s="290" t="s">
        <v>3798</v>
      </c>
      <c r="D175" s="290"/>
      <c r="E175" s="290"/>
      <c r="F175" s="313" t="s">
        <v>3777</v>
      </c>
      <c r="G175" s="290"/>
      <c r="H175" s="290" t="s">
        <v>3838</v>
      </c>
      <c r="I175" s="290" t="s">
        <v>3773</v>
      </c>
      <c r="J175" s="290">
        <v>50</v>
      </c>
      <c r="K175" s="338"/>
    </row>
    <row r="176" s="1" customFormat="1" ht="15" customHeight="1">
      <c r="B176" s="315"/>
      <c r="C176" s="290" t="s">
        <v>3796</v>
      </c>
      <c r="D176" s="290"/>
      <c r="E176" s="290"/>
      <c r="F176" s="313" t="s">
        <v>3777</v>
      </c>
      <c r="G176" s="290"/>
      <c r="H176" s="290" t="s">
        <v>3838</v>
      </c>
      <c r="I176" s="290" t="s">
        <v>3773</v>
      </c>
      <c r="J176" s="290">
        <v>50</v>
      </c>
      <c r="K176" s="338"/>
    </row>
    <row r="177" s="1" customFormat="1" ht="15" customHeight="1">
      <c r="B177" s="315"/>
      <c r="C177" s="290" t="s">
        <v>140</v>
      </c>
      <c r="D177" s="290"/>
      <c r="E177" s="290"/>
      <c r="F177" s="313" t="s">
        <v>3771</v>
      </c>
      <c r="G177" s="290"/>
      <c r="H177" s="290" t="s">
        <v>3839</v>
      </c>
      <c r="I177" s="290" t="s">
        <v>3840</v>
      </c>
      <c r="J177" s="290"/>
      <c r="K177" s="338"/>
    </row>
    <row r="178" s="1" customFormat="1" ht="15" customHeight="1">
      <c r="B178" s="315"/>
      <c r="C178" s="290" t="s">
        <v>58</v>
      </c>
      <c r="D178" s="290"/>
      <c r="E178" s="290"/>
      <c r="F178" s="313" t="s">
        <v>3771</v>
      </c>
      <c r="G178" s="290"/>
      <c r="H178" s="290" t="s">
        <v>3841</v>
      </c>
      <c r="I178" s="290" t="s">
        <v>3842</v>
      </c>
      <c r="J178" s="290">
        <v>1</v>
      </c>
      <c r="K178" s="338"/>
    </row>
    <row r="179" s="1" customFormat="1" ht="15" customHeight="1">
      <c r="B179" s="315"/>
      <c r="C179" s="290" t="s">
        <v>54</v>
      </c>
      <c r="D179" s="290"/>
      <c r="E179" s="290"/>
      <c r="F179" s="313" t="s">
        <v>3771</v>
      </c>
      <c r="G179" s="290"/>
      <c r="H179" s="290" t="s">
        <v>3843</v>
      </c>
      <c r="I179" s="290" t="s">
        <v>3773</v>
      </c>
      <c r="J179" s="290">
        <v>20</v>
      </c>
      <c r="K179" s="338"/>
    </row>
    <row r="180" s="1" customFormat="1" ht="15" customHeight="1">
      <c r="B180" s="315"/>
      <c r="C180" s="290" t="s">
        <v>55</v>
      </c>
      <c r="D180" s="290"/>
      <c r="E180" s="290"/>
      <c r="F180" s="313" t="s">
        <v>3771</v>
      </c>
      <c r="G180" s="290"/>
      <c r="H180" s="290" t="s">
        <v>3844</v>
      </c>
      <c r="I180" s="290" t="s">
        <v>3773</v>
      </c>
      <c r="J180" s="290">
        <v>255</v>
      </c>
      <c r="K180" s="338"/>
    </row>
    <row r="181" s="1" customFormat="1" ht="15" customHeight="1">
      <c r="B181" s="315"/>
      <c r="C181" s="290" t="s">
        <v>141</v>
      </c>
      <c r="D181" s="290"/>
      <c r="E181" s="290"/>
      <c r="F181" s="313" t="s">
        <v>3771</v>
      </c>
      <c r="G181" s="290"/>
      <c r="H181" s="290" t="s">
        <v>3735</v>
      </c>
      <c r="I181" s="290" t="s">
        <v>3773</v>
      </c>
      <c r="J181" s="290">
        <v>10</v>
      </c>
      <c r="K181" s="338"/>
    </row>
    <row r="182" s="1" customFormat="1" ht="15" customHeight="1">
      <c r="B182" s="315"/>
      <c r="C182" s="290" t="s">
        <v>142</v>
      </c>
      <c r="D182" s="290"/>
      <c r="E182" s="290"/>
      <c r="F182" s="313" t="s">
        <v>3771</v>
      </c>
      <c r="G182" s="290"/>
      <c r="H182" s="290" t="s">
        <v>3845</v>
      </c>
      <c r="I182" s="290" t="s">
        <v>3806</v>
      </c>
      <c r="J182" s="290"/>
      <c r="K182" s="338"/>
    </row>
    <row r="183" s="1" customFormat="1" ht="15" customHeight="1">
      <c r="B183" s="315"/>
      <c r="C183" s="290" t="s">
        <v>3846</v>
      </c>
      <c r="D183" s="290"/>
      <c r="E183" s="290"/>
      <c r="F183" s="313" t="s">
        <v>3771</v>
      </c>
      <c r="G183" s="290"/>
      <c r="H183" s="290" t="s">
        <v>3847</v>
      </c>
      <c r="I183" s="290" t="s">
        <v>3806</v>
      </c>
      <c r="J183" s="290"/>
      <c r="K183" s="338"/>
    </row>
    <row r="184" s="1" customFormat="1" ht="15" customHeight="1">
      <c r="B184" s="315"/>
      <c r="C184" s="290" t="s">
        <v>3835</v>
      </c>
      <c r="D184" s="290"/>
      <c r="E184" s="290"/>
      <c r="F184" s="313" t="s">
        <v>3771</v>
      </c>
      <c r="G184" s="290"/>
      <c r="H184" s="290" t="s">
        <v>3848</v>
      </c>
      <c r="I184" s="290" t="s">
        <v>3806</v>
      </c>
      <c r="J184" s="290"/>
      <c r="K184" s="338"/>
    </row>
    <row r="185" s="1" customFormat="1" ht="15" customHeight="1">
      <c r="B185" s="315"/>
      <c r="C185" s="290" t="s">
        <v>144</v>
      </c>
      <c r="D185" s="290"/>
      <c r="E185" s="290"/>
      <c r="F185" s="313" t="s">
        <v>3777</v>
      </c>
      <c r="G185" s="290"/>
      <c r="H185" s="290" t="s">
        <v>3849</v>
      </c>
      <c r="I185" s="290" t="s">
        <v>3773</v>
      </c>
      <c r="J185" s="290">
        <v>50</v>
      </c>
      <c r="K185" s="338"/>
    </row>
    <row r="186" s="1" customFormat="1" ht="15" customHeight="1">
      <c r="B186" s="315"/>
      <c r="C186" s="290" t="s">
        <v>3850</v>
      </c>
      <c r="D186" s="290"/>
      <c r="E186" s="290"/>
      <c r="F186" s="313" t="s">
        <v>3777</v>
      </c>
      <c r="G186" s="290"/>
      <c r="H186" s="290" t="s">
        <v>3851</v>
      </c>
      <c r="I186" s="290" t="s">
        <v>3852</v>
      </c>
      <c r="J186" s="290"/>
      <c r="K186" s="338"/>
    </row>
    <row r="187" s="1" customFormat="1" ht="15" customHeight="1">
      <c r="B187" s="315"/>
      <c r="C187" s="290" t="s">
        <v>3853</v>
      </c>
      <c r="D187" s="290"/>
      <c r="E187" s="290"/>
      <c r="F187" s="313" t="s">
        <v>3777</v>
      </c>
      <c r="G187" s="290"/>
      <c r="H187" s="290" t="s">
        <v>3854</v>
      </c>
      <c r="I187" s="290" t="s">
        <v>3852</v>
      </c>
      <c r="J187" s="290"/>
      <c r="K187" s="338"/>
    </row>
    <row r="188" s="1" customFormat="1" ht="15" customHeight="1">
      <c r="B188" s="315"/>
      <c r="C188" s="290" t="s">
        <v>3855</v>
      </c>
      <c r="D188" s="290"/>
      <c r="E188" s="290"/>
      <c r="F188" s="313" t="s">
        <v>3777</v>
      </c>
      <c r="G188" s="290"/>
      <c r="H188" s="290" t="s">
        <v>3856</v>
      </c>
      <c r="I188" s="290" t="s">
        <v>3852</v>
      </c>
      <c r="J188" s="290"/>
      <c r="K188" s="338"/>
    </row>
    <row r="189" s="1" customFormat="1" ht="15" customHeight="1">
      <c r="B189" s="315"/>
      <c r="C189" s="351" t="s">
        <v>3857</v>
      </c>
      <c r="D189" s="290"/>
      <c r="E189" s="290"/>
      <c r="F189" s="313" t="s">
        <v>3777</v>
      </c>
      <c r="G189" s="290"/>
      <c r="H189" s="290" t="s">
        <v>3858</v>
      </c>
      <c r="I189" s="290" t="s">
        <v>3859</v>
      </c>
      <c r="J189" s="352" t="s">
        <v>3860</v>
      </c>
      <c r="K189" s="338"/>
    </row>
    <row r="190" s="17" customFormat="1" ht="15" customHeight="1">
      <c r="B190" s="353"/>
      <c r="C190" s="354" t="s">
        <v>3861</v>
      </c>
      <c r="D190" s="355"/>
      <c r="E190" s="355"/>
      <c r="F190" s="356" t="s">
        <v>3777</v>
      </c>
      <c r="G190" s="355"/>
      <c r="H190" s="355" t="s">
        <v>3862</v>
      </c>
      <c r="I190" s="355" t="s">
        <v>3859</v>
      </c>
      <c r="J190" s="357" t="s">
        <v>3860</v>
      </c>
      <c r="K190" s="358"/>
    </row>
    <row r="191" s="1" customFormat="1" ht="15" customHeight="1">
      <c r="B191" s="315"/>
      <c r="C191" s="351" t="s">
        <v>43</v>
      </c>
      <c r="D191" s="290"/>
      <c r="E191" s="290"/>
      <c r="F191" s="313" t="s">
        <v>3771</v>
      </c>
      <c r="G191" s="290"/>
      <c r="H191" s="287" t="s">
        <v>3863</v>
      </c>
      <c r="I191" s="290" t="s">
        <v>3864</v>
      </c>
      <c r="J191" s="290"/>
      <c r="K191" s="338"/>
    </row>
    <row r="192" s="1" customFormat="1" ht="15" customHeight="1">
      <c r="B192" s="315"/>
      <c r="C192" s="351" t="s">
        <v>3865</v>
      </c>
      <c r="D192" s="290"/>
      <c r="E192" s="290"/>
      <c r="F192" s="313" t="s">
        <v>3771</v>
      </c>
      <c r="G192" s="290"/>
      <c r="H192" s="290" t="s">
        <v>3866</v>
      </c>
      <c r="I192" s="290" t="s">
        <v>3806</v>
      </c>
      <c r="J192" s="290"/>
      <c r="K192" s="338"/>
    </row>
    <row r="193" s="1" customFormat="1" ht="15" customHeight="1">
      <c r="B193" s="315"/>
      <c r="C193" s="351" t="s">
        <v>3867</v>
      </c>
      <c r="D193" s="290"/>
      <c r="E193" s="290"/>
      <c r="F193" s="313" t="s">
        <v>3771</v>
      </c>
      <c r="G193" s="290"/>
      <c r="H193" s="290" t="s">
        <v>3868</v>
      </c>
      <c r="I193" s="290" t="s">
        <v>3806</v>
      </c>
      <c r="J193" s="290"/>
      <c r="K193" s="338"/>
    </row>
    <row r="194" s="1" customFormat="1" ht="15" customHeight="1">
      <c r="B194" s="315"/>
      <c r="C194" s="351" t="s">
        <v>3869</v>
      </c>
      <c r="D194" s="290"/>
      <c r="E194" s="290"/>
      <c r="F194" s="313" t="s">
        <v>3777</v>
      </c>
      <c r="G194" s="290"/>
      <c r="H194" s="290" t="s">
        <v>3870</v>
      </c>
      <c r="I194" s="290" t="s">
        <v>3806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3871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3872</v>
      </c>
      <c r="D201" s="360"/>
      <c r="E201" s="360"/>
      <c r="F201" s="360" t="s">
        <v>3873</v>
      </c>
      <c r="G201" s="361"/>
      <c r="H201" s="360" t="s">
        <v>3874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3864</v>
      </c>
      <c r="D203" s="290"/>
      <c r="E203" s="290"/>
      <c r="F203" s="313" t="s">
        <v>44</v>
      </c>
      <c r="G203" s="290"/>
      <c r="H203" s="290" t="s">
        <v>3875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45</v>
      </c>
      <c r="G204" s="290"/>
      <c r="H204" s="290" t="s">
        <v>3876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48</v>
      </c>
      <c r="G205" s="290"/>
      <c r="H205" s="290" t="s">
        <v>3877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3878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47</v>
      </c>
      <c r="G207" s="290"/>
      <c r="H207" s="290" t="s">
        <v>3879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3818</v>
      </c>
      <c r="D209" s="290"/>
      <c r="E209" s="290"/>
      <c r="F209" s="313" t="s">
        <v>80</v>
      </c>
      <c r="G209" s="290"/>
      <c r="H209" s="290" t="s">
        <v>3880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3715</v>
      </c>
      <c r="G210" s="290"/>
      <c r="H210" s="290" t="s">
        <v>3716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3713</v>
      </c>
      <c r="G211" s="290"/>
      <c r="H211" s="290" t="s">
        <v>3881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3717</v>
      </c>
      <c r="G212" s="351"/>
      <c r="H212" s="342" t="s">
        <v>3718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2292</v>
      </c>
      <c r="G213" s="351"/>
      <c r="H213" s="342" t="s">
        <v>2295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3842</v>
      </c>
      <c r="D215" s="290"/>
      <c r="E215" s="290"/>
      <c r="F215" s="313">
        <v>1</v>
      </c>
      <c r="G215" s="351"/>
      <c r="H215" s="342" t="s">
        <v>3882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3883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3884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3885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2024-10-15T13:02:22Z</dcterms:created>
  <dcterms:modified xsi:type="dcterms:W3CDTF">2024-10-15T13:02:43Z</dcterms:modified>
</cp:coreProperties>
</file>