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K:\IV.VZ\Zakazky\Stavební_práce\CZ\Gymnázium Sokolov\P24V00000957_Modernizace a vybudování odborných učeben v Gymnáziu - stavební práce\ZD final\"/>
    </mc:Choice>
  </mc:AlternateContent>
  <xr:revisionPtr revIDLastSave="0" documentId="8_{B355C302-3CB6-4488-86C7-79927AC3A89A}" xr6:coauthVersionLast="36" xr6:coauthVersionMax="36" xr10:uidLastSave="{00000000-0000-0000-0000-000000000000}"/>
  <bookViews>
    <workbookView xWindow="0" yWindow="0" windowWidth="23040" windowHeight="9060" firstSheet="8" activeTab="4" xr2:uid="{00000000-000D-0000-FFFF-FFFF00000000}"/>
  </bookViews>
  <sheets>
    <sheet name="Rekapitulace stavby" sheetId="1" r:id="rId1"/>
    <sheet name="0 - Vedlejší náklady" sheetId="2" r:id="rId2"/>
    <sheet name="1 - Učebna B 206 - Biolog..." sheetId="3" r:id="rId3"/>
    <sheet name="2 - Učebna B 207 - Biologie" sheetId="4" r:id="rId4"/>
    <sheet name="3 - Učebna B 307 - Jazyky" sheetId="5" r:id="rId5"/>
    <sheet name="4 - Učebna B 405 - Chemie..." sheetId="6" r:id="rId6"/>
    <sheet name="5 - Učebna B 406 - Chemie" sheetId="7" r:id="rId7"/>
    <sheet name="6 - Učebna C 306 - Polyte..." sheetId="8" r:id="rId8"/>
    <sheet name="7 - Učebna C 405 - Chemie..." sheetId="9" r:id="rId9"/>
    <sheet name="8 - Učebna C 305 - Malá u..." sheetId="10" r:id="rId10"/>
  </sheets>
  <definedNames>
    <definedName name="_xlnm._FilterDatabase" localSheetId="1" hidden="1">'0 - Vedlejší náklady'!$C$116:$K$130</definedName>
    <definedName name="_xlnm._FilterDatabase" localSheetId="2" hidden="1">'1 - Učebna B 206 - Biolog...'!$C$132:$K$332</definedName>
    <definedName name="_xlnm._FilterDatabase" localSheetId="3" hidden="1">'2 - Učebna B 207 - Biologie'!$C$131:$K$407</definedName>
    <definedName name="_xlnm._FilterDatabase" localSheetId="4" hidden="1">'3 - Učebna B 307 - Jazyky'!$C$131:$K$354</definedName>
    <definedName name="_xlnm._FilterDatabase" localSheetId="5" hidden="1">'4 - Učebna B 405 - Chemie...'!$C$132:$K$350</definedName>
    <definedName name="_xlnm._FilterDatabase" localSheetId="6" hidden="1">'5 - Učebna B 406 - Chemie'!$C$131:$K$416</definedName>
    <definedName name="_xlnm._FilterDatabase" localSheetId="7" hidden="1">'6 - Učebna C 306 - Polyte...'!$C$134:$K$366</definedName>
    <definedName name="_xlnm._FilterDatabase" localSheetId="8" hidden="1">'7 - Učebna C 405 - Chemie...'!$C$135:$K$397</definedName>
    <definedName name="_xlnm._FilterDatabase" localSheetId="9" hidden="1">'8 - Učebna C 305 - Malá u...'!$C$135:$K$391</definedName>
    <definedName name="_xlnm.Print_Titles" localSheetId="1">'0 - Vedlejší náklady'!$116:$116</definedName>
    <definedName name="_xlnm.Print_Titles" localSheetId="2">'1 - Učebna B 206 - Biolog...'!$132:$132</definedName>
    <definedName name="_xlnm.Print_Titles" localSheetId="3">'2 - Učebna B 207 - Biologie'!$131:$131</definedName>
    <definedName name="_xlnm.Print_Titles" localSheetId="4">'3 - Učebna B 307 - Jazyky'!$131:$131</definedName>
    <definedName name="_xlnm.Print_Titles" localSheetId="5">'4 - Učebna B 405 - Chemie...'!$132:$132</definedName>
    <definedName name="_xlnm.Print_Titles" localSheetId="6">'5 - Učebna B 406 - Chemie'!$131:$131</definedName>
    <definedName name="_xlnm.Print_Titles" localSheetId="7">'6 - Učebna C 306 - Polyte...'!$134:$134</definedName>
    <definedName name="_xlnm.Print_Titles" localSheetId="8">'7 - Učebna C 405 - Chemie...'!$135:$135</definedName>
    <definedName name="_xlnm.Print_Titles" localSheetId="9">'8 - Učebna C 305 - Malá u...'!$135:$135</definedName>
    <definedName name="_xlnm.Print_Titles" localSheetId="0">'Rekapitulace stavby'!$92:$92</definedName>
    <definedName name="_xlnm.Print_Area" localSheetId="1">'0 - Vedlejší náklady'!$C$4:$J$76,'0 - Vedlejší náklady'!$C$82:$J$98,'0 - Vedlejší náklady'!$C$104:$K$130</definedName>
    <definedName name="_xlnm.Print_Area" localSheetId="2">'1 - Učebna B 206 - Biolog...'!$C$4:$J$76,'1 - Učebna B 206 - Biolog...'!$C$82:$J$114,'1 - Učebna B 206 - Biolog...'!$C$120:$K$332</definedName>
    <definedName name="_xlnm.Print_Area" localSheetId="3">'2 - Učebna B 207 - Biologie'!$C$4:$J$76,'2 - Učebna B 207 - Biologie'!$C$82:$J$113,'2 - Učebna B 207 - Biologie'!$C$119:$K$407</definedName>
    <definedName name="_xlnm.Print_Area" localSheetId="4">'3 - Učebna B 307 - Jazyky'!$C$4:$J$76,'3 - Učebna B 307 - Jazyky'!$C$82:$J$113,'3 - Učebna B 307 - Jazyky'!$C$119:$K$354</definedName>
    <definedName name="_xlnm.Print_Area" localSheetId="5">'4 - Učebna B 405 - Chemie...'!$C$4:$J$76,'4 - Učebna B 405 - Chemie...'!$C$82:$J$114,'4 - Učebna B 405 - Chemie...'!$C$120:$K$350</definedName>
    <definedName name="_xlnm.Print_Area" localSheetId="6">'5 - Učebna B 406 - Chemie'!$C$4:$J$76,'5 - Učebna B 406 - Chemie'!$C$82:$J$113,'5 - Učebna B 406 - Chemie'!$C$119:$K$416</definedName>
    <definedName name="_xlnm.Print_Area" localSheetId="7">'6 - Učebna C 306 - Polyte...'!$C$4:$J$76,'6 - Učebna C 306 - Polyte...'!$C$82:$J$116,'6 - Učebna C 306 - Polyte...'!$C$122:$K$366</definedName>
    <definedName name="_xlnm.Print_Area" localSheetId="8">'7 - Učebna C 405 - Chemie...'!$C$4:$J$76,'7 - Učebna C 405 - Chemie...'!$C$82:$J$117,'7 - Učebna C 405 - Chemie...'!$C$123:$K$397</definedName>
    <definedName name="_xlnm.Print_Area" localSheetId="9">'8 - Učebna C 305 - Malá u...'!$C$4:$J$76,'8 - Učebna C 305 - Malá u...'!$C$82:$J$117,'8 - Učebna C 305 - Malá u...'!$C$123:$K$391</definedName>
    <definedName name="_xlnm.Print_Area" localSheetId="0">'Rekapitulace stavby'!$D$4:$AO$76,'Rekapitulace stavby'!$C$82:$AQ$104</definedName>
  </definedNames>
  <calcPr calcId="191029"/>
</workbook>
</file>

<file path=xl/calcChain.xml><?xml version="1.0" encoding="utf-8"?>
<calcChain xmlns="http://schemas.openxmlformats.org/spreadsheetml/2006/main">
  <c r="J37" i="10" l="1"/>
  <c r="J36" i="10"/>
  <c r="AY103" i="1" s="1"/>
  <c r="J35" i="10"/>
  <c r="AX103" i="1" s="1"/>
  <c r="BI390" i="10"/>
  <c r="BH390" i="10"/>
  <c r="BG390" i="10"/>
  <c r="BF390" i="10"/>
  <c r="T390" i="10"/>
  <c r="R390" i="10"/>
  <c r="P390" i="10"/>
  <c r="BI387" i="10"/>
  <c r="BH387" i="10"/>
  <c r="BG387" i="10"/>
  <c r="BF387" i="10"/>
  <c r="T387" i="10"/>
  <c r="R387" i="10"/>
  <c r="P387" i="10"/>
  <c r="BI385" i="10"/>
  <c r="BH385" i="10"/>
  <c r="BG385" i="10"/>
  <c r="BF385" i="10"/>
  <c r="T385" i="10"/>
  <c r="R385" i="10"/>
  <c r="P385" i="10"/>
  <c r="BI383" i="10"/>
  <c r="BH383" i="10"/>
  <c r="BG383" i="10"/>
  <c r="BF383" i="10"/>
  <c r="T383" i="10"/>
  <c r="R383" i="10"/>
  <c r="P383" i="10"/>
  <c r="BI380" i="10"/>
  <c r="BH380" i="10"/>
  <c r="BG380" i="10"/>
  <c r="BF380" i="10"/>
  <c r="T380" i="10"/>
  <c r="R380" i="10"/>
  <c r="P380" i="10"/>
  <c r="BI377" i="10"/>
  <c r="BH377" i="10"/>
  <c r="BG377" i="10"/>
  <c r="BF377" i="10"/>
  <c r="T377" i="10"/>
  <c r="R377" i="10"/>
  <c r="P377" i="10"/>
  <c r="BI374" i="10"/>
  <c r="BH374" i="10"/>
  <c r="BG374" i="10"/>
  <c r="BF374" i="10"/>
  <c r="T374" i="10"/>
  <c r="R374" i="10"/>
  <c r="P374" i="10"/>
  <c r="BI369" i="10"/>
  <c r="BH369" i="10"/>
  <c r="BG369" i="10"/>
  <c r="BF369" i="10"/>
  <c r="T369" i="10"/>
  <c r="R369" i="10"/>
  <c r="P369" i="10"/>
  <c r="BI365" i="10"/>
  <c r="BH365" i="10"/>
  <c r="BG365" i="10"/>
  <c r="BF365" i="10"/>
  <c r="T365" i="10"/>
  <c r="R365" i="10"/>
  <c r="P365" i="10"/>
  <c r="BI363" i="10"/>
  <c r="BH363" i="10"/>
  <c r="BG363" i="10"/>
  <c r="BF363" i="10"/>
  <c r="T363" i="10"/>
  <c r="R363" i="10"/>
  <c r="P363" i="10"/>
  <c r="BI361" i="10"/>
  <c r="BH361" i="10"/>
  <c r="BG361" i="10"/>
  <c r="BF361" i="10"/>
  <c r="T361" i="10"/>
  <c r="R361" i="10"/>
  <c r="P361" i="10"/>
  <c r="BI359" i="10"/>
  <c r="BH359" i="10"/>
  <c r="BG359" i="10"/>
  <c r="BF359" i="10"/>
  <c r="T359" i="10"/>
  <c r="R359" i="10"/>
  <c r="P359" i="10"/>
  <c r="BI357" i="10"/>
  <c r="BH357" i="10"/>
  <c r="BG357" i="10"/>
  <c r="BF357" i="10"/>
  <c r="T357" i="10"/>
  <c r="R357" i="10"/>
  <c r="P357" i="10"/>
  <c r="BI355" i="10"/>
  <c r="BH355" i="10"/>
  <c r="BG355" i="10"/>
  <c r="BF355" i="10"/>
  <c r="T355" i="10"/>
  <c r="R355" i="10"/>
  <c r="P355" i="10"/>
  <c r="BI353" i="10"/>
  <c r="BH353" i="10"/>
  <c r="BG353" i="10"/>
  <c r="BF353" i="10"/>
  <c r="T353" i="10"/>
  <c r="R353" i="10"/>
  <c r="P353" i="10"/>
  <c r="BI350" i="10"/>
  <c r="BH350" i="10"/>
  <c r="BG350" i="10"/>
  <c r="BF350" i="10"/>
  <c r="T350" i="10"/>
  <c r="T349" i="10"/>
  <c r="R350" i="10"/>
  <c r="R349" i="10" s="1"/>
  <c r="P350" i="10"/>
  <c r="P349" i="10"/>
  <c r="BI347" i="10"/>
  <c r="BH347" i="10"/>
  <c r="BG347" i="10"/>
  <c r="BF347" i="10"/>
  <c r="T347" i="10"/>
  <c r="R347" i="10"/>
  <c r="P347" i="10"/>
  <c r="BI344" i="10"/>
  <c r="BH344" i="10"/>
  <c r="BG344" i="10"/>
  <c r="BF344" i="10"/>
  <c r="T344" i="10"/>
  <c r="R344" i="10"/>
  <c r="P344" i="10"/>
  <c r="BI341" i="10"/>
  <c r="BH341" i="10"/>
  <c r="BG341" i="10"/>
  <c r="BF341" i="10"/>
  <c r="T341" i="10"/>
  <c r="R341" i="10"/>
  <c r="P341" i="10"/>
  <c r="BI339" i="10"/>
  <c r="BH339" i="10"/>
  <c r="BG339" i="10"/>
  <c r="BF339" i="10"/>
  <c r="T339" i="10"/>
  <c r="R339" i="10"/>
  <c r="P339" i="10"/>
  <c r="BI337" i="10"/>
  <c r="BH337" i="10"/>
  <c r="BG337" i="10"/>
  <c r="BF337" i="10"/>
  <c r="T337" i="10"/>
  <c r="R337" i="10"/>
  <c r="P337" i="10"/>
  <c r="BI335" i="10"/>
  <c r="BH335" i="10"/>
  <c r="BG335" i="10"/>
  <c r="BF335" i="10"/>
  <c r="T335" i="10"/>
  <c r="R335" i="10"/>
  <c r="P335" i="10"/>
  <c r="BI333" i="10"/>
  <c r="BH333" i="10"/>
  <c r="BG333" i="10"/>
  <c r="BF333" i="10"/>
  <c r="T333" i="10"/>
  <c r="R333" i="10"/>
  <c r="P333" i="10"/>
  <c r="BI331" i="10"/>
  <c r="BH331" i="10"/>
  <c r="BG331" i="10"/>
  <c r="BF331" i="10"/>
  <c r="T331" i="10"/>
  <c r="R331" i="10"/>
  <c r="P331" i="10"/>
  <c r="BI329" i="10"/>
  <c r="BH329" i="10"/>
  <c r="BG329" i="10"/>
  <c r="BF329" i="10"/>
  <c r="T329" i="10"/>
  <c r="R329" i="10"/>
  <c r="P329" i="10"/>
  <c r="BI327" i="10"/>
  <c r="BH327" i="10"/>
  <c r="BG327" i="10"/>
  <c r="BF327" i="10"/>
  <c r="T327" i="10"/>
  <c r="R327" i="10"/>
  <c r="P327" i="10"/>
  <c r="BI325" i="10"/>
  <c r="BH325" i="10"/>
  <c r="BG325" i="10"/>
  <c r="BF325" i="10"/>
  <c r="T325" i="10"/>
  <c r="R325" i="10"/>
  <c r="P325" i="10"/>
  <c r="BI323" i="10"/>
  <c r="BH323" i="10"/>
  <c r="BG323" i="10"/>
  <c r="BF323" i="10"/>
  <c r="T323" i="10"/>
  <c r="R323" i="10"/>
  <c r="P323" i="10"/>
  <c r="BI321" i="10"/>
  <c r="BH321" i="10"/>
  <c r="BG321" i="10"/>
  <c r="BF321" i="10"/>
  <c r="T321" i="10"/>
  <c r="R321" i="10"/>
  <c r="P321" i="10"/>
  <c r="BI319" i="10"/>
  <c r="BH319" i="10"/>
  <c r="BG319" i="10"/>
  <c r="BF319" i="10"/>
  <c r="T319" i="10"/>
  <c r="R319" i="10"/>
  <c r="P319" i="10"/>
  <c r="BI317" i="10"/>
  <c r="BH317" i="10"/>
  <c r="BG317" i="10"/>
  <c r="BF317" i="10"/>
  <c r="T317" i="10"/>
  <c r="R317" i="10"/>
  <c r="P317" i="10"/>
  <c r="BI315" i="10"/>
  <c r="BH315" i="10"/>
  <c r="BG315" i="10"/>
  <c r="BF315" i="10"/>
  <c r="T315" i="10"/>
  <c r="R315" i="10"/>
  <c r="P315" i="10"/>
  <c r="BI313" i="10"/>
  <c r="BH313" i="10"/>
  <c r="BG313" i="10"/>
  <c r="BF313" i="10"/>
  <c r="T313" i="10"/>
  <c r="R313" i="10"/>
  <c r="P313" i="10"/>
  <c r="BI311" i="10"/>
  <c r="BH311" i="10"/>
  <c r="BG311" i="10"/>
  <c r="BF311" i="10"/>
  <c r="T311" i="10"/>
  <c r="R311" i="10"/>
  <c r="P311" i="10"/>
  <c r="BI309" i="10"/>
  <c r="BH309" i="10"/>
  <c r="BG309" i="10"/>
  <c r="BF309" i="10"/>
  <c r="T309" i="10"/>
  <c r="R309" i="10"/>
  <c r="P309" i="10"/>
  <c r="BI305" i="10"/>
  <c r="BH305" i="10"/>
  <c r="BG305" i="10"/>
  <c r="BF305" i="10"/>
  <c r="T305" i="10"/>
  <c r="R305" i="10"/>
  <c r="P305" i="10"/>
  <c r="BI303" i="10"/>
  <c r="BH303" i="10"/>
  <c r="BG303" i="10"/>
  <c r="BF303" i="10"/>
  <c r="T303" i="10"/>
  <c r="R303" i="10"/>
  <c r="P303" i="10"/>
  <c r="BI299" i="10"/>
  <c r="BH299" i="10"/>
  <c r="BG299" i="10"/>
  <c r="BF299" i="10"/>
  <c r="T299" i="10"/>
  <c r="R299" i="10"/>
  <c r="P299" i="10"/>
  <c r="BI297" i="10"/>
  <c r="BH297" i="10"/>
  <c r="BG297" i="10"/>
  <c r="BF297" i="10"/>
  <c r="T297" i="10"/>
  <c r="R297" i="10"/>
  <c r="P297" i="10"/>
  <c r="BI295" i="10"/>
  <c r="BH295" i="10"/>
  <c r="BG295" i="10"/>
  <c r="BF295" i="10"/>
  <c r="T295" i="10"/>
  <c r="R295" i="10"/>
  <c r="P295" i="10"/>
  <c r="BI293" i="10"/>
  <c r="BH293" i="10"/>
  <c r="BG293" i="10"/>
  <c r="BF293" i="10"/>
  <c r="T293" i="10"/>
  <c r="R293" i="10"/>
  <c r="P293" i="10"/>
  <c r="BI291" i="10"/>
  <c r="BH291" i="10"/>
  <c r="BG291" i="10"/>
  <c r="BF291" i="10"/>
  <c r="T291" i="10"/>
  <c r="R291" i="10"/>
  <c r="P291" i="10"/>
  <c r="BI289" i="10"/>
  <c r="BH289" i="10"/>
  <c r="BG289" i="10"/>
  <c r="BF289" i="10"/>
  <c r="T289" i="10"/>
  <c r="R289" i="10"/>
  <c r="P289" i="10"/>
  <c r="BI287" i="10"/>
  <c r="BH287" i="10"/>
  <c r="BG287" i="10"/>
  <c r="BF287" i="10"/>
  <c r="T287" i="10"/>
  <c r="R287" i="10"/>
  <c r="P287" i="10"/>
  <c r="BI283" i="10"/>
  <c r="BH283" i="10"/>
  <c r="BG283" i="10"/>
  <c r="BF283" i="10"/>
  <c r="T283" i="10"/>
  <c r="R283" i="10"/>
  <c r="P283" i="10"/>
  <c r="BI281" i="10"/>
  <c r="BH281" i="10"/>
  <c r="BG281" i="10"/>
  <c r="BF281" i="10"/>
  <c r="T281" i="10"/>
  <c r="R281" i="10"/>
  <c r="P281" i="10"/>
  <c r="BI278" i="10"/>
  <c r="BH278" i="10"/>
  <c r="BG278" i="10"/>
  <c r="BF278" i="10"/>
  <c r="T278" i="10"/>
  <c r="R278" i="10"/>
  <c r="P278" i="10"/>
  <c r="BI276" i="10"/>
  <c r="BH276" i="10"/>
  <c r="BG276" i="10"/>
  <c r="BF276" i="10"/>
  <c r="T276" i="10"/>
  <c r="R276" i="10"/>
  <c r="P276" i="10"/>
  <c r="BI274" i="10"/>
  <c r="BH274" i="10"/>
  <c r="BG274" i="10"/>
  <c r="BF274" i="10"/>
  <c r="T274" i="10"/>
  <c r="R274" i="10"/>
  <c r="P274" i="10"/>
  <c r="BI271" i="10"/>
  <c r="BH271" i="10"/>
  <c r="BG271" i="10"/>
  <c r="BF271" i="10"/>
  <c r="T271" i="10"/>
  <c r="R271" i="10"/>
  <c r="P271" i="10"/>
  <c r="BI269" i="10"/>
  <c r="BH269" i="10"/>
  <c r="BG269" i="10"/>
  <c r="BF269" i="10"/>
  <c r="T269" i="10"/>
  <c r="R269" i="10"/>
  <c r="P269" i="10"/>
  <c r="BI267" i="10"/>
  <c r="BH267" i="10"/>
  <c r="BG267" i="10"/>
  <c r="BF267" i="10"/>
  <c r="T267" i="10"/>
  <c r="R267" i="10"/>
  <c r="P267" i="10"/>
  <c r="BI264" i="10"/>
  <c r="BH264" i="10"/>
  <c r="BG264" i="10"/>
  <c r="BF264" i="10"/>
  <c r="T264" i="10"/>
  <c r="R264" i="10"/>
  <c r="P264" i="10"/>
  <c r="BI262" i="10"/>
  <c r="BH262" i="10"/>
  <c r="BG262" i="10"/>
  <c r="BF262" i="10"/>
  <c r="T262" i="10"/>
  <c r="R262" i="10"/>
  <c r="P262" i="10"/>
  <c r="BI260" i="10"/>
  <c r="BH260" i="10"/>
  <c r="BG260" i="10"/>
  <c r="BF260" i="10"/>
  <c r="T260" i="10"/>
  <c r="R260" i="10"/>
  <c r="P260" i="10"/>
  <c r="BI258" i="10"/>
  <c r="BH258" i="10"/>
  <c r="BG258" i="10"/>
  <c r="BF258" i="10"/>
  <c r="T258" i="10"/>
  <c r="R258" i="10"/>
  <c r="P258" i="10"/>
  <c r="BI255" i="10"/>
  <c r="BH255" i="10"/>
  <c r="BG255" i="10"/>
  <c r="BF255" i="10"/>
  <c r="T255" i="10"/>
  <c r="R255" i="10"/>
  <c r="P255" i="10"/>
  <c r="BI253" i="10"/>
  <c r="BH253" i="10"/>
  <c r="BG253" i="10"/>
  <c r="BF253" i="10"/>
  <c r="T253" i="10"/>
  <c r="R253" i="10"/>
  <c r="P253" i="10"/>
  <c r="BI251" i="10"/>
  <c r="BH251" i="10"/>
  <c r="BG251" i="10"/>
  <c r="BF251" i="10"/>
  <c r="T251" i="10"/>
  <c r="R251" i="10"/>
  <c r="P251" i="10"/>
  <c r="BI249" i="10"/>
  <c r="BH249" i="10"/>
  <c r="BG249" i="10"/>
  <c r="BF249" i="10"/>
  <c r="T249" i="10"/>
  <c r="R249" i="10"/>
  <c r="P249" i="10"/>
  <c r="BI247" i="10"/>
  <c r="BH247" i="10"/>
  <c r="BG247" i="10"/>
  <c r="BF247" i="10"/>
  <c r="T247" i="10"/>
  <c r="R247" i="10"/>
  <c r="P247" i="10"/>
  <c r="BI245" i="10"/>
  <c r="BH245" i="10"/>
  <c r="BG245" i="10"/>
  <c r="BF245" i="10"/>
  <c r="T245" i="10"/>
  <c r="R245" i="10"/>
  <c r="P245" i="10"/>
  <c r="BI243" i="10"/>
  <c r="BH243" i="10"/>
  <c r="BG243" i="10"/>
  <c r="BF243" i="10"/>
  <c r="T243" i="10"/>
  <c r="R243" i="10"/>
  <c r="P243" i="10"/>
  <c r="BI241" i="10"/>
  <c r="BH241" i="10"/>
  <c r="BG241" i="10"/>
  <c r="BF241" i="10"/>
  <c r="T241" i="10"/>
  <c r="R241" i="10"/>
  <c r="P241" i="10"/>
  <c r="BI239" i="10"/>
  <c r="BH239" i="10"/>
  <c r="BG239" i="10"/>
  <c r="BF239" i="10"/>
  <c r="T239" i="10"/>
  <c r="R239" i="10"/>
  <c r="P239" i="10"/>
  <c r="BI237" i="10"/>
  <c r="BH237" i="10"/>
  <c r="BG237" i="10"/>
  <c r="BF237" i="10"/>
  <c r="T237" i="10"/>
  <c r="R237" i="10"/>
  <c r="P237" i="10"/>
  <c r="BI235" i="10"/>
  <c r="BH235" i="10"/>
  <c r="BG235" i="10"/>
  <c r="BF235" i="10"/>
  <c r="T235" i="10"/>
  <c r="R235" i="10"/>
  <c r="P235" i="10"/>
  <c r="BI232" i="10"/>
  <c r="BH232" i="10"/>
  <c r="BG232" i="10"/>
  <c r="BF232" i="10"/>
  <c r="T232" i="10"/>
  <c r="R232" i="10"/>
  <c r="P232" i="10"/>
  <c r="BI230" i="10"/>
  <c r="BH230" i="10"/>
  <c r="BG230" i="10"/>
  <c r="BF230" i="10"/>
  <c r="T230" i="10"/>
  <c r="R230" i="10"/>
  <c r="P230" i="10"/>
  <c r="BI228" i="10"/>
  <c r="BH228" i="10"/>
  <c r="BG228" i="10"/>
  <c r="BF228" i="10"/>
  <c r="T228" i="10"/>
  <c r="R228" i="10"/>
  <c r="P228" i="10"/>
  <c r="BI226" i="10"/>
  <c r="BH226" i="10"/>
  <c r="BG226" i="10"/>
  <c r="BF226" i="10"/>
  <c r="T226" i="10"/>
  <c r="R226" i="10"/>
  <c r="P226" i="10"/>
  <c r="BI224" i="10"/>
  <c r="BH224" i="10"/>
  <c r="BG224" i="10"/>
  <c r="BF224" i="10"/>
  <c r="T224" i="10"/>
  <c r="R224" i="10"/>
  <c r="P224" i="10"/>
  <c r="BI222" i="10"/>
  <c r="BH222" i="10"/>
  <c r="BG222" i="10"/>
  <c r="BF222" i="10"/>
  <c r="T222" i="10"/>
  <c r="R222" i="10"/>
  <c r="P222" i="10"/>
  <c r="BI220" i="10"/>
  <c r="BH220" i="10"/>
  <c r="BG220" i="10"/>
  <c r="BF220" i="10"/>
  <c r="T220" i="10"/>
  <c r="R220" i="10"/>
  <c r="P220" i="10"/>
  <c r="BI218" i="10"/>
  <c r="BH218" i="10"/>
  <c r="BG218" i="10"/>
  <c r="BF218" i="10"/>
  <c r="T218" i="10"/>
  <c r="R218" i="10"/>
  <c r="P218" i="10"/>
  <c r="BI216" i="10"/>
  <c r="BH216" i="10"/>
  <c r="BG216" i="10"/>
  <c r="BF216" i="10"/>
  <c r="T216" i="10"/>
  <c r="R216" i="10"/>
  <c r="P216" i="10"/>
  <c r="BI213" i="10"/>
  <c r="BH213" i="10"/>
  <c r="BG213" i="10"/>
  <c r="BF213" i="10"/>
  <c r="T213" i="10"/>
  <c r="R213" i="10"/>
  <c r="P213" i="10"/>
  <c r="BI211" i="10"/>
  <c r="BH211" i="10"/>
  <c r="BG211" i="10"/>
  <c r="BF211" i="10"/>
  <c r="T211" i="10"/>
  <c r="R211" i="10"/>
  <c r="P211" i="10"/>
  <c r="BI209" i="10"/>
  <c r="BH209" i="10"/>
  <c r="BG209" i="10"/>
  <c r="BF209" i="10"/>
  <c r="T209" i="10"/>
  <c r="R209" i="10"/>
  <c r="P209" i="10"/>
  <c r="BI207" i="10"/>
  <c r="BH207" i="10"/>
  <c r="BG207" i="10"/>
  <c r="BF207" i="10"/>
  <c r="T207" i="10"/>
  <c r="R207" i="10"/>
  <c r="P207" i="10"/>
  <c r="BI205" i="10"/>
  <c r="BH205" i="10"/>
  <c r="BG205" i="10"/>
  <c r="BF205" i="10"/>
  <c r="T205" i="10"/>
  <c r="R205" i="10"/>
  <c r="P205" i="10"/>
  <c r="BI202" i="10"/>
  <c r="BH202" i="10"/>
  <c r="BG202" i="10"/>
  <c r="BF202" i="10"/>
  <c r="T202" i="10"/>
  <c r="R202" i="10"/>
  <c r="P202" i="10"/>
  <c r="BI199" i="10"/>
  <c r="BH199" i="10"/>
  <c r="BG199" i="10"/>
  <c r="BF199" i="10"/>
  <c r="T199" i="10"/>
  <c r="R199" i="10"/>
  <c r="P199" i="10"/>
  <c r="BI197" i="10"/>
  <c r="BH197" i="10"/>
  <c r="BG197" i="10"/>
  <c r="BF197" i="10"/>
  <c r="T197" i="10"/>
  <c r="R197" i="10"/>
  <c r="P197" i="10"/>
  <c r="BI195" i="10"/>
  <c r="BH195" i="10"/>
  <c r="BG195" i="10"/>
  <c r="BF195" i="10"/>
  <c r="T195" i="10"/>
  <c r="R195" i="10"/>
  <c r="P195" i="10"/>
  <c r="BI193" i="10"/>
  <c r="BH193" i="10"/>
  <c r="BG193" i="10"/>
  <c r="BF193" i="10"/>
  <c r="T193" i="10"/>
  <c r="R193" i="10"/>
  <c r="P193" i="10"/>
  <c r="BI190" i="10"/>
  <c r="BH190" i="10"/>
  <c r="BG190" i="10"/>
  <c r="BF190" i="10"/>
  <c r="T190" i="10"/>
  <c r="R190" i="10"/>
  <c r="P190" i="10"/>
  <c r="BI187" i="10"/>
  <c r="BH187" i="10"/>
  <c r="BG187" i="10"/>
  <c r="BF187" i="10"/>
  <c r="T187" i="10"/>
  <c r="R187" i="10"/>
  <c r="P187" i="10"/>
  <c r="BI184" i="10"/>
  <c r="BH184" i="10"/>
  <c r="BG184" i="10"/>
  <c r="BF184" i="10"/>
  <c r="T184" i="10"/>
  <c r="R184" i="10"/>
  <c r="P184" i="10"/>
  <c r="BI180" i="10"/>
  <c r="BH180" i="10"/>
  <c r="BG180" i="10"/>
  <c r="BF180" i="10"/>
  <c r="T180" i="10"/>
  <c r="T179" i="10" s="1"/>
  <c r="R180" i="10"/>
  <c r="R179" i="10" s="1"/>
  <c r="P180" i="10"/>
  <c r="P179" i="10" s="1"/>
  <c r="BI177" i="10"/>
  <c r="BH177" i="10"/>
  <c r="BG177" i="10"/>
  <c r="BF177" i="10"/>
  <c r="T177" i="10"/>
  <c r="R177" i="10"/>
  <c r="P177" i="10"/>
  <c r="BI174" i="10"/>
  <c r="BH174" i="10"/>
  <c r="BG174" i="10"/>
  <c r="BF174" i="10"/>
  <c r="T174" i="10"/>
  <c r="R174" i="10"/>
  <c r="P174" i="10"/>
  <c r="BI172" i="10"/>
  <c r="BH172" i="10"/>
  <c r="BG172" i="10"/>
  <c r="BF172" i="10"/>
  <c r="T172" i="10"/>
  <c r="R172" i="10"/>
  <c r="P172" i="10"/>
  <c r="BI170" i="10"/>
  <c r="BH170" i="10"/>
  <c r="BG170" i="10"/>
  <c r="BF170" i="10"/>
  <c r="T170" i="10"/>
  <c r="R170" i="10"/>
  <c r="P170" i="10"/>
  <c r="BI167" i="10"/>
  <c r="BH167" i="10"/>
  <c r="BG167" i="10"/>
  <c r="BF167" i="10"/>
  <c r="T167" i="10"/>
  <c r="R167" i="10"/>
  <c r="P167" i="10"/>
  <c r="BI165" i="10"/>
  <c r="BH165" i="10"/>
  <c r="BG165" i="10"/>
  <c r="BF165" i="10"/>
  <c r="T165" i="10"/>
  <c r="R165" i="10"/>
  <c r="P165" i="10"/>
  <c r="BI163" i="10"/>
  <c r="BH163" i="10"/>
  <c r="BG163" i="10"/>
  <c r="BF163" i="10"/>
  <c r="T163" i="10"/>
  <c r="R163" i="10"/>
  <c r="P163" i="10"/>
  <c r="BI161" i="10"/>
  <c r="BH161" i="10"/>
  <c r="BG161" i="10"/>
  <c r="BF161" i="10"/>
  <c r="T161" i="10"/>
  <c r="R161" i="10"/>
  <c r="P161" i="10"/>
  <c r="BI159" i="10"/>
  <c r="BH159" i="10"/>
  <c r="BG159" i="10"/>
  <c r="BF159" i="10"/>
  <c r="T159" i="10"/>
  <c r="R159" i="10"/>
  <c r="P159" i="10"/>
  <c r="BI157" i="10"/>
  <c r="BH157" i="10"/>
  <c r="BG157" i="10"/>
  <c r="BF157" i="10"/>
  <c r="T157" i="10"/>
  <c r="R157" i="10"/>
  <c r="P157" i="10"/>
  <c r="BI155" i="10"/>
  <c r="BH155" i="10"/>
  <c r="BG155" i="10"/>
  <c r="BF155" i="10"/>
  <c r="T155" i="10"/>
  <c r="R155" i="10"/>
  <c r="P155" i="10"/>
  <c r="BI153" i="10"/>
  <c r="BH153" i="10"/>
  <c r="BG153" i="10"/>
  <c r="BF153" i="10"/>
  <c r="T153" i="10"/>
  <c r="R153" i="10"/>
  <c r="P153" i="10"/>
  <c r="BI149" i="10"/>
  <c r="BH149" i="10"/>
  <c r="BG149" i="10"/>
  <c r="BF149" i="10"/>
  <c r="T149" i="10"/>
  <c r="R149" i="10"/>
  <c r="P149" i="10"/>
  <c r="BI147" i="10"/>
  <c r="BH147" i="10"/>
  <c r="BG147" i="10"/>
  <c r="BF147" i="10"/>
  <c r="T147" i="10"/>
  <c r="R147" i="10"/>
  <c r="P147" i="10"/>
  <c r="BI141" i="10"/>
  <c r="BH141" i="10"/>
  <c r="BG141" i="10"/>
  <c r="BF141" i="10"/>
  <c r="T141" i="10"/>
  <c r="R141" i="10"/>
  <c r="P141" i="10"/>
  <c r="BI139" i="10"/>
  <c r="BH139" i="10"/>
  <c r="BG139" i="10"/>
  <c r="BF139" i="10"/>
  <c r="T139" i="10"/>
  <c r="R139" i="10"/>
  <c r="P139" i="10"/>
  <c r="J133" i="10"/>
  <c r="J132" i="10"/>
  <c r="F132" i="10"/>
  <c r="F130" i="10"/>
  <c r="E128" i="10"/>
  <c r="J92" i="10"/>
  <c r="J91" i="10"/>
  <c r="F91" i="10"/>
  <c r="F89" i="10"/>
  <c r="E87" i="10"/>
  <c r="J18" i="10"/>
  <c r="E18" i="10"/>
  <c r="F133" i="10" s="1"/>
  <c r="J17" i="10"/>
  <c r="J12" i="10"/>
  <c r="J89" i="10" s="1"/>
  <c r="E7" i="10"/>
  <c r="E85" i="10" s="1"/>
  <c r="J37" i="9"/>
  <c r="J36" i="9"/>
  <c r="AY102" i="1" s="1"/>
  <c r="J35" i="9"/>
  <c r="AX102" i="1"/>
  <c r="BI396" i="9"/>
  <c r="BH396" i="9"/>
  <c r="BG396" i="9"/>
  <c r="BF396" i="9"/>
  <c r="T396" i="9"/>
  <c r="R396" i="9"/>
  <c r="P396" i="9"/>
  <c r="BI394" i="9"/>
  <c r="BH394" i="9"/>
  <c r="BG394" i="9"/>
  <c r="BF394" i="9"/>
  <c r="T394" i="9"/>
  <c r="R394" i="9"/>
  <c r="P394" i="9"/>
  <c r="BI392" i="9"/>
  <c r="BH392" i="9"/>
  <c r="BG392" i="9"/>
  <c r="BF392" i="9"/>
  <c r="T392" i="9"/>
  <c r="R392" i="9"/>
  <c r="P392" i="9"/>
  <c r="BI390" i="9"/>
  <c r="BH390" i="9"/>
  <c r="BG390" i="9"/>
  <c r="BF390" i="9"/>
  <c r="T390" i="9"/>
  <c r="R390" i="9"/>
  <c r="P390" i="9"/>
  <c r="BI387" i="9"/>
  <c r="BH387" i="9"/>
  <c r="BG387" i="9"/>
  <c r="BF387" i="9"/>
  <c r="T387" i="9"/>
  <c r="R387" i="9"/>
  <c r="P387" i="9"/>
  <c r="BI385" i="9"/>
  <c r="BH385" i="9"/>
  <c r="BG385" i="9"/>
  <c r="BF385" i="9"/>
  <c r="T385" i="9"/>
  <c r="R385" i="9"/>
  <c r="P385" i="9"/>
  <c r="BI383" i="9"/>
  <c r="BH383" i="9"/>
  <c r="BG383" i="9"/>
  <c r="BF383" i="9"/>
  <c r="T383" i="9"/>
  <c r="R383" i="9"/>
  <c r="P383" i="9"/>
  <c r="BI380" i="9"/>
  <c r="BH380" i="9"/>
  <c r="BG380" i="9"/>
  <c r="BF380" i="9"/>
  <c r="T380" i="9"/>
  <c r="R380" i="9"/>
  <c r="P380" i="9"/>
  <c r="BI377" i="9"/>
  <c r="BH377" i="9"/>
  <c r="BG377" i="9"/>
  <c r="BF377" i="9"/>
  <c r="T377" i="9"/>
  <c r="R377" i="9"/>
  <c r="P377" i="9"/>
  <c r="BI374" i="9"/>
  <c r="BH374" i="9"/>
  <c r="BG374" i="9"/>
  <c r="BF374" i="9"/>
  <c r="T374" i="9"/>
  <c r="R374" i="9"/>
  <c r="P374" i="9"/>
  <c r="BI369" i="9"/>
  <c r="BH369" i="9"/>
  <c r="BG369" i="9"/>
  <c r="BF369" i="9"/>
  <c r="T369" i="9"/>
  <c r="R369" i="9"/>
  <c r="P369" i="9"/>
  <c r="BI365" i="9"/>
  <c r="BH365" i="9"/>
  <c r="BG365" i="9"/>
  <c r="BF365" i="9"/>
  <c r="T365" i="9"/>
  <c r="R365" i="9"/>
  <c r="P365" i="9"/>
  <c r="BI363" i="9"/>
  <c r="BH363" i="9"/>
  <c r="BG363" i="9"/>
  <c r="BF363" i="9"/>
  <c r="T363" i="9"/>
  <c r="R363" i="9"/>
  <c r="P363" i="9"/>
  <c r="BI361" i="9"/>
  <c r="BH361" i="9"/>
  <c r="BG361" i="9"/>
  <c r="BF361" i="9"/>
  <c r="T361" i="9"/>
  <c r="R361" i="9"/>
  <c r="P361" i="9"/>
  <c r="BI359" i="9"/>
  <c r="BH359" i="9"/>
  <c r="BG359" i="9"/>
  <c r="BF359" i="9"/>
  <c r="T359" i="9"/>
  <c r="R359" i="9"/>
  <c r="P359" i="9"/>
  <c r="BI357" i="9"/>
  <c r="BH357" i="9"/>
  <c r="BG357" i="9"/>
  <c r="BF357" i="9"/>
  <c r="T357" i="9"/>
  <c r="R357" i="9"/>
  <c r="P357" i="9"/>
  <c r="BI355" i="9"/>
  <c r="BH355" i="9"/>
  <c r="BG355" i="9"/>
  <c r="BF355" i="9"/>
  <c r="T355" i="9"/>
  <c r="R355" i="9"/>
  <c r="P355" i="9"/>
  <c r="BI353" i="9"/>
  <c r="BH353" i="9"/>
  <c r="BG353" i="9"/>
  <c r="BF353" i="9"/>
  <c r="T353" i="9"/>
  <c r="R353" i="9"/>
  <c r="P353" i="9"/>
  <c r="BI350" i="9"/>
  <c r="BH350" i="9"/>
  <c r="BG350" i="9"/>
  <c r="BF350" i="9"/>
  <c r="T350" i="9"/>
  <c r="T349" i="9"/>
  <c r="R350" i="9"/>
  <c r="R349" i="9" s="1"/>
  <c r="P350" i="9"/>
  <c r="P349" i="9" s="1"/>
  <c r="BI347" i="9"/>
  <c r="BH347" i="9"/>
  <c r="BG347" i="9"/>
  <c r="BF347" i="9"/>
  <c r="T347" i="9"/>
  <c r="R347" i="9"/>
  <c r="P347" i="9"/>
  <c r="BI344" i="9"/>
  <c r="BH344" i="9"/>
  <c r="BG344" i="9"/>
  <c r="BF344" i="9"/>
  <c r="T344" i="9"/>
  <c r="R344" i="9"/>
  <c r="P344" i="9"/>
  <c r="BI341" i="9"/>
  <c r="BH341" i="9"/>
  <c r="BG341" i="9"/>
  <c r="BF341" i="9"/>
  <c r="T341" i="9"/>
  <c r="R341" i="9"/>
  <c r="P341" i="9"/>
  <c r="BI339" i="9"/>
  <c r="BH339" i="9"/>
  <c r="BG339" i="9"/>
  <c r="BF339" i="9"/>
  <c r="T339" i="9"/>
  <c r="R339" i="9"/>
  <c r="P339" i="9"/>
  <c r="BI337" i="9"/>
  <c r="BH337" i="9"/>
  <c r="BG337" i="9"/>
  <c r="BF337" i="9"/>
  <c r="T337" i="9"/>
  <c r="R337" i="9"/>
  <c r="P337" i="9"/>
  <c r="BI335" i="9"/>
  <c r="BH335" i="9"/>
  <c r="BG335" i="9"/>
  <c r="BF335" i="9"/>
  <c r="T335" i="9"/>
  <c r="R335" i="9"/>
  <c r="P335" i="9"/>
  <c r="BI333" i="9"/>
  <c r="BH333" i="9"/>
  <c r="BG333" i="9"/>
  <c r="BF333" i="9"/>
  <c r="T333" i="9"/>
  <c r="R333" i="9"/>
  <c r="P333" i="9"/>
  <c r="BI331" i="9"/>
  <c r="BH331" i="9"/>
  <c r="BG331" i="9"/>
  <c r="BF331" i="9"/>
  <c r="T331" i="9"/>
  <c r="R331" i="9"/>
  <c r="P331" i="9"/>
  <c r="BI329" i="9"/>
  <c r="BH329" i="9"/>
  <c r="BG329" i="9"/>
  <c r="BF329" i="9"/>
  <c r="T329" i="9"/>
  <c r="R329" i="9"/>
  <c r="P329" i="9"/>
  <c r="BI327" i="9"/>
  <c r="BH327" i="9"/>
  <c r="BG327" i="9"/>
  <c r="BF327" i="9"/>
  <c r="T327" i="9"/>
  <c r="R327" i="9"/>
  <c r="P327" i="9"/>
  <c r="BI325" i="9"/>
  <c r="BH325" i="9"/>
  <c r="BG325" i="9"/>
  <c r="BF325" i="9"/>
  <c r="T325" i="9"/>
  <c r="R325" i="9"/>
  <c r="P325" i="9"/>
  <c r="BI323" i="9"/>
  <c r="BH323" i="9"/>
  <c r="BG323" i="9"/>
  <c r="BF323" i="9"/>
  <c r="T323" i="9"/>
  <c r="R323" i="9"/>
  <c r="P323" i="9"/>
  <c r="BI321" i="9"/>
  <c r="BH321" i="9"/>
  <c r="BG321" i="9"/>
  <c r="BF321" i="9"/>
  <c r="T321" i="9"/>
  <c r="R321" i="9"/>
  <c r="P321" i="9"/>
  <c r="BI319" i="9"/>
  <c r="BH319" i="9"/>
  <c r="BG319" i="9"/>
  <c r="BF319" i="9"/>
  <c r="T319" i="9"/>
  <c r="R319" i="9"/>
  <c r="P319" i="9"/>
  <c r="BI317" i="9"/>
  <c r="BH317" i="9"/>
  <c r="BG317" i="9"/>
  <c r="BF317" i="9"/>
  <c r="T317" i="9"/>
  <c r="R317" i="9"/>
  <c r="P317" i="9"/>
  <c r="BI315" i="9"/>
  <c r="BH315" i="9"/>
  <c r="BG315" i="9"/>
  <c r="BF315" i="9"/>
  <c r="T315" i="9"/>
  <c r="R315" i="9"/>
  <c r="P315" i="9"/>
  <c r="BI313" i="9"/>
  <c r="BH313" i="9"/>
  <c r="BG313" i="9"/>
  <c r="BF313" i="9"/>
  <c r="T313" i="9"/>
  <c r="R313" i="9"/>
  <c r="P313" i="9"/>
  <c r="BI311" i="9"/>
  <c r="BH311" i="9"/>
  <c r="BG311" i="9"/>
  <c r="BF311" i="9"/>
  <c r="T311" i="9"/>
  <c r="R311" i="9"/>
  <c r="P311" i="9"/>
  <c r="BI309" i="9"/>
  <c r="BH309" i="9"/>
  <c r="BG309" i="9"/>
  <c r="BF309" i="9"/>
  <c r="T309" i="9"/>
  <c r="R309" i="9"/>
  <c r="P309" i="9"/>
  <c r="BI305" i="9"/>
  <c r="BH305" i="9"/>
  <c r="BG305" i="9"/>
  <c r="BF305" i="9"/>
  <c r="T305" i="9"/>
  <c r="R305" i="9"/>
  <c r="P305" i="9"/>
  <c r="BI303" i="9"/>
  <c r="BH303" i="9"/>
  <c r="BG303" i="9"/>
  <c r="BF303" i="9"/>
  <c r="T303" i="9"/>
  <c r="R303" i="9"/>
  <c r="P303" i="9"/>
  <c r="BI299" i="9"/>
  <c r="BH299" i="9"/>
  <c r="BG299" i="9"/>
  <c r="BF299" i="9"/>
  <c r="T299" i="9"/>
  <c r="R299" i="9"/>
  <c r="P299" i="9"/>
  <c r="BI297" i="9"/>
  <c r="BH297" i="9"/>
  <c r="BG297" i="9"/>
  <c r="BF297" i="9"/>
  <c r="T297" i="9"/>
  <c r="R297" i="9"/>
  <c r="P297" i="9"/>
  <c r="BI295" i="9"/>
  <c r="BH295" i="9"/>
  <c r="BG295" i="9"/>
  <c r="BF295" i="9"/>
  <c r="T295" i="9"/>
  <c r="R295" i="9"/>
  <c r="P295" i="9"/>
  <c r="BI293" i="9"/>
  <c r="BH293" i="9"/>
  <c r="BG293" i="9"/>
  <c r="BF293" i="9"/>
  <c r="T293" i="9"/>
  <c r="R293" i="9"/>
  <c r="P293" i="9"/>
  <c r="BI291" i="9"/>
  <c r="BH291" i="9"/>
  <c r="BG291" i="9"/>
  <c r="BF291" i="9"/>
  <c r="T291" i="9"/>
  <c r="R291" i="9"/>
  <c r="P291" i="9"/>
  <c r="BI289" i="9"/>
  <c r="BH289" i="9"/>
  <c r="BG289" i="9"/>
  <c r="BF289" i="9"/>
  <c r="T289" i="9"/>
  <c r="R289" i="9"/>
  <c r="P289" i="9"/>
  <c r="BI287" i="9"/>
  <c r="BH287" i="9"/>
  <c r="BG287" i="9"/>
  <c r="BF287" i="9"/>
  <c r="T287" i="9"/>
  <c r="R287" i="9"/>
  <c r="P287" i="9"/>
  <c r="BI283" i="9"/>
  <c r="BH283" i="9"/>
  <c r="BG283" i="9"/>
  <c r="BF283" i="9"/>
  <c r="T283" i="9"/>
  <c r="R283" i="9"/>
  <c r="P283" i="9"/>
  <c r="BI281" i="9"/>
  <c r="BH281" i="9"/>
  <c r="BG281" i="9"/>
  <c r="BF281" i="9"/>
  <c r="T281" i="9"/>
  <c r="R281" i="9"/>
  <c r="P281" i="9"/>
  <c r="BI278" i="9"/>
  <c r="BH278" i="9"/>
  <c r="BG278" i="9"/>
  <c r="BF278" i="9"/>
  <c r="T278" i="9"/>
  <c r="R278" i="9"/>
  <c r="P278" i="9"/>
  <c r="BI276" i="9"/>
  <c r="BH276" i="9"/>
  <c r="BG276" i="9"/>
  <c r="BF276" i="9"/>
  <c r="T276" i="9"/>
  <c r="R276" i="9"/>
  <c r="P276" i="9"/>
  <c r="BI274" i="9"/>
  <c r="BH274" i="9"/>
  <c r="BG274" i="9"/>
  <c r="BF274" i="9"/>
  <c r="T274" i="9"/>
  <c r="R274" i="9"/>
  <c r="P274" i="9"/>
  <c r="BI271" i="9"/>
  <c r="BH271" i="9"/>
  <c r="BG271" i="9"/>
  <c r="BF271" i="9"/>
  <c r="T271" i="9"/>
  <c r="R271" i="9"/>
  <c r="P271" i="9"/>
  <c r="BI269" i="9"/>
  <c r="BH269" i="9"/>
  <c r="BG269" i="9"/>
  <c r="BF269" i="9"/>
  <c r="T269" i="9"/>
  <c r="R269" i="9"/>
  <c r="P269" i="9"/>
  <c r="BI267" i="9"/>
  <c r="BH267" i="9"/>
  <c r="BG267" i="9"/>
  <c r="BF267" i="9"/>
  <c r="T267" i="9"/>
  <c r="R267" i="9"/>
  <c r="P267" i="9"/>
  <c r="BI264" i="9"/>
  <c r="BH264" i="9"/>
  <c r="BG264" i="9"/>
  <c r="BF264" i="9"/>
  <c r="T264" i="9"/>
  <c r="R264" i="9"/>
  <c r="P264" i="9"/>
  <c r="BI262" i="9"/>
  <c r="BH262" i="9"/>
  <c r="BG262" i="9"/>
  <c r="BF262" i="9"/>
  <c r="T262" i="9"/>
  <c r="R262" i="9"/>
  <c r="P262" i="9"/>
  <c r="BI260" i="9"/>
  <c r="BH260" i="9"/>
  <c r="BG260" i="9"/>
  <c r="BF260" i="9"/>
  <c r="T260" i="9"/>
  <c r="R260" i="9"/>
  <c r="P260" i="9"/>
  <c r="BI258" i="9"/>
  <c r="BH258" i="9"/>
  <c r="BG258" i="9"/>
  <c r="BF258" i="9"/>
  <c r="T258" i="9"/>
  <c r="R258" i="9"/>
  <c r="P258" i="9"/>
  <c r="BI255" i="9"/>
  <c r="BH255" i="9"/>
  <c r="BG255" i="9"/>
  <c r="BF255" i="9"/>
  <c r="T255" i="9"/>
  <c r="R255" i="9"/>
  <c r="P255" i="9"/>
  <c r="BI253" i="9"/>
  <c r="BH253" i="9"/>
  <c r="BG253" i="9"/>
  <c r="BF253" i="9"/>
  <c r="T253" i="9"/>
  <c r="R253" i="9"/>
  <c r="P253" i="9"/>
  <c r="BI251" i="9"/>
  <c r="BH251" i="9"/>
  <c r="BG251" i="9"/>
  <c r="BF251" i="9"/>
  <c r="T251" i="9"/>
  <c r="R251" i="9"/>
  <c r="P251" i="9"/>
  <c r="BI249" i="9"/>
  <c r="BH249" i="9"/>
  <c r="BG249" i="9"/>
  <c r="BF249" i="9"/>
  <c r="T249" i="9"/>
  <c r="R249" i="9"/>
  <c r="P249" i="9"/>
  <c r="BI247" i="9"/>
  <c r="BH247" i="9"/>
  <c r="BG247" i="9"/>
  <c r="BF247" i="9"/>
  <c r="T247" i="9"/>
  <c r="R247" i="9"/>
  <c r="P247" i="9"/>
  <c r="BI245" i="9"/>
  <c r="BH245" i="9"/>
  <c r="BG245" i="9"/>
  <c r="BF245" i="9"/>
  <c r="T245" i="9"/>
  <c r="R245" i="9"/>
  <c r="P245" i="9"/>
  <c r="BI243" i="9"/>
  <c r="BH243" i="9"/>
  <c r="BG243" i="9"/>
  <c r="BF243" i="9"/>
  <c r="T243" i="9"/>
  <c r="R243" i="9"/>
  <c r="P243" i="9"/>
  <c r="BI241" i="9"/>
  <c r="BH241" i="9"/>
  <c r="BG241" i="9"/>
  <c r="BF241" i="9"/>
  <c r="T241" i="9"/>
  <c r="R241" i="9"/>
  <c r="P241" i="9"/>
  <c r="BI239" i="9"/>
  <c r="BH239" i="9"/>
  <c r="BG239" i="9"/>
  <c r="BF239" i="9"/>
  <c r="T239" i="9"/>
  <c r="R239" i="9"/>
  <c r="P239" i="9"/>
  <c r="BI237" i="9"/>
  <c r="BH237" i="9"/>
  <c r="BG237" i="9"/>
  <c r="BF237" i="9"/>
  <c r="T237" i="9"/>
  <c r="R237" i="9"/>
  <c r="P237" i="9"/>
  <c r="BI235" i="9"/>
  <c r="BH235" i="9"/>
  <c r="BG235" i="9"/>
  <c r="BF235" i="9"/>
  <c r="T235" i="9"/>
  <c r="R235" i="9"/>
  <c r="P235" i="9"/>
  <c r="BI232" i="9"/>
  <c r="BH232" i="9"/>
  <c r="BG232" i="9"/>
  <c r="BF232" i="9"/>
  <c r="T232" i="9"/>
  <c r="R232" i="9"/>
  <c r="P232" i="9"/>
  <c r="BI230" i="9"/>
  <c r="BH230" i="9"/>
  <c r="BG230" i="9"/>
  <c r="BF230" i="9"/>
  <c r="T230" i="9"/>
  <c r="R230" i="9"/>
  <c r="P230" i="9"/>
  <c r="BI228" i="9"/>
  <c r="BH228" i="9"/>
  <c r="BG228" i="9"/>
  <c r="BF228" i="9"/>
  <c r="T228" i="9"/>
  <c r="R228" i="9"/>
  <c r="P228" i="9"/>
  <c r="BI226" i="9"/>
  <c r="BH226" i="9"/>
  <c r="BG226" i="9"/>
  <c r="BF226" i="9"/>
  <c r="T226" i="9"/>
  <c r="R226" i="9"/>
  <c r="P226" i="9"/>
  <c r="BI224" i="9"/>
  <c r="BH224" i="9"/>
  <c r="BG224" i="9"/>
  <c r="BF224" i="9"/>
  <c r="T224" i="9"/>
  <c r="R224" i="9"/>
  <c r="P224" i="9"/>
  <c r="BI222" i="9"/>
  <c r="BH222" i="9"/>
  <c r="BG222" i="9"/>
  <c r="BF222" i="9"/>
  <c r="T222" i="9"/>
  <c r="R222" i="9"/>
  <c r="P222" i="9"/>
  <c r="BI220" i="9"/>
  <c r="BH220" i="9"/>
  <c r="BG220" i="9"/>
  <c r="BF220" i="9"/>
  <c r="T220" i="9"/>
  <c r="R220" i="9"/>
  <c r="P220" i="9"/>
  <c r="BI218" i="9"/>
  <c r="BH218" i="9"/>
  <c r="BG218" i="9"/>
  <c r="BF218" i="9"/>
  <c r="T218" i="9"/>
  <c r="R218" i="9"/>
  <c r="P218" i="9"/>
  <c r="BI216" i="9"/>
  <c r="BH216" i="9"/>
  <c r="BG216" i="9"/>
  <c r="BF216" i="9"/>
  <c r="T216" i="9"/>
  <c r="R216" i="9"/>
  <c r="P216" i="9"/>
  <c r="BI213" i="9"/>
  <c r="BH213" i="9"/>
  <c r="BG213" i="9"/>
  <c r="BF213" i="9"/>
  <c r="T213" i="9"/>
  <c r="R213" i="9"/>
  <c r="P213" i="9"/>
  <c r="BI211" i="9"/>
  <c r="BH211" i="9"/>
  <c r="BG211" i="9"/>
  <c r="BF211" i="9"/>
  <c r="T211" i="9"/>
  <c r="R211" i="9"/>
  <c r="P211" i="9"/>
  <c r="BI209" i="9"/>
  <c r="BH209" i="9"/>
  <c r="BG209" i="9"/>
  <c r="BF209" i="9"/>
  <c r="T209" i="9"/>
  <c r="R209" i="9"/>
  <c r="P209" i="9"/>
  <c r="BI207" i="9"/>
  <c r="BH207" i="9"/>
  <c r="BG207" i="9"/>
  <c r="BF207" i="9"/>
  <c r="T207" i="9"/>
  <c r="R207" i="9"/>
  <c r="P207" i="9"/>
  <c r="BI205" i="9"/>
  <c r="BH205" i="9"/>
  <c r="BG205" i="9"/>
  <c r="BF205" i="9"/>
  <c r="T205" i="9"/>
  <c r="R205" i="9"/>
  <c r="P205" i="9"/>
  <c r="BI202" i="9"/>
  <c r="BH202" i="9"/>
  <c r="BG202" i="9"/>
  <c r="BF202" i="9"/>
  <c r="T202" i="9"/>
  <c r="R202" i="9"/>
  <c r="P202" i="9"/>
  <c r="BI199" i="9"/>
  <c r="BH199" i="9"/>
  <c r="BG199" i="9"/>
  <c r="BF199" i="9"/>
  <c r="T199" i="9"/>
  <c r="R199" i="9"/>
  <c r="P199" i="9"/>
  <c r="BI197" i="9"/>
  <c r="BH197" i="9"/>
  <c r="BG197" i="9"/>
  <c r="BF197" i="9"/>
  <c r="T197" i="9"/>
  <c r="R197" i="9"/>
  <c r="P197" i="9"/>
  <c r="BI195" i="9"/>
  <c r="BH195" i="9"/>
  <c r="BG195" i="9"/>
  <c r="BF195" i="9"/>
  <c r="T195" i="9"/>
  <c r="R195" i="9"/>
  <c r="P195" i="9"/>
  <c r="BI193" i="9"/>
  <c r="BH193" i="9"/>
  <c r="BG193" i="9"/>
  <c r="BF193" i="9"/>
  <c r="T193" i="9"/>
  <c r="R193" i="9"/>
  <c r="P193" i="9"/>
  <c r="BI190" i="9"/>
  <c r="BH190" i="9"/>
  <c r="BG190" i="9"/>
  <c r="BF190" i="9"/>
  <c r="T190" i="9"/>
  <c r="R190" i="9"/>
  <c r="P190" i="9"/>
  <c r="BI187" i="9"/>
  <c r="BH187" i="9"/>
  <c r="BG187" i="9"/>
  <c r="BF187" i="9"/>
  <c r="T187" i="9"/>
  <c r="R187" i="9"/>
  <c r="P187" i="9"/>
  <c r="BI184" i="9"/>
  <c r="BH184" i="9"/>
  <c r="BG184" i="9"/>
  <c r="BF184" i="9"/>
  <c r="T184" i="9"/>
  <c r="R184" i="9"/>
  <c r="P184" i="9"/>
  <c r="BI180" i="9"/>
  <c r="BH180" i="9"/>
  <c r="BG180" i="9"/>
  <c r="BF180" i="9"/>
  <c r="T180" i="9"/>
  <c r="T179" i="9" s="1"/>
  <c r="R180" i="9"/>
  <c r="R179" i="9" s="1"/>
  <c r="P180" i="9"/>
  <c r="P179" i="9" s="1"/>
  <c r="BI177" i="9"/>
  <c r="BH177" i="9"/>
  <c r="BG177" i="9"/>
  <c r="BF177" i="9"/>
  <c r="T177" i="9"/>
  <c r="R177" i="9"/>
  <c r="P177" i="9"/>
  <c r="BI174" i="9"/>
  <c r="BH174" i="9"/>
  <c r="BG174" i="9"/>
  <c r="BF174" i="9"/>
  <c r="T174" i="9"/>
  <c r="R174" i="9"/>
  <c r="P174" i="9"/>
  <c r="BI172" i="9"/>
  <c r="BH172" i="9"/>
  <c r="BG172" i="9"/>
  <c r="BF172" i="9"/>
  <c r="T172" i="9"/>
  <c r="R172" i="9"/>
  <c r="P172" i="9"/>
  <c r="BI170" i="9"/>
  <c r="BH170" i="9"/>
  <c r="BG170" i="9"/>
  <c r="BF170" i="9"/>
  <c r="T170" i="9"/>
  <c r="R170" i="9"/>
  <c r="P170" i="9"/>
  <c r="BI167" i="9"/>
  <c r="BH167" i="9"/>
  <c r="BG167" i="9"/>
  <c r="BF167" i="9"/>
  <c r="T167" i="9"/>
  <c r="R167" i="9"/>
  <c r="P167" i="9"/>
  <c r="BI165" i="9"/>
  <c r="BH165" i="9"/>
  <c r="BG165" i="9"/>
  <c r="BF165" i="9"/>
  <c r="T165" i="9"/>
  <c r="R165" i="9"/>
  <c r="P165" i="9"/>
  <c r="BI163" i="9"/>
  <c r="BH163" i="9"/>
  <c r="BG163" i="9"/>
  <c r="BF163" i="9"/>
  <c r="T163" i="9"/>
  <c r="R163" i="9"/>
  <c r="P163" i="9"/>
  <c r="BI161" i="9"/>
  <c r="BH161" i="9"/>
  <c r="BG161" i="9"/>
  <c r="BF161" i="9"/>
  <c r="T161" i="9"/>
  <c r="R161" i="9"/>
  <c r="P161" i="9"/>
  <c r="BI159" i="9"/>
  <c r="BH159" i="9"/>
  <c r="BG159" i="9"/>
  <c r="BF159" i="9"/>
  <c r="T159" i="9"/>
  <c r="R159" i="9"/>
  <c r="P159" i="9"/>
  <c r="BI157" i="9"/>
  <c r="BH157" i="9"/>
  <c r="BG157" i="9"/>
  <c r="BF157" i="9"/>
  <c r="T157" i="9"/>
  <c r="R157" i="9"/>
  <c r="P157" i="9"/>
  <c r="BI155" i="9"/>
  <c r="BH155" i="9"/>
  <c r="BG155" i="9"/>
  <c r="BF155" i="9"/>
  <c r="T155" i="9"/>
  <c r="R155" i="9"/>
  <c r="P155" i="9"/>
  <c r="BI153" i="9"/>
  <c r="BH153" i="9"/>
  <c r="BG153" i="9"/>
  <c r="BF153" i="9"/>
  <c r="T153" i="9"/>
  <c r="R153" i="9"/>
  <c r="P153" i="9"/>
  <c r="BI149" i="9"/>
  <c r="BH149" i="9"/>
  <c r="BG149" i="9"/>
  <c r="BF149" i="9"/>
  <c r="T149" i="9"/>
  <c r="R149" i="9"/>
  <c r="P149" i="9"/>
  <c r="BI147" i="9"/>
  <c r="BH147" i="9"/>
  <c r="BG147" i="9"/>
  <c r="BF147" i="9"/>
  <c r="T147" i="9"/>
  <c r="R147" i="9"/>
  <c r="P147" i="9"/>
  <c r="BI141" i="9"/>
  <c r="BH141" i="9"/>
  <c r="BG141" i="9"/>
  <c r="BF141" i="9"/>
  <c r="T141" i="9"/>
  <c r="R141" i="9"/>
  <c r="P141" i="9"/>
  <c r="BI139" i="9"/>
  <c r="BH139" i="9"/>
  <c r="BG139" i="9"/>
  <c r="BF139" i="9"/>
  <c r="T139" i="9"/>
  <c r="R139" i="9"/>
  <c r="P139" i="9"/>
  <c r="J133" i="9"/>
  <c r="J132" i="9"/>
  <c r="F132" i="9"/>
  <c r="F130" i="9"/>
  <c r="E128" i="9"/>
  <c r="J92" i="9"/>
  <c r="J91" i="9"/>
  <c r="F91" i="9"/>
  <c r="F89" i="9"/>
  <c r="E87" i="9"/>
  <c r="J18" i="9"/>
  <c r="E18" i="9"/>
  <c r="F92" i="9"/>
  <c r="J17" i="9"/>
  <c r="J12" i="9"/>
  <c r="J130" i="9" s="1"/>
  <c r="E7" i="9"/>
  <c r="E85" i="9" s="1"/>
  <c r="J37" i="8"/>
  <c r="J36" i="8"/>
  <c r="AY101" i="1"/>
  <c r="J35" i="8"/>
  <c r="AX101" i="1" s="1"/>
  <c r="BI365" i="8"/>
  <c r="BH365" i="8"/>
  <c r="BG365" i="8"/>
  <c r="BF365" i="8"/>
  <c r="T365" i="8"/>
  <c r="R365" i="8"/>
  <c r="P365" i="8"/>
  <c r="BI363" i="8"/>
  <c r="BH363" i="8"/>
  <c r="BG363" i="8"/>
  <c r="BF363" i="8"/>
  <c r="T363" i="8"/>
  <c r="R363" i="8"/>
  <c r="P363" i="8"/>
  <c r="BI361" i="8"/>
  <c r="BH361" i="8"/>
  <c r="BG361" i="8"/>
  <c r="BF361" i="8"/>
  <c r="T361" i="8"/>
  <c r="R361" i="8"/>
  <c r="P361" i="8"/>
  <c r="BI359" i="8"/>
  <c r="BH359" i="8"/>
  <c r="BG359" i="8"/>
  <c r="BF359" i="8"/>
  <c r="T359" i="8"/>
  <c r="R359" i="8"/>
  <c r="P359" i="8"/>
  <c r="BI356" i="8"/>
  <c r="BH356" i="8"/>
  <c r="BG356" i="8"/>
  <c r="BF356" i="8"/>
  <c r="T356" i="8"/>
  <c r="R356" i="8"/>
  <c r="P356" i="8"/>
  <c r="BI354" i="8"/>
  <c r="BH354" i="8"/>
  <c r="BG354" i="8"/>
  <c r="BF354" i="8"/>
  <c r="T354" i="8"/>
  <c r="R354" i="8"/>
  <c r="P354" i="8"/>
  <c r="BI352" i="8"/>
  <c r="BH352" i="8"/>
  <c r="BG352" i="8"/>
  <c r="BF352" i="8"/>
  <c r="T352" i="8"/>
  <c r="R352" i="8"/>
  <c r="P352" i="8"/>
  <c r="BI349" i="8"/>
  <c r="BH349" i="8"/>
  <c r="BG349" i="8"/>
  <c r="BF349" i="8"/>
  <c r="T349" i="8"/>
  <c r="R349" i="8"/>
  <c r="P349" i="8"/>
  <c r="BI346" i="8"/>
  <c r="BH346" i="8"/>
  <c r="BG346" i="8"/>
  <c r="BF346" i="8"/>
  <c r="T346" i="8"/>
  <c r="R346" i="8"/>
  <c r="P346" i="8"/>
  <c r="BI343" i="8"/>
  <c r="BH343" i="8"/>
  <c r="BG343" i="8"/>
  <c r="BF343" i="8"/>
  <c r="T343" i="8"/>
  <c r="R343" i="8"/>
  <c r="P343" i="8"/>
  <c r="BI341" i="8"/>
  <c r="BH341" i="8"/>
  <c r="BG341" i="8"/>
  <c r="BF341" i="8"/>
  <c r="T341" i="8"/>
  <c r="R341" i="8"/>
  <c r="P341" i="8"/>
  <c r="BI338" i="8"/>
  <c r="BH338" i="8"/>
  <c r="BG338" i="8"/>
  <c r="BF338" i="8"/>
  <c r="T338" i="8"/>
  <c r="R338" i="8"/>
  <c r="P338" i="8"/>
  <c r="BI336" i="8"/>
  <c r="BH336" i="8"/>
  <c r="BG336" i="8"/>
  <c r="BF336" i="8"/>
  <c r="T336" i="8"/>
  <c r="R336" i="8"/>
  <c r="P336" i="8"/>
  <c r="BI334" i="8"/>
  <c r="BH334" i="8"/>
  <c r="BG334" i="8"/>
  <c r="BF334" i="8"/>
  <c r="T334" i="8"/>
  <c r="R334" i="8"/>
  <c r="P334" i="8"/>
  <c r="BI332" i="8"/>
  <c r="BH332" i="8"/>
  <c r="BG332" i="8"/>
  <c r="BF332" i="8"/>
  <c r="T332" i="8"/>
  <c r="R332" i="8"/>
  <c r="P332" i="8"/>
  <c r="BI330" i="8"/>
  <c r="BH330" i="8"/>
  <c r="BG330" i="8"/>
  <c r="BF330" i="8"/>
  <c r="T330" i="8"/>
  <c r="R330" i="8"/>
  <c r="P330" i="8"/>
  <c r="BI327" i="8"/>
  <c r="BH327" i="8"/>
  <c r="BG327" i="8"/>
  <c r="BF327" i="8"/>
  <c r="T327" i="8"/>
  <c r="T326" i="8" s="1"/>
  <c r="R327" i="8"/>
  <c r="R326" i="8"/>
  <c r="P327" i="8"/>
  <c r="P326" i="8" s="1"/>
  <c r="BI324" i="8"/>
  <c r="BH324" i="8"/>
  <c r="BG324" i="8"/>
  <c r="BF324" i="8"/>
  <c r="T324" i="8"/>
  <c r="R324" i="8"/>
  <c r="P324" i="8"/>
  <c r="BI322" i="8"/>
  <c r="BH322" i="8"/>
  <c r="BG322" i="8"/>
  <c r="BF322" i="8"/>
  <c r="T322" i="8"/>
  <c r="R322" i="8"/>
  <c r="P322" i="8"/>
  <c r="BI319" i="8"/>
  <c r="BH319" i="8"/>
  <c r="BG319" i="8"/>
  <c r="BF319" i="8"/>
  <c r="T319" i="8"/>
  <c r="R319" i="8"/>
  <c r="P319" i="8"/>
  <c r="BI317" i="8"/>
  <c r="BH317" i="8"/>
  <c r="BG317" i="8"/>
  <c r="BF317" i="8"/>
  <c r="T317" i="8"/>
  <c r="R317" i="8"/>
  <c r="P317" i="8"/>
  <c r="BI315" i="8"/>
  <c r="BH315" i="8"/>
  <c r="BG315" i="8"/>
  <c r="BF315" i="8"/>
  <c r="T315" i="8"/>
  <c r="R315" i="8"/>
  <c r="P315" i="8"/>
  <c r="BI313" i="8"/>
  <c r="BH313" i="8"/>
  <c r="BG313" i="8"/>
  <c r="BF313" i="8"/>
  <c r="T313" i="8"/>
  <c r="R313" i="8"/>
  <c r="P313" i="8"/>
  <c r="BI311" i="8"/>
  <c r="BH311" i="8"/>
  <c r="BG311" i="8"/>
  <c r="BF311" i="8"/>
  <c r="T311" i="8"/>
  <c r="R311" i="8"/>
  <c r="P311" i="8"/>
  <c r="BI309" i="8"/>
  <c r="BH309" i="8"/>
  <c r="BG309" i="8"/>
  <c r="BF309" i="8"/>
  <c r="T309" i="8"/>
  <c r="R309" i="8"/>
  <c r="P309" i="8"/>
  <c r="BI305" i="8"/>
  <c r="BH305" i="8"/>
  <c r="BG305" i="8"/>
  <c r="BF305" i="8"/>
  <c r="T305" i="8"/>
  <c r="R305" i="8"/>
  <c r="P305" i="8"/>
  <c r="BI303" i="8"/>
  <c r="BH303" i="8"/>
  <c r="BG303" i="8"/>
  <c r="BF303" i="8"/>
  <c r="T303" i="8"/>
  <c r="R303" i="8"/>
  <c r="P303" i="8"/>
  <c r="BI300" i="8"/>
  <c r="BH300" i="8"/>
  <c r="BG300" i="8"/>
  <c r="BF300" i="8"/>
  <c r="T300" i="8"/>
  <c r="R300" i="8"/>
  <c r="P300" i="8"/>
  <c r="BI298" i="8"/>
  <c r="BH298" i="8"/>
  <c r="BG298" i="8"/>
  <c r="BF298" i="8"/>
  <c r="T298" i="8"/>
  <c r="R298" i="8"/>
  <c r="P298" i="8"/>
  <c r="BI296" i="8"/>
  <c r="BH296" i="8"/>
  <c r="BG296" i="8"/>
  <c r="BF296" i="8"/>
  <c r="T296" i="8"/>
  <c r="R296" i="8"/>
  <c r="P296" i="8"/>
  <c r="BI294" i="8"/>
  <c r="BH294" i="8"/>
  <c r="BG294" i="8"/>
  <c r="BF294" i="8"/>
  <c r="T294" i="8"/>
  <c r="R294" i="8"/>
  <c r="P294" i="8"/>
  <c r="BI292" i="8"/>
  <c r="BH292" i="8"/>
  <c r="BG292" i="8"/>
  <c r="BF292" i="8"/>
  <c r="T292" i="8"/>
  <c r="R292" i="8"/>
  <c r="P292" i="8"/>
  <c r="BI290" i="8"/>
  <c r="BH290" i="8"/>
  <c r="BG290" i="8"/>
  <c r="BF290" i="8"/>
  <c r="T290" i="8"/>
  <c r="R290" i="8"/>
  <c r="P290" i="8"/>
  <c r="BI288" i="8"/>
  <c r="BH288" i="8"/>
  <c r="BG288" i="8"/>
  <c r="BF288" i="8"/>
  <c r="T288" i="8"/>
  <c r="R288" i="8"/>
  <c r="P288" i="8"/>
  <c r="BI286" i="8"/>
  <c r="BH286" i="8"/>
  <c r="BG286" i="8"/>
  <c r="BF286" i="8"/>
  <c r="T286" i="8"/>
  <c r="R286" i="8"/>
  <c r="P286" i="8"/>
  <c r="BI284" i="8"/>
  <c r="BH284" i="8"/>
  <c r="BG284" i="8"/>
  <c r="BF284" i="8"/>
  <c r="T284" i="8"/>
  <c r="R284" i="8"/>
  <c r="P284" i="8"/>
  <c r="BI282" i="8"/>
  <c r="BH282" i="8"/>
  <c r="BG282" i="8"/>
  <c r="BF282" i="8"/>
  <c r="T282" i="8"/>
  <c r="R282" i="8"/>
  <c r="P282" i="8"/>
  <c r="BI280" i="8"/>
  <c r="BH280" i="8"/>
  <c r="BG280" i="8"/>
  <c r="BF280" i="8"/>
  <c r="T280" i="8"/>
  <c r="R280" i="8"/>
  <c r="P280" i="8"/>
  <c r="BI278" i="8"/>
  <c r="BH278" i="8"/>
  <c r="BG278" i="8"/>
  <c r="BF278" i="8"/>
  <c r="T278" i="8"/>
  <c r="R278" i="8"/>
  <c r="P278" i="8"/>
  <c r="BI276" i="8"/>
  <c r="BH276" i="8"/>
  <c r="BG276" i="8"/>
  <c r="BF276" i="8"/>
  <c r="T276" i="8"/>
  <c r="R276" i="8"/>
  <c r="P276" i="8"/>
  <c r="BI274" i="8"/>
  <c r="BH274" i="8"/>
  <c r="BG274" i="8"/>
  <c r="BF274" i="8"/>
  <c r="T274" i="8"/>
  <c r="R274" i="8"/>
  <c r="P274" i="8"/>
  <c r="BI272" i="8"/>
  <c r="BH272" i="8"/>
  <c r="BG272" i="8"/>
  <c r="BF272" i="8"/>
  <c r="T272" i="8"/>
  <c r="R272" i="8"/>
  <c r="P272" i="8"/>
  <c r="BI270" i="8"/>
  <c r="BH270" i="8"/>
  <c r="BG270" i="8"/>
  <c r="BF270" i="8"/>
  <c r="T270" i="8"/>
  <c r="R270" i="8"/>
  <c r="P270" i="8"/>
  <c r="BI268" i="8"/>
  <c r="BH268" i="8"/>
  <c r="BG268" i="8"/>
  <c r="BF268" i="8"/>
  <c r="T268" i="8"/>
  <c r="R268" i="8"/>
  <c r="P268" i="8"/>
  <c r="BI264" i="8"/>
  <c r="BH264" i="8"/>
  <c r="BG264" i="8"/>
  <c r="BF264" i="8"/>
  <c r="T264" i="8"/>
  <c r="R264" i="8"/>
  <c r="P264" i="8"/>
  <c r="BI262" i="8"/>
  <c r="BH262" i="8"/>
  <c r="BG262" i="8"/>
  <c r="BF262" i="8"/>
  <c r="T262" i="8"/>
  <c r="R262" i="8"/>
  <c r="P262" i="8"/>
  <c r="BI258" i="8"/>
  <c r="BH258" i="8"/>
  <c r="BG258" i="8"/>
  <c r="BF258" i="8"/>
  <c r="T258" i="8"/>
  <c r="R258" i="8"/>
  <c r="P258" i="8"/>
  <c r="BI256" i="8"/>
  <c r="BH256" i="8"/>
  <c r="BG256" i="8"/>
  <c r="BF256" i="8"/>
  <c r="T256" i="8"/>
  <c r="R256" i="8"/>
  <c r="P256" i="8"/>
  <c r="BI254" i="8"/>
  <c r="BH254" i="8"/>
  <c r="BG254" i="8"/>
  <c r="BF254" i="8"/>
  <c r="T254" i="8"/>
  <c r="R254" i="8"/>
  <c r="P254" i="8"/>
  <c r="BI252" i="8"/>
  <c r="BH252" i="8"/>
  <c r="BG252" i="8"/>
  <c r="BF252" i="8"/>
  <c r="T252" i="8"/>
  <c r="R252" i="8"/>
  <c r="P252" i="8"/>
  <c r="BI248" i="8"/>
  <c r="BH248" i="8"/>
  <c r="BG248" i="8"/>
  <c r="BF248" i="8"/>
  <c r="T248" i="8"/>
  <c r="R248" i="8"/>
  <c r="P248" i="8"/>
  <c r="BI246" i="8"/>
  <c r="BH246" i="8"/>
  <c r="BG246" i="8"/>
  <c r="BF246" i="8"/>
  <c r="T246" i="8"/>
  <c r="R246" i="8"/>
  <c r="P246" i="8"/>
  <c r="BI243" i="8"/>
  <c r="BH243" i="8"/>
  <c r="BG243" i="8"/>
  <c r="BF243" i="8"/>
  <c r="T243" i="8"/>
  <c r="R243" i="8"/>
  <c r="P243" i="8"/>
  <c r="BI241" i="8"/>
  <c r="BH241" i="8"/>
  <c r="BG241" i="8"/>
  <c r="BF241" i="8"/>
  <c r="T241" i="8"/>
  <c r="R241" i="8"/>
  <c r="P241" i="8"/>
  <c r="BI239" i="8"/>
  <c r="BH239" i="8"/>
  <c r="BG239" i="8"/>
  <c r="BF239" i="8"/>
  <c r="T239" i="8"/>
  <c r="R239" i="8"/>
  <c r="P239" i="8"/>
  <c r="BI236" i="8"/>
  <c r="BH236" i="8"/>
  <c r="BG236" i="8"/>
  <c r="BF236" i="8"/>
  <c r="T236" i="8"/>
  <c r="R236" i="8"/>
  <c r="P236" i="8"/>
  <c r="BI234" i="8"/>
  <c r="BH234" i="8"/>
  <c r="BG234" i="8"/>
  <c r="BF234" i="8"/>
  <c r="T234" i="8"/>
  <c r="R234" i="8"/>
  <c r="P234" i="8"/>
  <c r="BI232" i="8"/>
  <c r="BH232" i="8"/>
  <c r="BG232" i="8"/>
  <c r="BF232" i="8"/>
  <c r="T232" i="8"/>
  <c r="R232" i="8"/>
  <c r="P232" i="8"/>
  <c r="BI229" i="8"/>
  <c r="BH229" i="8"/>
  <c r="BG229" i="8"/>
  <c r="BF229" i="8"/>
  <c r="T229" i="8"/>
  <c r="R229" i="8"/>
  <c r="P229" i="8"/>
  <c r="BI227" i="8"/>
  <c r="BH227" i="8"/>
  <c r="BG227" i="8"/>
  <c r="BF227" i="8"/>
  <c r="T227" i="8"/>
  <c r="R227" i="8"/>
  <c r="P227" i="8"/>
  <c r="BI225" i="8"/>
  <c r="BH225" i="8"/>
  <c r="BG225" i="8"/>
  <c r="BF225" i="8"/>
  <c r="T225" i="8"/>
  <c r="R225" i="8"/>
  <c r="P225" i="8"/>
  <c r="BI223" i="8"/>
  <c r="BH223" i="8"/>
  <c r="BG223" i="8"/>
  <c r="BF223" i="8"/>
  <c r="T223" i="8"/>
  <c r="R223" i="8"/>
  <c r="P223" i="8"/>
  <c r="BI220" i="8"/>
  <c r="BH220" i="8"/>
  <c r="BG220" i="8"/>
  <c r="BF220" i="8"/>
  <c r="T220" i="8"/>
  <c r="R220" i="8"/>
  <c r="P220" i="8"/>
  <c r="BI218" i="8"/>
  <c r="BH218" i="8"/>
  <c r="BG218" i="8"/>
  <c r="BF218" i="8"/>
  <c r="T218" i="8"/>
  <c r="R218" i="8"/>
  <c r="P218" i="8"/>
  <c r="BI216" i="8"/>
  <c r="BH216" i="8"/>
  <c r="BG216" i="8"/>
  <c r="BF216" i="8"/>
  <c r="T216" i="8"/>
  <c r="R216" i="8"/>
  <c r="P216" i="8"/>
  <c r="BI214" i="8"/>
  <c r="BH214" i="8"/>
  <c r="BG214" i="8"/>
  <c r="BF214" i="8"/>
  <c r="T214" i="8"/>
  <c r="R214" i="8"/>
  <c r="P214" i="8"/>
  <c r="BI212" i="8"/>
  <c r="BH212" i="8"/>
  <c r="BG212" i="8"/>
  <c r="BF212" i="8"/>
  <c r="T212" i="8"/>
  <c r="R212" i="8"/>
  <c r="P212" i="8"/>
  <c r="BI210" i="8"/>
  <c r="BH210" i="8"/>
  <c r="BG210" i="8"/>
  <c r="BF210" i="8"/>
  <c r="T210" i="8"/>
  <c r="R210" i="8"/>
  <c r="P210" i="8"/>
  <c r="BI207" i="8"/>
  <c r="BH207" i="8"/>
  <c r="BG207" i="8"/>
  <c r="BF207" i="8"/>
  <c r="T207" i="8"/>
  <c r="R207" i="8"/>
  <c r="P207" i="8"/>
  <c r="BI205" i="8"/>
  <c r="BH205" i="8"/>
  <c r="BG205" i="8"/>
  <c r="BF205" i="8"/>
  <c r="T205" i="8"/>
  <c r="R205" i="8"/>
  <c r="P205" i="8"/>
  <c r="BI203" i="8"/>
  <c r="BH203" i="8"/>
  <c r="BG203" i="8"/>
  <c r="BF203" i="8"/>
  <c r="T203" i="8"/>
  <c r="R203" i="8"/>
  <c r="P203" i="8"/>
  <c r="BI201" i="8"/>
  <c r="BH201" i="8"/>
  <c r="BG201" i="8"/>
  <c r="BF201" i="8"/>
  <c r="T201" i="8"/>
  <c r="R201" i="8"/>
  <c r="P201" i="8"/>
  <c r="BI199" i="8"/>
  <c r="BH199" i="8"/>
  <c r="BG199" i="8"/>
  <c r="BF199" i="8"/>
  <c r="T199" i="8"/>
  <c r="R199" i="8"/>
  <c r="P199" i="8"/>
  <c r="BI197" i="8"/>
  <c r="BH197" i="8"/>
  <c r="BG197" i="8"/>
  <c r="BF197" i="8"/>
  <c r="T197" i="8"/>
  <c r="R197" i="8"/>
  <c r="P197" i="8"/>
  <c r="BI195" i="8"/>
  <c r="BH195" i="8"/>
  <c r="BG195" i="8"/>
  <c r="BF195" i="8"/>
  <c r="T195" i="8"/>
  <c r="R195" i="8"/>
  <c r="P195" i="8"/>
  <c r="BI192" i="8"/>
  <c r="BH192" i="8"/>
  <c r="BG192" i="8"/>
  <c r="BF192" i="8"/>
  <c r="T192" i="8"/>
  <c r="R192" i="8"/>
  <c r="P192" i="8"/>
  <c r="BI190" i="8"/>
  <c r="BH190" i="8"/>
  <c r="BG190" i="8"/>
  <c r="BF190" i="8"/>
  <c r="T190" i="8"/>
  <c r="R190" i="8"/>
  <c r="P190" i="8"/>
  <c r="BI188" i="8"/>
  <c r="BH188" i="8"/>
  <c r="BG188" i="8"/>
  <c r="BF188" i="8"/>
  <c r="T188" i="8"/>
  <c r="R188" i="8"/>
  <c r="P188" i="8"/>
  <c r="BI186" i="8"/>
  <c r="BH186" i="8"/>
  <c r="BG186" i="8"/>
  <c r="BF186" i="8"/>
  <c r="T186" i="8"/>
  <c r="R186" i="8"/>
  <c r="P186" i="8"/>
  <c r="BI182" i="8"/>
  <c r="BH182" i="8"/>
  <c r="BG182" i="8"/>
  <c r="BF182" i="8"/>
  <c r="T182" i="8"/>
  <c r="T181" i="8" s="1"/>
  <c r="R182" i="8"/>
  <c r="R181" i="8" s="1"/>
  <c r="P182" i="8"/>
  <c r="P181" i="8" s="1"/>
  <c r="BI179" i="8"/>
  <c r="BH179" i="8"/>
  <c r="BG179" i="8"/>
  <c r="BF179" i="8"/>
  <c r="T179" i="8"/>
  <c r="R179" i="8"/>
  <c r="P179" i="8"/>
  <c r="BI176" i="8"/>
  <c r="BH176" i="8"/>
  <c r="BG176" i="8"/>
  <c r="BF176" i="8"/>
  <c r="T176" i="8"/>
  <c r="R176" i="8"/>
  <c r="P176" i="8"/>
  <c r="BI174" i="8"/>
  <c r="BH174" i="8"/>
  <c r="BG174" i="8"/>
  <c r="BF174" i="8"/>
  <c r="T174" i="8"/>
  <c r="R174" i="8"/>
  <c r="P174" i="8"/>
  <c r="BI172" i="8"/>
  <c r="BH172" i="8"/>
  <c r="BG172" i="8"/>
  <c r="BF172" i="8"/>
  <c r="T172" i="8"/>
  <c r="R172" i="8"/>
  <c r="P172" i="8"/>
  <c r="BI169" i="8"/>
  <c r="BH169" i="8"/>
  <c r="BG169" i="8"/>
  <c r="BF169" i="8"/>
  <c r="T169" i="8"/>
  <c r="R169" i="8"/>
  <c r="P169" i="8"/>
  <c r="BI167" i="8"/>
  <c r="BH167" i="8"/>
  <c r="BG167" i="8"/>
  <c r="BF167" i="8"/>
  <c r="T167" i="8"/>
  <c r="R167" i="8"/>
  <c r="P167" i="8"/>
  <c r="BI165" i="8"/>
  <c r="BH165" i="8"/>
  <c r="BG165" i="8"/>
  <c r="BF165" i="8"/>
  <c r="T165" i="8"/>
  <c r="R165" i="8"/>
  <c r="P165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7" i="8"/>
  <c r="BH157" i="8"/>
  <c r="BG157" i="8"/>
  <c r="BF157" i="8"/>
  <c r="T157" i="8"/>
  <c r="R157" i="8"/>
  <c r="P157" i="8"/>
  <c r="BI155" i="8"/>
  <c r="BH155" i="8"/>
  <c r="BG155" i="8"/>
  <c r="BF155" i="8"/>
  <c r="T155" i="8"/>
  <c r="R155" i="8"/>
  <c r="P155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J132" i="8"/>
  <c r="J131" i="8"/>
  <c r="F131" i="8"/>
  <c r="F129" i="8"/>
  <c r="E127" i="8"/>
  <c r="J92" i="8"/>
  <c r="J91" i="8"/>
  <c r="F91" i="8"/>
  <c r="F89" i="8"/>
  <c r="E87" i="8"/>
  <c r="J18" i="8"/>
  <c r="E18" i="8"/>
  <c r="F92" i="8" s="1"/>
  <c r="J17" i="8"/>
  <c r="J12" i="8"/>
  <c r="J129" i="8" s="1"/>
  <c r="E7" i="8"/>
  <c r="E125" i="8" s="1"/>
  <c r="J37" i="7"/>
  <c r="J36" i="7"/>
  <c r="AY100" i="1" s="1"/>
  <c r="J35" i="7"/>
  <c r="AX100" i="1" s="1"/>
  <c r="BI415" i="7"/>
  <c r="BH415" i="7"/>
  <c r="BG415" i="7"/>
  <c r="BF415" i="7"/>
  <c r="T415" i="7"/>
  <c r="R415" i="7"/>
  <c r="P415" i="7"/>
  <c r="BI413" i="7"/>
  <c r="BH413" i="7"/>
  <c r="BG413" i="7"/>
  <c r="BF413" i="7"/>
  <c r="T413" i="7"/>
  <c r="R413" i="7"/>
  <c r="P413" i="7"/>
  <c r="BI411" i="7"/>
  <c r="BH411" i="7"/>
  <c r="BG411" i="7"/>
  <c r="BF411" i="7"/>
  <c r="T411" i="7"/>
  <c r="R411" i="7"/>
  <c r="P411" i="7"/>
  <c r="BI409" i="7"/>
  <c r="BH409" i="7"/>
  <c r="BG409" i="7"/>
  <c r="BF409" i="7"/>
  <c r="T409" i="7"/>
  <c r="R409" i="7"/>
  <c r="P409" i="7"/>
  <c r="BI406" i="7"/>
  <c r="BH406" i="7"/>
  <c r="BG406" i="7"/>
  <c r="BF406" i="7"/>
  <c r="T406" i="7"/>
  <c r="R406" i="7"/>
  <c r="P406" i="7"/>
  <c r="BI404" i="7"/>
  <c r="BH404" i="7"/>
  <c r="BG404" i="7"/>
  <c r="BF404" i="7"/>
  <c r="T404" i="7"/>
  <c r="R404" i="7"/>
  <c r="P404" i="7"/>
  <c r="BI402" i="7"/>
  <c r="BH402" i="7"/>
  <c r="BG402" i="7"/>
  <c r="BF402" i="7"/>
  <c r="T402" i="7"/>
  <c r="R402" i="7"/>
  <c r="P402" i="7"/>
  <c r="BI399" i="7"/>
  <c r="BH399" i="7"/>
  <c r="BG399" i="7"/>
  <c r="BF399" i="7"/>
  <c r="T399" i="7"/>
  <c r="R399" i="7"/>
  <c r="P399" i="7"/>
  <c r="BI396" i="7"/>
  <c r="BH396" i="7"/>
  <c r="BG396" i="7"/>
  <c r="BF396" i="7"/>
  <c r="T396" i="7"/>
  <c r="R396" i="7"/>
  <c r="P396" i="7"/>
  <c r="BI392" i="7"/>
  <c r="BH392" i="7"/>
  <c r="BG392" i="7"/>
  <c r="BF392" i="7"/>
  <c r="T392" i="7"/>
  <c r="R392" i="7"/>
  <c r="P392" i="7"/>
  <c r="BI390" i="7"/>
  <c r="BH390" i="7"/>
  <c r="BG390" i="7"/>
  <c r="BF390" i="7"/>
  <c r="T390" i="7"/>
  <c r="R390" i="7"/>
  <c r="P390" i="7"/>
  <c r="BI387" i="7"/>
  <c r="BH387" i="7"/>
  <c r="BG387" i="7"/>
  <c r="BF387" i="7"/>
  <c r="T387" i="7"/>
  <c r="R387" i="7"/>
  <c r="P387" i="7"/>
  <c r="BI385" i="7"/>
  <c r="BH385" i="7"/>
  <c r="BG385" i="7"/>
  <c r="BF385" i="7"/>
  <c r="T385" i="7"/>
  <c r="R385" i="7"/>
  <c r="P385" i="7"/>
  <c r="BI383" i="7"/>
  <c r="BH383" i="7"/>
  <c r="BG383" i="7"/>
  <c r="BF383" i="7"/>
  <c r="T383" i="7"/>
  <c r="R383" i="7"/>
  <c r="P383" i="7"/>
  <c r="BI381" i="7"/>
  <c r="BH381" i="7"/>
  <c r="BG381" i="7"/>
  <c r="BF381" i="7"/>
  <c r="T381" i="7"/>
  <c r="R381" i="7"/>
  <c r="P381" i="7"/>
  <c r="BI379" i="7"/>
  <c r="BH379" i="7"/>
  <c r="BG379" i="7"/>
  <c r="BF379" i="7"/>
  <c r="T379" i="7"/>
  <c r="R379" i="7"/>
  <c r="P379" i="7"/>
  <c r="BI375" i="7"/>
  <c r="BH375" i="7"/>
  <c r="BG375" i="7"/>
  <c r="BF375" i="7"/>
  <c r="T375" i="7"/>
  <c r="R375" i="7"/>
  <c r="P375" i="7"/>
  <c r="BI373" i="7"/>
  <c r="BH373" i="7"/>
  <c r="BG373" i="7"/>
  <c r="BF373" i="7"/>
  <c r="T373" i="7"/>
  <c r="R373" i="7"/>
  <c r="P373" i="7"/>
  <c r="BI369" i="7"/>
  <c r="BH369" i="7"/>
  <c r="BG369" i="7"/>
  <c r="BF369" i="7"/>
  <c r="T369" i="7"/>
  <c r="R369" i="7"/>
  <c r="P369" i="7"/>
  <c r="BI367" i="7"/>
  <c r="BH367" i="7"/>
  <c r="BG367" i="7"/>
  <c r="BF367" i="7"/>
  <c r="T367" i="7"/>
  <c r="R367" i="7"/>
  <c r="P367" i="7"/>
  <c r="BI365" i="7"/>
  <c r="BH365" i="7"/>
  <c r="BG365" i="7"/>
  <c r="BF365" i="7"/>
  <c r="T365" i="7"/>
  <c r="R365" i="7"/>
  <c r="P365" i="7"/>
  <c r="BI363" i="7"/>
  <c r="BH363" i="7"/>
  <c r="BG363" i="7"/>
  <c r="BF363" i="7"/>
  <c r="T363" i="7"/>
  <c r="R363" i="7"/>
  <c r="P363" i="7"/>
  <c r="BI361" i="7"/>
  <c r="BH361" i="7"/>
  <c r="BG361" i="7"/>
  <c r="BF361" i="7"/>
  <c r="T361" i="7"/>
  <c r="R361" i="7"/>
  <c r="P361" i="7"/>
  <c r="BI359" i="7"/>
  <c r="BH359" i="7"/>
  <c r="BG359" i="7"/>
  <c r="BF359" i="7"/>
  <c r="T359" i="7"/>
  <c r="R359" i="7"/>
  <c r="P359" i="7"/>
  <c r="BI357" i="7"/>
  <c r="BH357" i="7"/>
  <c r="BG357" i="7"/>
  <c r="BF357" i="7"/>
  <c r="T357" i="7"/>
  <c r="R357" i="7"/>
  <c r="P357" i="7"/>
  <c r="BI354" i="7"/>
  <c r="BH354" i="7"/>
  <c r="BG354" i="7"/>
  <c r="BF354" i="7"/>
  <c r="T354" i="7"/>
  <c r="R354" i="7"/>
  <c r="P354" i="7"/>
  <c r="BI352" i="7"/>
  <c r="BH352" i="7"/>
  <c r="BG352" i="7"/>
  <c r="BF352" i="7"/>
  <c r="T352" i="7"/>
  <c r="R352" i="7"/>
  <c r="P352" i="7"/>
  <c r="BI350" i="7"/>
  <c r="BH350" i="7"/>
  <c r="BG350" i="7"/>
  <c r="BF350" i="7"/>
  <c r="T350" i="7"/>
  <c r="R350" i="7"/>
  <c r="P350" i="7"/>
  <c r="BI348" i="7"/>
  <c r="BH348" i="7"/>
  <c r="BG348" i="7"/>
  <c r="BF348" i="7"/>
  <c r="T348" i="7"/>
  <c r="R348" i="7"/>
  <c r="P348" i="7"/>
  <c r="BI346" i="7"/>
  <c r="BH346" i="7"/>
  <c r="BG346" i="7"/>
  <c r="BF346" i="7"/>
  <c r="T346" i="7"/>
  <c r="R346" i="7"/>
  <c r="P346" i="7"/>
  <c r="BI344" i="7"/>
  <c r="BH344" i="7"/>
  <c r="BG344" i="7"/>
  <c r="BF344" i="7"/>
  <c r="T344" i="7"/>
  <c r="R344" i="7"/>
  <c r="P344" i="7"/>
  <c r="BI341" i="7"/>
  <c r="BH341" i="7"/>
  <c r="BG341" i="7"/>
  <c r="BF341" i="7"/>
  <c r="T341" i="7"/>
  <c r="R341" i="7"/>
  <c r="P341" i="7"/>
  <c r="BI339" i="7"/>
  <c r="BH339" i="7"/>
  <c r="BG339" i="7"/>
  <c r="BF339" i="7"/>
  <c r="T339" i="7"/>
  <c r="R339" i="7"/>
  <c r="P339" i="7"/>
  <c r="BI337" i="7"/>
  <c r="BH337" i="7"/>
  <c r="BG337" i="7"/>
  <c r="BF337" i="7"/>
  <c r="T337" i="7"/>
  <c r="R337" i="7"/>
  <c r="P337" i="7"/>
  <c r="BI335" i="7"/>
  <c r="BH335" i="7"/>
  <c r="BG335" i="7"/>
  <c r="BF335" i="7"/>
  <c r="T335" i="7"/>
  <c r="R335" i="7"/>
  <c r="P335" i="7"/>
  <c r="BI333" i="7"/>
  <c r="BH333" i="7"/>
  <c r="BG333" i="7"/>
  <c r="BF333" i="7"/>
  <c r="T333" i="7"/>
  <c r="R333" i="7"/>
  <c r="P333" i="7"/>
  <c r="BI331" i="7"/>
  <c r="BH331" i="7"/>
  <c r="BG331" i="7"/>
  <c r="BF331" i="7"/>
  <c r="T331" i="7"/>
  <c r="R331" i="7"/>
  <c r="P331" i="7"/>
  <c r="BI329" i="7"/>
  <c r="BH329" i="7"/>
  <c r="BG329" i="7"/>
  <c r="BF329" i="7"/>
  <c r="T329" i="7"/>
  <c r="R329" i="7"/>
  <c r="P329" i="7"/>
  <c r="BI327" i="7"/>
  <c r="BH327" i="7"/>
  <c r="BG327" i="7"/>
  <c r="BF327" i="7"/>
  <c r="T327" i="7"/>
  <c r="R327" i="7"/>
  <c r="P327" i="7"/>
  <c r="BI325" i="7"/>
  <c r="BH325" i="7"/>
  <c r="BG325" i="7"/>
  <c r="BF325" i="7"/>
  <c r="T325" i="7"/>
  <c r="R325" i="7"/>
  <c r="P325" i="7"/>
  <c r="BI323" i="7"/>
  <c r="BH323" i="7"/>
  <c r="BG323" i="7"/>
  <c r="BF323" i="7"/>
  <c r="T323" i="7"/>
  <c r="R323" i="7"/>
  <c r="P323" i="7"/>
  <c r="BI321" i="7"/>
  <c r="BH321" i="7"/>
  <c r="BG321" i="7"/>
  <c r="BF321" i="7"/>
  <c r="T321" i="7"/>
  <c r="R321" i="7"/>
  <c r="P321" i="7"/>
  <c r="BI319" i="7"/>
  <c r="BH319" i="7"/>
  <c r="BG319" i="7"/>
  <c r="BF319" i="7"/>
  <c r="T319" i="7"/>
  <c r="R319" i="7"/>
  <c r="P319" i="7"/>
  <c r="BI317" i="7"/>
  <c r="BH317" i="7"/>
  <c r="BG317" i="7"/>
  <c r="BF317" i="7"/>
  <c r="T317" i="7"/>
  <c r="R317" i="7"/>
  <c r="P317" i="7"/>
  <c r="BI315" i="7"/>
  <c r="BH315" i="7"/>
  <c r="BG315" i="7"/>
  <c r="BF315" i="7"/>
  <c r="T315" i="7"/>
  <c r="R315" i="7"/>
  <c r="P315" i="7"/>
  <c r="BI313" i="7"/>
  <c r="BH313" i="7"/>
  <c r="BG313" i="7"/>
  <c r="BF313" i="7"/>
  <c r="T313" i="7"/>
  <c r="R313" i="7"/>
  <c r="P313" i="7"/>
  <c r="BI311" i="7"/>
  <c r="BH311" i="7"/>
  <c r="BG311" i="7"/>
  <c r="BF311" i="7"/>
  <c r="T311" i="7"/>
  <c r="R311" i="7"/>
  <c r="P311" i="7"/>
  <c r="BI309" i="7"/>
  <c r="BH309" i="7"/>
  <c r="BG309" i="7"/>
  <c r="BF309" i="7"/>
  <c r="T309" i="7"/>
  <c r="R309" i="7"/>
  <c r="P309" i="7"/>
  <c r="BI307" i="7"/>
  <c r="BH307" i="7"/>
  <c r="BG307" i="7"/>
  <c r="BF307" i="7"/>
  <c r="T307" i="7"/>
  <c r="R307" i="7"/>
  <c r="P307" i="7"/>
  <c r="BI305" i="7"/>
  <c r="BH305" i="7"/>
  <c r="BG305" i="7"/>
  <c r="BF305" i="7"/>
  <c r="T305" i="7"/>
  <c r="R305" i="7"/>
  <c r="P305" i="7"/>
  <c r="BI301" i="7"/>
  <c r="BH301" i="7"/>
  <c r="BG301" i="7"/>
  <c r="BF301" i="7"/>
  <c r="T301" i="7"/>
  <c r="R301" i="7"/>
  <c r="P301" i="7"/>
  <c r="BI299" i="7"/>
  <c r="BH299" i="7"/>
  <c r="BG299" i="7"/>
  <c r="BF299" i="7"/>
  <c r="T299" i="7"/>
  <c r="R299" i="7"/>
  <c r="P299" i="7"/>
  <c r="BI295" i="7"/>
  <c r="BH295" i="7"/>
  <c r="BG295" i="7"/>
  <c r="BF295" i="7"/>
  <c r="T295" i="7"/>
  <c r="R295" i="7"/>
  <c r="P295" i="7"/>
  <c r="BI293" i="7"/>
  <c r="BH293" i="7"/>
  <c r="BG293" i="7"/>
  <c r="BF293" i="7"/>
  <c r="T293" i="7"/>
  <c r="R293" i="7"/>
  <c r="P293" i="7"/>
  <c r="BI291" i="7"/>
  <c r="BH291" i="7"/>
  <c r="BG291" i="7"/>
  <c r="BF291" i="7"/>
  <c r="T291" i="7"/>
  <c r="R291" i="7"/>
  <c r="P291" i="7"/>
  <c r="BI289" i="7"/>
  <c r="BH289" i="7"/>
  <c r="BG289" i="7"/>
  <c r="BF289" i="7"/>
  <c r="T289" i="7"/>
  <c r="R289" i="7"/>
  <c r="P289" i="7"/>
  <c r="BI287" i="7"/>
  <c r="BH287" i="7"/>
  <c r="BG287" i="7"/>
  <c r="BF287" i="7"/>
  <c r="T287" i="7"/>
  <c r="R287" i="7"/>
  <c r="P287" i="7"/>
  <c r="BI285" i="7"/>
  <c r="BH285" i="7"/>
  <c r="BG285" i="7"/>
  <c r="BF285" i="7"/>
  <c r="T285" i="7"/>
  <c r="R285" i="7"/>
  <c r="P285" i="7"/>
  <c r="BI283" i="7"/>
  <c r="BH283" i="7"/>
  <c r="BG283" i="7"/>
  <c r="BF283" i="7"/>
  <c r="T283" i="7"/>
  <c r="R283" i="7"/>
  <c r="P283" i="7"/>
  <c r="BI281" i="7"/>
  <c r="BH281" i="7"/>
  <c r="BG281" i="7"/>
  <c r="BF281" i="7"/>
  <c r="T281" i="7"/>
  <c r="R281" i="7"/>
  <c r="P281" i="7"/>
  <c r="BI279" i="7"/>
  <c r="BH279" i="7"/>
  <c r="BG279" i="7"/>
  <c r="BF279" i="7"/>
  <c r="T279" i="7"/>
  <c r="R279" i="7"/>
  <c r="P279" i="7"/>
  <c r="BI277" i="7"/>
  <c r="BH277" i="7"/>
  <c r="BG277" i="7"/>
  <c r="BF277" i="7"/>
  <c r="T277" i="7"/>
  <c r="R277" i="7"/>
  <c r="P277" i="7"/>
  <c r="BI275" i="7"/>
  <c r="BH275" i="7"/>
  <c r="BG275" i="7"/>
  <c r="BF275" i="7"/>
  <c r="T275" i="7"/>
  <c r="R275" i="7"/>
  <c r="P275" i="7"/>
  <c r="BI271" i="7"/>
  <c r="BH271" i="7"/>
  <c r="BG271" i="7"/>
  <c r="BF271" i="7"/>
  <c r="T271" i="7"/>
  <c r="R271" i="7"/>
  <c r="P271" i="7"/>
  <c r="BI269" i="7"/>
  <c r="BH269" i="7"/>
  <c r="BG269" i="7"/>
  <c r="BF269" i="7"/>
  <c r="T269" i="7"/>
  <c r="R269" i="7"/>
  <c r="P269" i="7"/>
  <c r="BI265" i="7"/>
  <c r="BH265" i="7"/>
  <c r="BG265" i="7"/>
  <c r="BF265" i="7"/>
  <c r="T265" i="7"/>
  <c r="R265" i="7"/>
  <c r="P265" i="7"/>
  <c r="BI263" i="7"/>
  <c r="BH263" i="7"/>
  <c r="BG263" i="7"/>
  <c r="BF263" i="7"/>
  <c r="T263" i="7"/>
  <c r="R263" i="7"/>
  <c r="P263" i="7"/>
  <c r="BI259" i="7"/>
  <c r="BH259" i="7"/>
  <c r="BG259" i="7"/>
  <c r="BF259" i="7"/>
  <c r="T259" i="7"/>
  <c r="R259" i="7"/>
  <c r="P259" i="7"/>
  <c r="BI257" i="7"/>
  <c r="BH257" i="7"/>
  <c r="BG257" i="7"/>
  <c r="BF257" i="7"/>
  <c r="T257" i="7"/>
  <c r="R257" i="7"/>
  <c r="P257" i="7"/>
  <c r="BI254" i="7"/>
  <c r="BH254" i="7"/>
  <c r="BG254" i="7"/>
  <c r="BF254" i="7"/>
  <c r="T254" i="7"/>
  <c r="R254" i="7"/>
  <c r="P254" i="7"/>
  <c r="BI252" i="7"/>
  <c r="BH252" i="7"/>
  <c r="BG252" i="7"/>
  <c r="BF252" i="7"/>
  <c r="T252" i="7"/>
  <c r="R252" i="7"/>
  <c r="P252" i="7"/>
  <c r="BI250" i="7"/>
  <c r="BH250" i="7"/>
  <c r="BG250" i="7"/>
  <c r="BF250" i="7"/>
  <c r="T250" i="7"/>
  <c r="R250" i="7"/>
  <c r="P250" i="7"/>
  <c r="BI248" i="7"/>
  <c r="BH248" i="7"/>
  <c r="BG248" i="7"/>
  <c r="BF248" i="7"/>
  <c r="T248" i="7"/>
  <c r="R248" i="7"/>
  <c r="P248" i="7"/>
  <c r="BI246" i="7"/>
  <c r="BH246" i="7"/>
  <c r="BG246" i="7"/>
  <c r="BF246" i="7"/>
  <c r="T246" i="7"/>
  <c r="R246" i="7"/>
  <c r="P246" i="7"/>
  <c r="BI244" i="7"/>
  <c r="BH244" i="7"/>
  <c r="BG244" i="7"/>
  <c r="BF244" i="7"/>
  <c r="T244" i="7"/>
  <c r="R244" i="7"/>
  <c r="P244" i="7"/>
  <c r="BI242" i="7"/>
  <c r="BH242" i="7"/>
  <c r="BG242" i="7"/>
  <c r="BF242" i="7"/>
  <c r="T242" i="7"/>
  <c r="R242" i="7"/>
  <c r="P242" i="7"/>
  <c r="BI240" i="7"/>
  <c r="BH240" i="7"/>
  <c r="BG240" i="7"/>
  <c r="BF240" i="7"/>
  <c r="T240" i="7"/>
  <c r="R240" i="7"/>
  <c r="P240" i="7"/>
  <c r="BI238" i="7"/>
  <c r="BH238" i="7"/>
  <c r="BG238" i="7"/>
  <c r="BF238" i="7"/>
  <c r="T238" i="7"/>
  <c r="R238" i="7"/>
  <c r="P238" i="7"/>
  <c r="BI236" i="7"/>
  <c r="BH236" i="7"/>
  <c r="BG236" i="7"/>
  <c r="BF236" i="7"/>
  <c r="T236" i="7"/>
  <c r="R236" i="7"/>
  <c r="P236" i="7"/>
  <c r="BI234" i="7"/>
  <c r="BH234" i="7"/>
  <c r="BG234" i="7"/>
  <c r="BF234" i="7"/>
  <c r="T234" i="7"/>
  <c r="R234" i="7"/>
  <c r="P234" i="7"/>
  <c r="BI231" i="7"/>
  <c r="BH231" i="7"/>
  <c r="BG231" i="7"/>
  <c r="BF231" i="7"/>
  <c r="T231" i="7"/>
  <c r="R231" i="7"/>
  <c r="P231" i="7"/>
  <c r="BI229" i="7"/>
  <c r="BH229" i="7"/>
  <c r="BG229" i="7"/>
  <c r="BF229" i="7"/>
  <c r="T229" i="7"/>
  <c r="R229" i="7"/>
  <c r="P229" i="7"/>
  <c r="BI227" i="7"/>
  <c r="BH227" i="7"/>
  <c r="BG227" i="7"/>
  <c r="BF227" i="7"/>
  <c r="T227" i="7"/>
  <c r="R227" i="7"/>
  <c r="P227" i="7"/>
  <c r="BI225" i="7"/>
  <c r="BH225" i="7"/>
  <c r="BG225" i="7"/>
  <c r="BF225" i="7"/>
  <c r="T225" i="7"/>
  <c r="R225" i="7"/>
  <c r="P225" i="7"/>
  <c r="BI223" i="7"/>
  <c r="BH223" i="7"/>
  <c r="BG223" i="7"/>
  <c r="BF223" i="7"/>
  <c r="T223" i="7"/>
  <c r="R223" i="7"/>
  <c r="P223" i="7"/>
  <c r="BI221" i="7"/>
  <c r="BH221" i="7"/>
  <c r="BG221" i="7"/>
  <c r="BF221" i="7"/>
  <c r="T221" i="7"/>
  <c r="R221" i="7"/>
  <c r="P221" i="7"/>
  <c r="BI219" i="7"/>
  <c r="BH219" i="7"/>
  <c r="BG219" i="7"/>
  <c r="BF219" i="7"/>
  <c r="T219" i="7"/>
  <c r="R219" i="7"/>
  <c r="P219" i="7"/>
  <c r="BI217" i="7"/>
  <c r="BH217" i="7"/>
  <c r="BG217" i="7"/>
  <c r="BF217" i="7"/>
  <c r="T217" i="7"/>
  <c r="R217" i="7"/>
  <c r="P217" i="7"/>
  <c r="BI215" i="7"/>
  <c r="BH215" i="7"/>
  <c r="BG215" i="7"/>
  <c r="BF215" i="7"/>
  <c r="T215" i="7"/>
  <c r="R215" i="7"/>
  <c r="P215" i="7"/>
  <c r="BI212" i="7"/>
  <c r="BH212" i="7"/>
  <c r="BG212" i="7"/>
  <c r="BF212" i="7"/>
  <c r="T212" i="7"/>
  <c r="R212" i="7"/>
  <c r="P212" i="7"/>
  <c r="BI210" i="7"/>
  <c r="BH210" i="7"/>
  <c r="BG210" i="7"/>
  <c r="BF210" i="7"/>
  <c r="T210" i="7"/>
  <c r="R210" i="7"/>
  <c r="P210" i="7"/>
  <c r="BI208" i="7"/>
  <c r="BH208" i="7"/>
  <c r="BG208" i="7"/>
  <c r="BF208" i="7"/>
  <c r="T208" i="7"/>
  <c r="R208" i="7"/>
  <c r="P208" i="7"/>
  <c r="BI206" i="7"/>
  <c r="BH206" i="7"/>
  <c r="BG206" i="7"/>
  <c r="BF206" i="7"/>
  <c r="T206" i="7"/>
  <c r="R206" i="7"/>
  <c r="P206" i="7"/>
  <c r="BI204" i="7"/>
  <c r="BH204" i="7"/>
  <c r="BG204" i="7"/>
  <c r="BF204" i="7"/>
  <c r="T204" i="7"/>
  <c r="R204" i="7"/>
  <c r="P204" i="7"/>
  <c r="BI202" i="7"/>
  <c r="BH202" i="7"/>
  <c r="BG202" i="7"/>
  <c r="BF202" i="7"/>
  <c r="T202" i="7"/>
  <c r="R202" i="7"/>
  <c r="P202" i="7"/>
  <c r="BI199" i="7"/>
  <c r="BH199" i="7"/>
  <c r="BG199" i="7"/>
  <c r="BF199" i="7"/>
  <c r="T199" i="7"/>
  <c r="R199" i="7"/>
  <c r="P199" i="7"/>
  <c r="BI197" i="7"/>
  <c r="BH197" i="7"/>
  <c r="BG197" i="7"/>
  <c r="BF197" i="7"/>
  <c r="T197" i="7"/>
  <c r="R197" i="7"/>
  <c r="P197" i="7"/>
  <c r="BI195" i="7"/>
  <c r="BH195" i="7"/>
  <c r="BG195" i="7"/>
  <c r="BF195" i="7"/>
  <c r="T195" i="7"/>
  <c r="R195" i="7"/>
  <c r="P195" i="7"/>
  <c r="BI193" i="7"/>
  <c r="BH193" i="7"/>
  <c r="BG193" i="7"/>
  <c r="BF193" i="7"/>
  <c r="T193" i="7"/>
  <c r="R193" i="7"/>
  <c r="P193" i="7"/>
  <c r="BI191" i="7"/>
  <c r="BH191" i="7"/>
  <c r="BG191" i="7"/>
  <c r="BF191" i="7"/>
  <c r="T191" i="7"/>
  <c r="R191" i="7"/>
  <c r="P191" i="7"/>
  <c r="BI189" i="7"/>
  <c r="BH189" i="7"/>
  <c r="BG189" i="7"/>
  <c r="BF189" i="7"/>
  <c r="T189" i="7"/>
  <c r="R189" i="7"/>
  <c r="P189" i="7"/>
  <c r="BI185" i="7"/>
  <c r="BH185" i="7"/>
  <c r="BG185" i="7"/>
  <c r="BF185" i="7"/>
  <c r="T185" i="7"/>
  <c r="T184" i="7" s="1"/>
  <c r="R185" i="7"/>
  <c r="R184" i="7" s="1"/>
  <c r="P185" i="7"/>
  <c r="P184" i="7" s="1"/>
  <c r="BI182" i="7"/>
  <c r="BH182" i="7"/>
  <c r="BG182" i="7"/>
  <c r="BF182" i="7"/>
  <c r="T182" i="7"/>
  <c r="R182" i="7"/>
  <c r="P182" i="7"/>
  <c r="BI179" i="7"/>
  <c r="BH179" i="7"/>
  <c r="BG179" i="7"/>
  <c r="BF179" i="7"/>
  <c r="T179" i="7"/>
  <c r="R179" i="7"/>
  <c r="P179" i="7"/>
  <c r="BI177" i="7"/>
  <c r="BH177" i="7"/>
  <c r="BG177" i="7"/>
  <c r="BF177" i="7"/>
  <c r="T177" i="7"/>
  <c r="R177" i="7"/>
  <c r="P177" i="7"/>
  <c r="BI175" i="7"/>
  <c r="BH175" i="7"/>
  <c r="BG175" i="7"/>
  <c r="BF175" i="7"/>
  <c r="T175" i="7"/>
  <c r="R175" i="7"/>
  <c r="P175" i="7"/>
  <c r="BI172" i="7"/>
  <c r="BH172" i="7"/>
  <c r="BG172" i="7"/>
  <c r="BF172" i="7"/>
  <c r="T172" i="7"/>
  <c r="R172" i="7"/>
  <c r="P172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66" i="7"/>
  <c r="BH166" i="7"/>
  <c r="BG166" i="7"/>
  <c r="BF166" i="7"/>
  <c r="T166" i="7"/>
  <c r="R166" i="7"/>
  <c r="P166" i="7"/>
  <c r="BI164" i="7"/>
  <c r="BH164" i="7"/>
  <c r="BG164" i="7"/>
  <c r="BF164" i="7"/>
  <c r="T164" i="7"/>
  <c r="R164" i="7"/>
  <c r="P164" i="7"/>
  <c r="BI162" i="7"/>
  <c r="BH162" i="7"/>
  <c r="BG162" i="7"/>
  <c r="BF162" i="7"/>
  <c r="T162" i="7"/>
  <c r="R162" i="7"/>
  <c r="P162" i="7"/>
  <c r="BI160" i="7"/>
  <c r="BH160" i="7"/>
  <c r="BG160" i="7"/>
  <c r="BF160" i="7"/>
  <c r="T160" i="7"/>
  <c r="R160" i="7"/>
  <c r="P160" i="7"/>
  <c r="BI158" i="7"/>
  <c r="BH158" i="7"/>
  <c r="BG158" i="7"/>
  <c r="BF158" i="7"/>
  <c r="T158" i="7"/>
  <c r="R158" i="7"/>
  <c r="P158" i="7"/>
  <c r="BI156" i="7"/>
  <c r="BH156" i="7"/>
  <c r="BG156" i="7"/>
  <c r="BF156" i="7"/>
  <c r="T156" i="7"/>
  <c r="R156" i="7"/>
  <c r="P156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48" i="7"/>
  <c r="BH148" i="7"/>
  <c r="BG148" i="7"/>
  <c r="BF148" i="7"/>
  <c r="T148" i="7"/>
  <c r="R148" i="7"/>
  <c r="P148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J129" i="7"/>
  <c r="J128" i="7"/>
  <c r="F128" i="7"/>
  <c r="F126" i="7"/>
  <c r="E124" i="7"/>
  <c r="J92" i="7"/>
  <c r="J91" i="7"/>
  <c r="F91" i="7"/>
  <c r="F89" i="7"/>
  <c r="E87" i="7"/>
  <c r="J18" i="7"/>
  <c r="E18" i="7"/>
  <c r="F92" i="7" s="1"/>
  <c r="J17" i="7"/>
  <c r="J12" i="7"/>
  <c r="J126" i="7" s="1"/>
  <c r="E7" i="7"/>
  <c r="E122" i="7" s="1"/>
  <c r="J37" i="6"/>
  <c r="J36" i="6"/>
  <c r="AY99" i="1" s="1"/>
  <c r="J35" i="6"/>
  <c r="AX99" i="1" s="1"/>
  <c r="BI349" i="6"/>
  <c r="BH349" i="6"/>
  <c r="BG349" i="6"/>
  <c r="BF349" i="6"/>
  <c r="T349" i="6"/>
  <c r="R349" i="6"/>
  <c r="P349" i="6"/>
  <c r="BI347" i="6"/>
  <c r="BH347" i="6"/>
  <c r="BG347" i="6"/>
  <c r="BF347" i="6"/>
  <c r="T347" i="6"/>
  <c r="R347" i="6"/>
  <c r="P347" i="6"/>
  <c r="BI345" i="6"/>
  <c r="BH345" i="6"/>
  <c r="BG345" i="6"/>
  <c r="BF345" i="6"/>
  <c r="T345" i="6"/>
  <c r="R345" i="6"/>
  <c r="P345" i="6"/>
  <c r="BI343" i="6"/>
  <c r="BH343" i="6"/>
  <c r="BG343" i="6"/>
  <c r="BF343" i="6"/>
  <c r="T343" i="6"/>
  <c r="R343" i="6"/>
  <c r="P343" i="6"/>
  <c r="BI340" i="6"/>
  <c r="BH340" i="6"/>
  <c r="BG340" i="6"/>
  <c r="BF340" i="6"/>
  <c r="T340" i="6"/>
  <c r="R340" i="6"/>
  <c r="P340" i="6"/>
  <c r="BI338" i="6"/>
  <c r="BH338" i="6"/>
  <c r="BG338" i="6"/>
  <c r="BF338" i="6"/>
  <c r="T338" i="6"/>
  <c r="R338" i="6"/>
  <c r="P338" i="6"/>
  <c r="BI336" i="6"/>
  <c r="BH336" i="6"/>
  <c r="BG336" i="6"/>
  <c r="BF336" i="6"/>
  <c r="T336" i="6"/>
  <c r="R336" i="6"/>
  <c r="P336" i="6"/>
  <c r="BI333" i="6"/>
  <c r="BH333" i="6"/>
  <c r="BG333" i="6"/>
  <c r="BF333" i="6"/>
  <c r="T333" i="6"/>
  <c r="R333" i="6"/>
  <c r="P333" i="6"/>
  <c r="BI330" i="6"/>
  <c r="BH330" i="6"/>
  <c r="BG330" i="6"/>
  <c r="BF330" i="6"/>
  <c r="T330" i="6"/>
  <c r="R330" i="6"/>
  <c r="P330" i="6"/>
  <c r="BI327" i="6"/>
  <c r="BH327" i="6"/>
  <c r="BG327" i="6"/>
  <c r="BF327" i="6"/>
  <c r="T327" i="6"/>
  <c r="R327" i="6"/>
  <c r="P327" i="6"/>
  <c r="BI324" i="6"/>
  <c r="BH324" i="6"/>
  <c r="BG324" i="6"/>
  <c r="BF324" i="6"/>
  <c r="T324" i="6"/>
  <c r="R324" i="6"/>
  <c r="P324" i="6"/>
  <c r="BI321" i="6"/>
  <c r="BH321" i="6"/>
  <c r="BG321" i="6"/>
  <c r="BF321" i="6"/>
  <c r="T321" i="6"/>
  <c r="R321" i="6"/>
  <c r="P321" i="6"/>
  <c r="BI319" i="6"/>
  <c r="BH319" i="6"/>
  <c r="BG319" i="6"/>
  <c r="BF319" i="6"/>
  <c r="T319" i="6"/>
  <c r="R319" i="6"/>
  <c r="P319" i="6"/>
  <c r="BI317" i="6"/>
  <c r="BH317" i="6"/>
  <c r="BG317" i="6"/>
  <c r="BF317" i="6"/>
  <c r="T317" i="6"/>
  <c r="R317" i="6"/>
  <c r="P317" i="6"/>
  <c r="BI315" i="6"/>
  <c r="BH315" i="6"/>
  <c r="BG315" i="6"/>
  <c r="BF315" i="6"/>
  <c r="T315" i="6"/>
  <c r="R315" i="6"/>
  <c r="P315" i="6"/>
  <c r="BI313" i="6"/>
  <c r="BH313" i="6"/>
  <c r="BG313" i="6"/>
  <c r="BF313" i="6"/>
  <c r="T313" i="6"/>
  <c r="R313" i="6"/>
  <c r="P313" i="6"/>
  <c r="BI311" i="6"/>
  <c r="BH311" i="6"/>
  <c r="BG311" i="6"/>
  <c r="BF311" i="6"/>
  <c r="T311" i="6"/>
  <c r="R311" i="6"/>
  <c r="P311" i="6"/>
  <c r="BI309" i="6"/>
  <c r="BH309" i="6"/>
  <c r="BG309" i="6"/>
  <c r="BF309" i="6"/>
  <c r="T309" i="6"/>
  <c r="R309" i="6"/>
  <c r="P309" i="6"/>
  <c r="BI306" i="6"/>
  <c r="BH306" i="6"/>
  <c r="BG306" i="6"/>
  <c r="BF306" i="6"/>
  <c r="T306" i="6"/>
  <c r="R306" i="6"/>
  <c r="P306" i="6"/>
  <c r="BI304" i="6"/>
  <c r="BH304" i="6"/>
  <c r="BG304" i="6"/>
  <c r="BF304" i="6"/>
  <c r="T304" i="6"/>
  <c r="R304" i="6"/>
  <c r="P304" i="6"/>
  <c r="BI302" i="6"/>
  <c r="BH302" i="6"/>
  <c r="BG302" i="6"/>
  <c r="BF302" i="6"/>
  <c r="T302" i="6"/>
  <c r="R302" i="6"/>
  <c r="P302" i="6"/>
  <c r="BI300" i="6"/>
  <c r="BH300" i="6"/>
  <c r="BG300" i="6"/>
  <c r="BF300" i="6"/>
  <c r="T300" i="6"/>
  <c r="R300" i="6"/>
  <c r="P300" i="6"/>
  <c r="BI298" i="6"/>
  <c r="BH298" i="6"/>
  <c r="BG298" i="6"/>
  <c r="BF298" i="6"/>
  <c r="T298" i="6"/>
  <c r="R298" i="6"/>
  <c r="P298" i="6"/>
  <c r="BI296" i="6"/>
  <c r="BH296" i="6"/>
  <c r="BG296" i="6"/>
  <c r="BF296" i="6"/>
  <c r="T296" i="6"/>
  <c r="R296" i="6"/>
  <c r="P296" i="6"/>
  <c r="BI294" i="6"/>
  <c r="BH294" i="6"/>
  <c r="BG294" i="6"/>
  <c r="BF294" i="6"/>
  <c r="T294" i="6"/>
  <c r="R294" i="6"/>
  <c r="P294" i="6"/>
  <c r="BI292" i="6"/>
  <c r="BH292" i="6"/>
  <c r="BG292" i="6"/>
  <c r="BF292" i="6"/>
  <c r="T292" i="6"/>
  <c r="R292" i="6"/>
  <c r="P292" i="6"/>
  <c r="BI290" i="6"/>
  <c r="BH290" i="6"/>
  <c r="BG290" i="6"/>
  <c r="BF290" i="6"/>
  <c r="T290" i="6"/>
  <c r="R290" i="6"/>
  <c r="P290" i="6"/>
  <c r="BI288" i="6"/>
  <c r="BH288" i="6"/>
  <c r="BG288" i="6"/>
  <c r="BF288" i="6"/>
  <c r="T288" i="6"/>
  <c r="R288" i="6"/>
  <c r="P288" i="6"/>
  <c r="BI286" i="6"/>
  <c r="BH286" i="6"/>
  <c r="BG286" i="6"/>
  <c r="BF286" i="6"/>
  <c r="T286" i="6"/>
  <c r="R286" i="6"/>
  <c r="P286" i="6"/>
  <c r="BI284" i="6"/>
  <c r="BH284" i="6"/>
  <c r="BG284" i="6"/>
  <c r="BF284" i="6"/>
  <c r="T284" i="6"/>
  <c r="R284" i="6"/>
  <c r="P284" i="6"/>
  <c r="BI280" i="6"/>
  <c r="BH280" i="6"/>
  <c r="BG280" i="6"/>
  <c r="BF280" i="6"/>
  <c r="T280" i="6"/>
  <c r="R280" i="6"/>
  <c r="P280" i="6"/>
  <c r="BI278" i="6"/>
  <c r="BH278" i="6"/>
  <c r="BG278" i="6"/>
  <c r="BF278" i="6"/>
  <c r="T278" i="6"/>
  <c r="R278" i="6"/>
  <c r="P278" i="6"/>
  <c r="BI274" i="6"/>
  <c r="BH274" i="6"/>
  <c r="BG274" i="6"/>
  <c r="BF274" i="6"/>
  <c r="T274" i="6"/>
  <c r="R274" i="6"/>
  <c r="P274" i="6"/>
  <c r="BI272" i="6"/>
  <c r="BH272" i="6"/>
  <c r="BG272" i="6"/>
  <c r="BF272" i="6"/>
  <c r="T272" i="6"/>
  <c r="R272" i="6"/>
  <c r="P272" i="6"/>
  <c r="BI270" i="6"/>
  <c r="BH270" i="6"/>
  <c r="BG270" i="6"/>
  <c r="BF270" i="6"/>
  <c r="T270" i="6"/>
  <c r="R270" i="6"/>
  <c r="P270" i="6"/>
  <c r="BI268" i="6"/>
  <c r="BH268" i="6"/>
  <c r="BG268" i="6"/>
  <c r="BF268" i="6"/>
  <c r="T268" i="6"/>
  <c r="R268" i="6"/>
  <c r="P268" i="6"/>
  <c r="BI265" i="6"/>
  <c r="BH265" i="6"/>
  <c r="BG265" i="6"/>
  <c r="BF265" i="6"/>
  <c r="T265" i="6"/>
  <c r="R265" i="6"/>
  <c r="P265" i="6"/>
  <c r="BI263" i="6"/>
  <c r="BH263" i="6"/>
  <c r="BG263" i="6"/>
  <c r="BF263" i="6"/>
  <c r="T263" i="6"/>
  <c r="R263" i="6"/>
  <c r="P263" i="6"/>
  <c r="BI261" i="6"/>
  <c r="BH261" i="6"/>
  <c r="BG261" i="6"/>
  <c r="BF261" i="6"/>
  <c r="T261" i="6"/>
  <c r="R261" i="6"/>
  <c r="P261" i="6"/>
  <c r="BI258" i="6"/>
  <c r="BH258" i="6"/>
  <c r="BG258" i="6"/>
  <c r="BF258" i="6"/>
  <c r="T258" i="6"/>
  <c r="R258" i="6"/>
  <c r="P258" i="6"/>
  <c r="BI256" i="6"/>
  <c r="BH256" i="6"/>
  <c r="BG256" i="6"/>
  <c r="BF256" i="6"/>
  <c r="T256" i="6"/>
  <c r="R256" i="6"/>
  <c r="P256" i="6"/>
  <c r="BI254" i="6"/>
  <c r="BH254" i="6"/>
  <c r="BG254" i="6"/>
  <c r="BF254" i="6"/>
  <c r="T254" i="6"/>
  <c r="R254" i="6"/>
  <c r="P254" i="6"/>
  <c r="BI251" i="6"/>
  <c r="BH251" i="6"/>
  <c r="BG251" i="6"/>
  <c r="BF251" i="6"/>
  <c r="T251" i="6"/>
  <c r="R251" i="6"/>
  <c r="P251" i="6"/>
  <c r="BI249" i="6"/>
  <c r="BH249" i="6"/>
  <c r="BG249" i="6"/>
  <c r="BF249" i="6"/>
  <c r="T249" i="6"/>
  <c r="R249" i="6"/>
  <c r="P249" i="6"/>
  <c r="BI247" i="6"/>
  <c r="BH247" i="6"/>
  <c r="BG247" i="6"/>
  <c r="BF247" i="6"/>
  <c r="T247" i="6"/>
  <c r="R247" i="6"/>
  <c r="P247" i="6"/>
  <c r="BI245" i="6"/>
  <c r="BH245" i="6"/>
  <c r="BG245" i="6"/>
  <c r="BF245" i="6"/>
  <c r="T245" i="6"/>
  <c r="R245" i="6"/>
  <c r="P245" i="6"/>
  <c r="BI242" i="6"/>
  <c r="BH242" i="6"/>
  <c r="BG242" i="6"/>
  <c r="BF242" i="6"/>
  <c r="T242" i="6"/>
  <c r="R242" i="6"/>
  <c r="P242" i="6"/>
  <c r="BI240" i="6"/>
  <c r="BH240" i="6"/>
  <c r="BG240" i="6"/>
  <c r="BF240" i="6"/>
  <c r="T240" i="6"/>
  <c r="R240" i="6"/>
  <c r="P240" i="6"/>
  <c r="BI238" i="6"/>
  <c r="BH238" i="6"/>
  <c r="BG238" i="6"/>
  <c r="BF238" i="6"/>
  <c r="T238" i="6"/>
  <c r="R238" i="6"/>
  <c r="P238" i="6"/>
  <c r="BI236" i="6"/>
  <c r="BH236" i="6"/>
  <c r="BG236" i="6"/>
  <c r="BF236" i="6"/>
  <c r="T236" i="6"/>
  <c r="R236" i="6"/>
  <c r="P236" i="6"/>
  <c r="BI234" i="6"/>
  <c r="BH234" i="6"/>
  <c r="BG234" i="6"/>
  <c r="BF234" i="6"/>
  <c r="T234" i="6"/>
  <c r="R234" i="6"/>
  <c r="P234" i="6"/>
  <c r="BI232" i="6"/>
  <c r="BH232" i="6"/>
  <c r="BG232" i="6"/>
  <c r="BF232" i="6"/>
  <c r="T232" i="6"/>
  <c r="R232" i="6"/>
  <c r="P232" i="6"/>
  <c r="BI230" i="6"/>
  <c r="BH230" i="6"/>
  <c r="BG230" i="6"/>
  <c r="BF230" i="6"/>
  <c r="T230" i="6"/>
  <c r="R230" i="6"/>
  <c r="P230" i="6"/>
  <c r="BI228" i="6"/>
  <c r="BH228" i="6"/>
  <c r="BG228" i="6"/>
  <c r="BF228" i="6"/>
  <c r="T228" i="6"/>
  <c r="R228" i="6"/>
  <c r="P228" i="6"/>
  <c r="BI226" i="6"/>
  <c r="BH226" i="6"/>
  <c r="BG226" i="6"/>
  <c r="BF226" i="6"/>
  <c r="T226" i="6"/>
  <c r="R226" i="6"/>
  <c r="P226" i="6"/>
  <c r="BI224" i="6"/>
  <c r="BH224" i="6"/>
  <c r="BG224" i="6"/>
  <c r="BF224" i="6"/>
  <c r="T224" i="6"/>
  <c r="R224" i="6"/>
  <c r="P224" i="6"/>
  <c r="BI222" i="6"/>
  <c r="BH222" i="6"/>
  <c r="BG222" i="6"/>
  <c r="BF222" i="6"/>
  <c r="T222" i="6"/>
  <c r="R222" i="6"/>
  <c r="P222" i="6"/>
  <c r="BI219" i="6"/>
  <c r="BH219" i="6"/>
  <c r="BG219" i="6"/>
  <c r="BF219" i="6"/>
  <c r="T219" i="6"/>
  <c r="R219" i="6"/>
  <c r="P219" i="6"/>
  <c r="BI217" i="6"/>
  <c r="BH217" i="6"/>
  <c r="BG217" i="6"/>
  <c r="BF217" i="6"/>
  <c r="T217" i="6"/>
  <c r="R217" i="6"/>
  <c r="P217" i="6"/>
  <c r="BI215" i="6"/>
  <c r="BH215" i="6"/>
  <c r="BG215" i="6"/>
  <c r="BF215" i="6"/>
  <c r="T215" i="6"/>
  <c r="R215" i="6"/>
  <c r="P215" i="6"/>
  <c r="BI213" i="6"/>
  <c r="BH213" i="6"/>
  <c r="BG213" i="6"/>
  <c r="BF213" i="6"/>
  <c r="T213" i="6"/>
  <c r="R213" i="6"/>
  <c r="P213" i="6"/>
  <c r="BI211" i="6"/>
  <c r="BH211" i="6"/>
  <c r="BG211" i="6"/>
  <c r="BF211" i="6"/>
  <c r="T211" i="6"/>
  <c r="R211" i="6"/>
  <c r="P211" i="6"/>
  <c r="BI209" i="6"/>
  <c r="BH209" i="6"/>
  <c r="BG209" i="6"/>
  <c r="BF209" i="6"/>
  <c r="T209" i="6"/>
  <c r="R209" i="6"/>
  <c r="P209" i="6"/>
  <c r="BI207" i="6"/>
  <c r="BH207" i="6"/>
  <c r="BG207" i="6"/>
  <c r="BF207" i="6"/>
  <c r="T207" i="6"/>
  <c r="R207" i="6"/>
  <c r="P207" i="6"/>
  <c r="BI205" i="6"/>
  <c r="BH205" i="6"/>
  <c r="BG205" i="6"/>
  <c r="BF205" i="6"/>
  <c r="T205" i="6"/>
  <c r="R205" i="6"/>
  <c r="P205" i="6"/>
  <c r="BI203" i="6"/>
  <c r="BH203" i="6"/>
  <c r="BG203" i="6"/>
  <c r="BF203" i="6"/>
  <c r="T203" i="6"/>
  <c r="R203" i="6"/>
  <c r="P203" i="6"/>
  <c r="BI200" i="6"/>
  <c r="BH200" i="6"/>
  <c r="BG200" i="6"/>
  <c r="BF200" i="6"/>
  <c r="T200" i="6"/>
  <c r="R200" i="6"/>
  <c r="P200" i="6"/>
  <c r="BI198" i="6"/>
  <c r="BH198" i="6"/>
  <c r="BG198" i="6"/>
  <c r="BF198" i="6"/>
  <c r="T198" i="6"/>
  <c r="R198" i="6"/>
  <c r="P198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2" i="6"/>
  <c r="BH192" i="6"/>
  <c r="BG192" i="6"/>
  <c r="BF192" i="6"/>
  <c r="T192" i="6"/>
  <c r="R192" i="6"/>
  <c r="P192" i="6"/>
  <c r="BI190" i="6"/>
  <c r="BH190" i="6"/>
  <c r="BG190" i="6"/>
  <c r="BF190" i="6"/>
  <c r="T190" i="6"/>
  <c r="R190" i="6"/>
  <c r="P190" i="6"/>
  <c r="BI187" i="6"/>
  <c r="BH187" i="6"/>
  <c r="BG187" i="6"/>
  <c r="BF187" i="6"/>
  <c r="T187" i="6"/>
  <c r="R187" i="6"/>
  <c r="P187" i="6"/>
  <c r="BI185" i="6"/>
  <c r="BH185" i="6"/>
  <c r="BG185" i="6"/>
  <c r="BF185" i="6"/>
  <c r="T185" i="6"/>
  <c r="R185" i="6"/>
  <c r="P185" i="6"/>
  <c r="BI183" i="6"/>
  <c r="BH183" i="6"/>
  <c r="BG183" i="6"/>
  <c r="BF183" i="6"/>
  <c r="T183" i="6"/>
  <c r="R183" i="6"/>
  <c r="P183" i="6"/>
  <c r="BI181" i="6"/>
  <c r="BH181" i="6"/>
  <c r="BG181" i="6"/>
  <c r="BF181" i="6"/>
  <c r="T181" i="6"/>
  <c r="R181" i="6"/>
  <c r="P181" i="6"/>
  <c r="BI177" i="6"/>
  <c r="BH177" i="6"/>
  <c r="BG177" i="6"/>
  <c r="BF177" i="6"/>
  <c r="T177" i="6"/>
  <c r="T176" i="6" s="1"/>
  <c r="R177" i="6"/>
  <c r="R176" i="6" s="1"/>
  <c r="P177" i="6"/>
  <c r="P176" i="6"/>
  <c r="BI174" i="6"/>
  <c r="BH174" i="6"/>
  <c r="BG174" i="6"/>
  <c r="BF174" i="6"/>
  <c r="T174" i="6"/>
  <c r="R174" i="6"/>
  <c r="P174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60" i="6"/>
  <c r="BH160" i="6"/>
  <c r="BG160" i="6"/>
  <c r="BF160" i="6"/>
  <c r="T160" i="6"/>
  <c r="R160" i="6"/>
  <c r="P160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6" i="6"/>
  <c r="BH146" i="6"/>
  <c r="BG146" i="6"/>
  <c r="BF146" i="6"/>
  <c r="T146" i="6"/>
  <c r="R146" i="6"/>
  <c r="P146" i="6"/>
  <c r="BI144" i="6"/>
  <c r="BH144" i="6"/>
  <c r="BG144" i="6"/>
  <c r="BF144" i="6"/>
  <c r="T144" i="6"/>
  <c r="R144" i="6"/>
  <c r="P144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J130" i="6"/>
  <c r="J129" i="6"/>
  <c r="F129" i="6"/>
  <c r="F127" i="6"/>
  <c r="E125" i="6"/>
  <c r="J92" i="6"/>
  <c r="J91" i="6"/>
  <c r="F91" i="6"/>
  <c r="F89" i="6"/>
  <c r="E87" i="6"/>
  <c r="J18" i="6"/>
  <c r="E18" i="6"/>
  <c r="F92" i="6" s="1"/>
  <c r="J17" i="6"/>
  <c r="J12" i="6"/>
  <c r="J127" i="6" s="1"/>
  <c r="E7" i="6"/>
  <c r="E85" i="6" s="1"/>
  <c r="J37" i="5"/>
  <c r="J36" i="5"/>
  <c r="AY98" i="1" s="1"/>
  <c r="J35" i="5"/>
  <c r="AX98" i="1" s="1"/>
  <c r="BI353" i="5"/>
  <c r="BH353" i="5"/>
  <c r="BG353" i="5"/>
  <c r="BF353" i="5"/>
  <c r="T353" i="5"/>
  <c r="R353" i="5"/>
  <c r="P353" i="5"/>
  <c r="BI351" i="5"/>
  <c r="BH351" i="5"/>
  <c r="BG351" i="5"/>
  <c r="BF351" i="5"/>
  <c r="T351" i="5"/>
  <c r="R351" i="5"/>
  <c r="P351" i="5"/>
  <c r="BI349" i="5"/>
  <c r="BH349" i="5"/>
  <c r="BG349" i="5"/>
  <c r="BF349" i="5"/>
  <c r="T349" i="5"/>
  <c r="R349" i="5"/>
  <c r="P349" i="5"/>
  <c r="BI347" i="5"/>
  <c r="BH347" i="5"/>
  <c r="BG347" i="5"/>
  <c r="BF347" i="5"/>
  <c r="T347" i="5"/>
  <c r="R347" i="5"/>
  <c r="P347" i="5"/>
  <c r="BI344" i="5"/>
  <c r="BH344" i="5"/>
  <c r="BG344" i="5"/>
  <c r="BF344" i="5"/>
  <c r="T344" i="5"/>
  <c r="R344" i="5"/>
  <c r="P344" i="5"/>
  <c r="BI342" i="5"/>
  <c r="BH342" i="5"/>
  <c r="BG342" i="5"/>
  <c r="BF342" i="5"/>
  <c r="T342" i="5"/>
  <c r="R342" i="5"/>
  <c r="P342" i="5"/>
  <c r="BI340" i="5"/>
  <c r="BH340" i="5"/>
  <c r="BG340" i="5"/>
  <c r="BF340" i="5"/>
  <c r="T340" i="5"/>
  <c r="R340" i="5"/>
  <c r="P340" i="5"/>
  <c r="BI337" i="5"/>
  <c r="BH337" i="5"/>
  <c r="BG337" i="5"/>
  <c r="BF337" i="5"/>
  <c r="T337" i="5"/>
  <c r="R337" i="5"/>
  <c r="P337" i="5"/>
  <c r="BI334" i="5"/>
  <c r="BH334" i="5"/>
  <c r="BG334" i="5"/>
  <c r="BF334" i="5"/>
  <c r="T334" i="5"/>
  <c r="R334" i="5"/>
  <c r="P334" i="5"/>
  <c r="BI331" i="5"/>
  <c r="BH331" i="5"/>
  <c r="BG331" i="5"/>
  <c r="BF331" i="5"/>
  <c r="T331" i="5"/>
  <c r="R331" i="5"/>
  <c r="P331" i="5"/>
  <c r="BI329" i="5"/>
  <c r="BH329" i="5"/>
  <c r="BG329" i="5"/>
  <c r="BF329" i="5"/>
  <c r="T329" i="5"/>
  <c r="R329" i="5"/>
  <c r="P329" i="5"/>
  <c r="BI326" i="5"/>
  <c r="BH326" i="5"/>
  <c r="BG326" i="5"/>
  <c r="BF326" i="5"/>
  <c r="T326" i="5"/>
  <c r="R326" i="5"/>
  <c r="P326" i="5"/>
  <c r="BI324" i="5"/>
  <c r="BH324" i="5"/>
  <c r="BG324" i="5"/>
  <c r="BF324" i="5"/>
  <c r="T324" i="5"/>
  <c r="R324" i="5"/>
  <c r="P324" i="5"/>
  <c r="BI322" i="5"/>
  <c r="BH322" i="5"/>
  <c r="BG322" i="5"/>
  <c r="BF322" i="5"/>
  <c r="T322" i="5"/>
  <c r="R322" i="5"/>
  <c r="P322" i="5"/>
  <c r="BI320" i="5"/>
  <c r="BH320" i="5"/>
  <c r="BG320" i="5"/>
  <c r="BF320" i="5"/>
  <c r="T320" i="5"/>
  <c r="R320" i="5"/>
  <c r="P320" i="5"/>
  <c r="BI318" i="5"/>
  <c r="BH318" i="5"/>
  <c r="BG318" i="5"/>
  <c r="BF318" i="5"/>
  <c r="T318" i="5"/>
  <c r="R318" i="5"/>
  <c r="P318" i="5"/>
  <c r="BI316" i="5"/>
  <c r="BH316" i="5"/>
  <c r="BG316" i="5"/>
  <c r="BF316" i="5"/>
  <c r="T316" i="5"/>
  <c r="R316" i="5"/>
  <c r="P316" i="5"/>
  <c r="BI314" i="5"/>
  <c r="BH314" i="5"/>
  <c r="BG314" i="5"/>
  <c r="BF314" i="5"/>
  <c r="T314" i="5"/>
  <c r="R314" i="5"/>
  <c r="P314" i="5"/>
  <c r="BI311" i="5"/>
  <c r="BH311" i="5"/>
  <c r="BG311" i="5"/>
  <c r="BF311" i="5"/>
  <c r="T311" i="5"/>
  <c r="T310" i="5" s="1"/>
  <c r="R311" i="5"/>
  <c r="R310" i="5" s="1"/>
  <c r="P311" i="5"/>
  <c r="P310" i="5" s="1"/>
  <c r="BI308" i="5"/>
  <c r="BH308" i="5"/>
  <c r="BG308" i="5"/>
  <c r="BF308" i="5"/>
  <c r="T308" i="5"/>
  <c r="R308" i="5"/>
  <c r="P308" i="5"/>
  <c r="BI306" i="5"/>
  <c r="BH306" i="5"/>
  <c r="BG306" i="5"/>
  <c r="BF306" i="5"/>
  <c r="T306" i="5"/>
  <c r="R306" i="5"/>
  <c r="P306" i="5"/>
  <c r="BI303" i="5"/>
  <c r="BH303" i="5"/>
  <c r="BG303" i="5"/>
  <c r="BF303" i="5"/>
  <c r="T303" i="5"/>
  <c r="R303" i="5"/>
  <c r="P303" i="5"/>
  <c r="BI301" i="5"/>
  <c r="BH301" i="5"/>
  <c r="BG301" i="5"/>
  <c r="BF301" i="5"/>
  <c r="T301" i="5"/>
  <c r="R301" i="5"/>
  <c r="P301" i="5"/>
  <c r="BI299" i="5"/>
  <c r="BH299" i="5"/>
  <c r="BG299" i="5"/>
  <c r="BF299" i="5"/>
  <c r="T299" i="5"/>
  <c r="R299" i="5"/>
  <c r="P299" i="5"/>
  <c r="BI297" i="5"/>
  <c r="BH297" i="5"/>
  <c r="BG297" i="5"/>
  <c r="BF297" i="5"/>
  <c r="T297" i="5"/>
  <c r="R297" i="5"/>
  <c r="P297" i="5"/>
  <c r="BI295" i="5"/>
  <c r="BH295" i="5"/>
  <c r="BG295" i="5"/>
  <c r="BF295" i="5"/>
  <c r="T295" i="5"/>
  <c r="R295" i="5"/>
  <c r="P295" i="5"/>
  <c r="BI293" i="5"/>
  <c r="BH293" i="5"/>
  <c r="BG293" i="5"/>
  <c r="BF293" i="5"/>
  <c r="T293" i="5"/>
  <c r="R293" i="5"/>
  <c r="P293" i="5"/>
  <c r="BI289" i="5"/>
  <c r="BH289" i="5"/>
  <c r="BG289" i="5"/>
  <c r="BF289" i="5"/>
  <c r="T289" i="5"/>
  <c r="R289" i="5"/>
  <c r="P289" i="5"/>
  <c r="BI287" i="5"/>
  <c r="BH287" i="5"/>
  <c r="BG287" i="5"/>
  <c r="BF287" i="5"/>
  <c r="T287" i="5"/>
  <c r="R287" i="5"/>
  <c r="P287" i="5"/>
  <c r="BI284" i="5"/>
  <c r="BH284" i="5"/>
  <c r="BG284" i="5"/>
  <c r="BF284" i="5"/>
  <c r="T284" i="5"/>
  <c r="R284" i="5"/>
  <c r="P284" i="5"/>
  <c r="BI282" i="5"/>
  <c r="BH282" i="5"/>
  <c r="BG282" i="5"/>
  <c r="BF282" i="5"/>
  <c r="T282" i="5"/>
  <c r="R282" i="5"/>
  <c r="P282" i="5"/>
  <c r="BI280" i="5"/>
  <c r="BH280" i="5"/>
  <c r="BG280" i="5"/>
  <c r="BF280" i="5"/>
  <c r="T280" i="5"/>
  <c r="R280" i="5"/>
  <c r="P280" i="5"/>
  <c r="BI278" i="5"/>
  <c r="BH278" i="5"/>
  <c r="BG278" i="5"/>
  <c r="BF278" i="5"/>
  <c r="T278" i="5"/>
  <c r="R278" i="5"/>
  <c r="P278" i="5"/>
  <c r="BI276" i="5"/>
  <c r="BH276" i="5"/>
  <c r="BG276" i="5"/>
  <c r="BF276" i="5"/>
  <c r="T276" i="5"/>
  <c r="R276" i="5"/>
  <c r="P276" i="5"/>
  <c r="BI274" i="5"/>
  <c r="BH274" i="5"/>
  <c r="BG274" i="5"/>
  <c r="BF274" i="5"/>
  <c r="T274" i="5"/>
  <c r="R274" i="5"/>
  <c r="P274" i="5"/>
  <c r="BI272" i="5"/>
  <c r="BH272" i="5"/>
  <c r="BG272" i="5"/>
  <c r="BF272" i="5"/>
  <c r="T272" i="5"/>
  <c r="R272" i="5"/>
  <c r="P272" i="5"/>
  <c r="BI270" i="5"/>
  <c r="BH270" i="5"/>
  <c r="BG270" i="5"/>
  <c r="BF270" i="5"/>
  <c r="T270" i="5"/>
  <c r="R270" i="5"/>
  <c r="P270" i="5"/>
  <c r="BI268" i="5"/>
  <c r="BH268" i="5"/>
  <c r="BG268" i="5"/>
  <c r="BF268" i="5"/>
  <c r="T268" i="5"/>
  <c r="R268" i="5"/>
  <c r="P268" i="5"/>
  <c r="BI266" i="5"/>
  <c r="BH266" i="5"/>
  <c r="BG266" i="5"/>
  <c r="BF266" i="5"/>
  <c r="T266" i="5"/>
  <c r="R266" i="5"/>
  <c r="P266" i="5"/>
  <c r="BI264" i="5"/>
  <c r="BH264" i="5"/>
  <c r="BG264" i="5"/>
  <c r="BF264" i="5"/>
  <c r="T264" i="5"/>
  <c r="R264" i="5"/>
  <c r="P264" i="5"/>
  <c r="BI262" i="5"/>
  <c r="BH262" i="5"/>
  <c r="BG262" i="5"/>
  <c r="BF262" i="5"/>
  <c r="T262" i="5"/>
  <c r="R262" i="5"/>
  <c r="P262" i="5"/>
  <c r="BI260" i="5"/>
  <c r="BH260" i="5"/>
  <c r="BG260" i="5"/>
  <c r="BF260" i="5"/>
  <c r="T260" i="5"/>
  <c r="R260" i="5"/>
  <c r="P260" i="5"/>
  <c r="BI258" i="5"/>
  <c r="BH258" i="5"/>
  <c r="BG258" i="5"/>
  <c r="BF258" i="5"/>
  <c r="T258" i="5"/>
  <c r="R258" i="5"/>
  <c r="P258" i="5"/>
  <c r="BI254" i="5"/>
  <c r="BH254" i="5"/>
  <c r="BG254" i="5"/>
  <c r="BF254" i="5"/>
  <c r="T254" i="5"/>
  <c r="R254" i="5"/>
  <c r="P254" i="5"/>
  <c r="BI252" i="5"/>
  <c r="BH252" i="5"/>
  <c r="BG252" i="5"/>
  <c r="BF252" i="5"/>
  <c r="T252" i="5"/>
  <c r="R252" i="5"/>
  <c r="P252" i="5"/>
  <c r="BI248" i="5"/>
  <c r="BH248" i="5"/>
  <c r="BG248" i="5"/>
  <c r="BF248" i="5"/>
  <c r="T248" i="5"/>
  <c r="R248" i="5"/>
  <c r="P248" i="5"/>
  <c r="BI246" i="5"/>
  <c r="BH246" i="5"/>
  <c r="BG246" i="5"/>
  <c r="BF246" i="5"/>
  <c r="T246" i="5"/>
  <c r="R246" i="5"/>
  <c r="P246" i="5"/>
  <c r="BI242" i="5"/>
  <c r="BH242" i="5"/>
  <c r="BG242" i="5"/>
  <c r="BF242" i="5"/>
  <c r="T242" i="5"/>
  <c r="R242" i="5"/>
  <c r="P242" i="5"/>
  <c r="BI240" i="5"/>
  <c r="BH240" i="5"/>
  <c r="BG240" i="5"/>
  <c r="BF240" i="5"/>
  <c r="T240" i="5"/>
  <c r="R240" i="5"/>
  <c r="P240" i="5"/>
  <c r="BI238" i="5"/>
  <c r="BH238" i="5"/>
  <c r="BG238" i="5"/>
  <c r="BF238" i="5"/>
  <c r="T238" i="5"/>
  <c r="R238" i="5"/>
  <c r="P238" i="5"/>
  <c r="BI236" i="5"/>
  <c r="BH236" i="5"/>
  <c r="BG236" i="5"/>
  <c r="BF236" i="5"/>
  <c r="T236" i="5"/>
  <c r="R236" i="5"/>
  <c r="P236" i="5"/>
  <c r="BI234" i="5"/>
  <c r="BH234" i="5"/>
  <c r="BG234" i="5"/>
  <c r="BF234" i="5"/>
  <c r="T234" i="5"/>
  <c r="R234" i="5"/>
  <c r="P234" i="5"/>
  <c r="BI232" i="5"/>
  <c r="BH232" i="5"/>
  <c r="BG232" i="5"/>
  <c r="BF232" i="5"/>
  <c r="T232" i="5"/>
  <c r="R232" i="5"/>
  <c r="P232" i="5"/>
  <c r="BI230" i="5"/>
  <c r="BH230" i="5"/>
  <c r="BG230" i="5"/>
  <c r="BF230" i="5"/>
  <c r="T230" i="5"/>
  <c r="R230" i="5"/>
  <c r="P230" i="5"/>
  <c r="BI226" i="5"/>
  <c r="BH226" i="5"/>
  <c r="BG226" i="5"/>
  <c r="BF226" i="5"/>
  <c r="T226" i="5"/>
  <c r="R226" i="5"/>
  <c r="P226" i="5"/>
  <c r="BI222" i="5"/>
  <c r="BH222" i="5"/>
  <c r="BG222" i="5"/>
  <c r="BF222" i="5"/>
  <c r="T222" i="5"/>
  <c r="R222" i="5"/>
  <c r="P222" i="5"/>
  <c r="BI220" i="5"/>
  <c r="BH220" i="5"/>
  <c r="BG220" i="5"/>
  <c r="BF220" i="5"/>
  <c r="T220" i="5"/>
  <c r="R220" i="5"/>
  <c r="P220" i="5"/>
  <c r="BI216" i="5"/>
  <c r="BH216" i="5"/>
  <c r="BG216" i="5"/>
  <c r="BF216" i="5"/>
  <c r="T216" i="5"/>
  <c r="R216" i="5"/>
  <c r="P216" i="5"/>
  <c r="BI214" i="5"/>
  <c r="BH214" i="5"/>
  <c r="BG214" i="5"/>
  <c r="BF214" i="5"/>
  <c r="T214" i="5"/>
  <c r="R214" i="5"/>
  <c r="P214" i="5"/>
  <c r="BI211" i="5"/>
  <c r="BH211" i="5"/>
  <c r="BG211" i="5"/>
  <c r="BF211" i="5"/>
  <c r="T211" i="5"/>
  <c r="R211" i="5"/>
  <c r="P211" i="5"/>
  <c r="BI209" i="5"/>
  <c r="BH209" i="5"/>
  <c r="BG209" i="5"/>
  <c r="BF209" i="5"/>
  <c r="T209" i="5"/>
  <c r="R209" i="5"/>
  <c r="P209" i="5"/>
  <c r="BI207" i="5"/>
  <c r="BH207" i="5"/>
  <c r="BG207" i="5"/>
  <c r="BF207" i="5"/>
  <c r="T207" i="5"/>
  <c r="R207" i="5"/>
  <c r="P207" i="5"/>
  <c r="BI205" i="5"/>
  <c r="BH205" i="5"/>
  <c r="BG205" i="5"/>
  <c r="BF205" i="5"/>
  <c r="T205" i="5"/>
  <c r="R205" i="5"/>
  <c r="P205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198" i="5"/>
  <c r="BH198" i="5"/>
  <c r="BG198" i="5"/>
  <c r="BF198" i="5"/>
  <c r="T198" i="5"/>
  <c r="R198" i="5"/>
  <c r="P198" i="5"/>
  <c r="BI196" i="5"/>
  <c r="BH196" i="5"/>
  <c r="BG196" i="5"/>
  <c r="BF196" i="5"/>
  <c r="T196" i="5"/>
  <c r="R196" i="5"/>
  <c r="P196" i="5"/>
  <c r="BI194" i="5"/>
  <c r="BH194" i="5"/>
  <c r="BG194" i="5"/>
  <c r="BF194" i="5"/>
  <c r="T194" i="5"/>
  <c r="R194" i="5"/>
  <c r="P194" i="5"/>
  <c r="BI192" i="5"/>
  <c r="BH192" i="5"/>
  <c r="BG192" i="5"/>
  <c r="BF192" i="5"/>
  <c r="T192" i="5"/>
  <c r="R192" i="5"/>
  <c r="P192" i="5"/>
  <c r="BI190" i="5"/>
  <c r="BH190" i="5"/>
  <c r="BG190" i="5"/>
  <c r="BF190" i="5"/>
  <c r="T190" i="5"/>
  <c r="R190" i="5"/>
  <c r="P190" i="5"/>
  <c r="BI188" i="5"/>
  <c r="BH188" i="5"/>
  <c r="BG188" i="5"/>
  <c r="BF188" i="5"/>
  <c r="T188" i="5"/>
  <c r="R188" i="5"/>
  <c r="P188" i="5"/>
  <c r="BI185" i="5"/>
  <c r="BH185" i="5"/>
  <c r="BG185" i="5"/>
  <c r="BF185" i="5"/>
  <c r="T185" i="5"/>
  <c r="R185" i="5"/>
  <c r="P185" i="5"/>
  <c r="BI183" i="5"/>
  <c r="BH183" i="5"/>
  <c r="BG183" i="5"/>
  <c r="BF183" i="5"/>
  <c r="T183" i="5"/>
  <c r="R183" i="5"/>
  <c r="P183" i="5"/>
  <c r="BI181" i="5"/>
  <c r="BH181" i="5"/>
  <c r="BG181" i="5"/>
  <c r="BF181" i="5"/>
  <c r="T181" i="5"/>
  <c r="R181" i="5"/>
  <c r="P181" i="5"/>
  <c r="BI179" i="5"/>
  <c r="BH179" i="5"/>
  <c r="BG179" i="5"/>
  <c r="BF179" i="5"/>
  <c r="T179" i="5"/>
  <c r="R179" i="5"/>
  <c r="P179" i="5"/>
  <c r="BI175" i="5"/>
  <c r="BH175" i="5"/>
  <c r="BG175" i="5"/>
  <c r="BF175" i="5"/>
  <c r="T175" i="5"/>
  <c r="T174" i="5"/>
  <c r="R175" i="5"/>
  <c r="R174" i="5" s="1"/>
  <c r="P175" i="5"/>
  <c r="P174" i="5" s="1"/>
  <c r="BI172" i="5"/>
  <c r="BH172" i="5"/>
  <c r="BG172" i="5"/>
  <c r="BF172" i="5"/>
  <c r="T172" i="5"/>
  <c r="R172" i="5"/>
  <c r="P172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5" i="5"/>
  <c r="BH165" i="5"/>
  <c r="BG165" i="5"/>
  <c r="BF165" i="5"/>
  <c r="T165" i="5"/>
  <c r="R165" i="5"/>
  <c r="P165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J129" i="5"/>
  <c r="J128" i="5"/>
  <c r="F128" i="5"/>
  <c r="F126" i="5"/>
  <c r="E124" i="5"/>
  <c r="J92" i="5"/>
  <c r="J91" i="5"/>
  <c r="F91" i="5"/>
  <c r="F89" i="5"/>
  <c r="E87" i="5"/>
  <c r="J18" i="5"/>
  <c r="E18" i="5"/>
  <c r="F129" i="5"/>
  <c r="J17" i="5"/>
  <c r="J12" i="5"/>
  <c r="J126" i="5" s="1"/>
  <c r="E7" i="5"/>
  <c r="E122" i="5" s="1"/>
  <c r="J37" i="4"/>
  <c r="J36" i="4"/>
  <c r="AY97" i="1" s="1"/>
  <c r="J35" i="4"/>
  <c r="AX97" i="1" s="1"/>
  <c r="BI406" i="4"/>
  <c r="BH406" i="4"/>
  <c r="BG406" i="4"/>
  <c r="BF406" i="4"/>
  <c r="T406" i="4"/>
  <c r="R406" i="4"/>
  <c r="P406" i="4"/>
  <c r="BI404" i="4"/>
  <c r="BH404" i="4"/>
  <c r="BG404" i="4"/>
  <c r="BF404" i="4"/>
  <c r="T404" i="4"/>
  <c r="R404" i="4"/>
  <c r="P404" i="4"/>
  <c r="BI402" i="4"/>
  <c r="BH402" i="4"/>
  <c r="BG402" i="4"/>
  <c r="BF402" i="4"/>
  <c r="T402" i="4"/>
  <c r="R402" i="4"/>
  <c r="P402" i="4"/>
  <c r="BI400" i="4"/>
  <c r="BH400" i="4"/>
  <c r="BG400" i="4"/>
  <c r="BF400" i="4"/>
  <c r="T400" i="4"/>
  <c r="R400" i="4"/>
  <c r="P400" i="4"/>
  <c r="BI397" i="4"/>
  <c r="BH397" i="4"/>
  <c r="BG397" i="4"/>
  <c r="BF397" i="4"/>
  <c r="T397" i="4"/>
  <c r="R397" i="4"/>
  <c r="P397" i="4"/>
  <c r="BI395" i="4"/>
  <c r="BH395" i="4"/>
  <c r="BG395" i="4"/>
  <c r="BF395" i="4"/>
  <c r="T395" i="4"/>
  <c r="R395" i="4"/>
  <c r="P395" i="4"/>
  <c r="BI393" i="4"/>
  <c r="BH393" i="4"/>
  <c r="BG393" i="4"/>
  <c r="BF393" i="4"/>
  <c r="T393" i="4"/>
  <c r="R393" i="4"/>
  <c r="P393" i="4"/>
  <c r="BI390" i="4"/>
  <c r="BH390" i="4"/>
  <c r="BG390" i="4"/>
  <c r="BF390" i="4"/>
  <c r="T390" i="4"/>
  <c r="R390" i="4"/>
  <c r="P390" i="4"/>
  <c r="BI387" i="4"/>
  <c r="BH387" i="4"/>
  <c r="BG387" i="4"/>
  <c r="BF387" i="4"/>
  <c r="T387" i="4"/>
  <c r="R387" i="4"/>
  <c r="P387" i="4"/>
  <c r="BI383" i="4"/>
  <c r="BH383" i="4"/>
  <c r="BG383" i="4"/>
  <c r="BF383" i="4"/>
  <c r="T383" i="4"/>
  <c r="R383" i="4"/>
  <c r="P383" i="4"/>
  <c r="BI381" i="4"/>
  <c r="BH381" i="4"/>
  <c r="BG381" i="4"/>
  <c r="BF381" i="4"/>
  <c r="T381" i="4"/>
  <c r="R381" i="4"/>
  <c r="P381" i="4"/>
  <c r="BI378" i="4"/>
  <c r="BH378" i="4"/>
  <c r="BG378" i="4"/>
  <c r="BF378" i="4"/>
  <c r="T378" i="4"/>
  <c r="R378" i="4"/>
  <c r="P378" i="4"/>
  <c r="BI376" i="4"/>
  <c r="BH376" i="4"/>
  <c r="BG376" i="4"/>
  <c r="BF376" i="4"/>
  <c r="T376" i="4"/>
  <c r="R376" i="4"/>
  <c r="P376" i="4"/>
  <c r="BI374" i="4"/>
  <c r="BH374" i="4"/>
  <c r="BG374" i="4"/>
  <c r="BF374" i="4"/>
  <c r="T374" i="4"/>
  <c r="R374" i="4"/>
  <c r="P374" i="4"/>
  <c r="BI372" i="4"/>
  <c r="BH372" i="4"/>
  <c r="BG372" i="4"/>
  <c r="BF372" i="4"/>
  <c r="T372" i="4"/>
  <c r="R372" i="4"/>
  <c r="P372" i="4"/>
  <c r="BI370" i="4"/>
  <c r="BH370" i="4"/>
  <c r="BG370" i="4"/>
  <c r="BF370" i="4"/>
  <c r="T370" i="4"/>
  <c r="R370" i="4"/>
  <c r="P370" i="4"/>
  <c r="BI367" i="4"/>
  <c r="BH367" i="4"/>
  <c r="BG367" i="4"/>
  <c r="BF367" i="4"/>
  <c r="T367" i="4"/>
  <c r="R367" i="4"/>
  <c r="P367" i="4"/>
  <c r="BI365" i="4"/>
  <c r="BH365" i="4"/>
  <c r="BG365" i="4"/>
  <c r="BF365" i="4"/>
  <c r="T365" i="4"/>
  <c r="R365" i="4"/>
  <c r="P365" i="4"/>
  <c r="BI363" i="4"/>
  <c r="BH363" i="4"/>
  <c r="BG363" i="4"/>
  <c r="BF363" i="4"/>
  <c r="T363" i="4"/>
  <c r="R363" i="4"/>
  <c r="P363" i="4"/>
  <c r="BI361" i="4"/>
  <c r="BH361" i="4"/>
  <c r="BG361" i="4"/>
  <c r="BF361" i="4"/>
  <c r="T361" i="4"/>
  <c r="R361" i="4"/>
  <c r="P361" i="4"/>
  <c r="BI359" i="4"/>
  <c r="BH359" i="4"/>
  <c r="BG359" i="4"/>
  <c r="BF359" i="4"/>
  <c r="T359" i="4"/>
  <c r="R359" i="4"/>
  <c r="P359" i="4"/>
  <c r="BI357" i="4"/>
  <c r="BH357" i="4"/>
  <c r="BG357" i="4"/>
  <c r="BF357" i="4"/>
  <c r="T357" i="4"/>
  <c r="R357" i="4"/>
  <c r="P357" i="4"/>
  <c r="BI354" i="4"/>
  <c r="BH354" i="4"/>
  <c r="BG354" i="4"/>
  <c r="BF354" i="4"/>
  <c r="T354" i="4"/>
  <c r="R354" i="4"/>
  <c r="P354" i="4"/>
  <c r="BI352" i="4"/>
  <c r="BH352" i="4"/>
  <c r="BG352" i="4"/>
  <c r="BF352" i="4"/>
  <c r="T352" i="4"/>
  <c r="R352" i="4"/>
  <c r="P352" i="4"/>
  <c r="BI350" i="4"/>
  <c r="BH350" i="4"/>
  <c r="BG350" i="4"/>
  <c r="BF350" i="4"/>
  <c r="T350" i="4"/>
  <c r="R350" i="4"/>
  <c r="P350" i="4"/>
  <c r="BI348" i="4"/>
  <c r="BH348" i="4"/>
  <c r="BG348" i="4"/>
  <c r="BF348" i="4"/>
  <c r="T348" i="4"/>
  <c r="R348" i="4"/>
  <c r="P348" i="4"/>
  <c r="BI346" i="4"/>
  <c r="BH346" i="4"/>
  <c r="BG346" i="4"/>
  <c r="BF346" i="4"/>
  <c r="T346" i="4"/>
  <c r="R346" i="4"/>
  <c r="P346" i="4"/>
  <c r="BI344" i="4"/>
  <c r="BH344" i="4"/>
  <c r="BG344" i="4"/>
  <c r="BF344" i="4"/>
  <c r="T344" i="4"/>
  <c r="R344" i="4"/>
  <c r="P344" i="4"/>
  <c r="BI341" i="4"/>
  <c r="BH341" i="4"/>
  <c r="BG341" i="4"/>
  <c r="BF341" i="4"/>
  <c r="T341" i="4"/>
  <c r="R341" i="4"/>
  <c r="P341" i="4"/>
  <c r="BI339" i="4"/>
  <c r="BH339" i="4"/>
  <c r="BG339" i="4"/>
  <c r="BF339" i="4"/>
  <c r="T339" i="4"/>
  <c r="R339" i="4"/>
  <c r="P339" i="4"/>
  <c r="BI337" i="4"/>
  <c r="BH337" i="4"/>
  <c r="BG337" i="4"/>
  <c r="BF337" i="4"/>
  <c r="T337" i="4"/>
  <c r="R337" i="4"/>
  <c r="P337" i="4"/>
  <c r="BI335" i="4"/>
  <c r="BH335" i="4"/>
  <c r="BG335" i="4"/>
  <c r="BF335" i="4"/>
  <c r="T335" i="4"/>
  <c r="R335" i="4"/>
  <c r="P335" i="4"/>
  <c r="BI333" i="4"/>
  <c r="BH333" i="4"/>
  <c r="BG333" i="4"/>
  <c r="BF333" i="4"/>
  <c r="T333" i="4"/>
  <c r="R333" i="4"/>
  <c r="P333" i="4"/>
  <c r="BI331" i="4"/>
  <c r="BH331" i="4"/>
  <c r="BG331" i="4"/>
  <c r="BF331" i="4"/>
  <c r="T331" i="4"/>
  <c r="R331" i="4"/>
  <c r="P331" i="4"/>
  <c r="BI329" i="4"/>
  <c r="BH329" i="4"/>
  <c r="BG329" i="4"/>
  <c r="BF329" i="4"/>
  <c r="T329" i="4"/>
  <c r="R329" i="4"/>
  <c r="P329" i="4"/>
  <c r="BI327" i="4"/>
  <c r="BH327" i="4"/>
  <c r="BG327" i="4"/>
  <c r="BF327" i="4"/>
  <c r="T327" i="4"/>
  <c r="R327" i="4"/>
  <c r="P327" i="4"/>
  <c r="BI325" i="4"/>
  <c r="BH325" i="4"/>
  <c r="BG325" i="4"/>
  <c r="BF325" i="4"/>
  <c r="T325" i="4"/>
  <c r="R325" i="4"/>
  <c r="P325" i="4"/>
  <c r="BI323" i="4"/>
  <c r="BH323" i="4"/>
  <c r="BG323" i="4"/>
  <c r="BF323" i="4"/>
  <c r="T323" i="4"/>
  <c r="R323" i="4"/>
  <c r="P323" i="4"/>
  <c r="BI321" i="4"/>
  <c r="BH321" i="4"/>
  <c r="BG321" i="4"/>
  <c r="BF321" i="4"/>
  <c r="T321" i="4"/>
  <c r="R321" i="4"/>
  <c r="P321" i="4"/>
  <c r="BI319" i="4"/>
  <c r="BH319" i="4"/>
  <c r="BG319" i="4"/>
  <c r="BF319" i="4"/>
  <c r="T319" i="4"/>
  <c r="R319" i="4"/>
  <c r="P319" i="4"/>
  <c r="BI317" i="4"/>
  <c r="BH317" i="4"/>
  <c r="BG317" i="4"/>
  <c r="BF317" i="4"/>
  <c r="T317" i="4"/>
  <c r="R317" i="4"/>
  <c r="P317" i="4"/>
  <c r="BI315" i="4"/>
  <c r="BH315" i="4"/>
  <c r="BG315" i="4"/>
  <c r="BF315" i="4"/>
  <c r="T315" i="4"/>
  <c r="R315" i="4"/>
  <c r="P315" i="4"/>
  <c r="BI313" i="4"/>
  <c r="BH313" i="4"/>
  <c r="BG313" i="4"/>
  <c r="BF313" i="4"/>
  <c r="T313" i="4"/>
  <c r="R313" i="4"/>
  <c r="P313" i="4"/>
  <c r="BI311" i="4"/>
  <c r="BH311" i="4"/>
  <c r="BG311" i="4"/>
  <c r="BF311" i="4"/>
  <c r="T311" i="4"/>
  <c r="R311" i="4"/>
  <c r="P311" i="4"/>
  <c r="BI309" i="4"/>
  <c r="BH309" i="4"/>
  <c r="BG309" i="4"/>
  <c r="BF309" i="4"/>
  <c r="T309" i="4"/>
  <c r="R309" i="4"/>
  <c r="P309" i="4"/>
  <c r="BI307" i="4"/>
  <c r="BH307" i="4"/>
  <c r="BG307" i="4"/>
  <c r="BF307" i="4"/>
  <c r="T307" i="4"/>
  <c r="R307" i="4"/>
  <c r="P307" i="4"/>
  <c r="BI305" i="4"/>
  <c r="BH305" i="4"/>
  <c r="BG305" i="4"/>
  <c r="BF305" i="4"/>
  <c r="T305" i="4"/>
  <c r="R305" i="4"/>
  <c r="P305" i="4"/>
  <c r="BI301" i="4"/>
  <c r="BH301" i="4"/>
  <c r="BG301" i="4"/>
  <c r="BF301" i="4"/>
  <c r="T301" i="4"/>
  <c r="R301" i="4"/>
  <c r="P301" i="4"/>
  <c r="BI299" i="4"/>
  <c r="BH299" i="4"/>
  <c r="BG299" i="4"/>
  <c r="BF299" i="4"/>
  <c r="T299" i="4"/>
  <c r="R299" i="4"/>
  <c r="P299" i="4"/>
  <c r="BI295" i="4"/>
  <c r="BH295" i="4"/>
  <c r="BG295" i="4"/>
  <c r="BF295" i="4"/>
  <c r="T295" i="4"/>
  <c r="R295" i="4"/>
  <c r="P295" i="4"/>
  <c r="BI293" i="4"/>
  <c r="BH293" i="4"/>
  <c r="BG293" i="4"/>
  <c r="BF293" i="4"/>
  <c r="T293" i="4"/>
  <c r="R293" i="4"/>
  <c r="P293" i="4"/>
  <c r="BI291" i="4"/>
  <c r="BH291" i="4"/>
  <c r="BG291" i="4"/>
  <c r="BF291" i="4"/>
  <c r="T291" i="4"/>
  <c r="R291" i="4"/>
  <c r="P291" i="4"/>
  <c r="BI289" i="4"/>
  <c r="BH289" i="4"/>
  <c r="BG289" i="4"/>
  <c r="BF289" i="4"/>
  <c r="T289" i="4"/>
  <c r="R289" i="4"/>
  <c r="P289" i="4"/>
  <c r="BI287" i="4"/>
  <c r="BH287" i="4"/>
  <c r="BG287" i="4"/>
  <c r="BF287" i="4"/>
  <c r="T287" i="4"/>
  <c r="R287" i="4"/>
  <c r="P287" i="4"/>
  <c r="BI285" i="4"/>
  <c r="BH285" i="4"/>
  <c r="BG285" i="4"/>
  <c r="BF285" i="4"/>
  <c r="T285" i="4"/>
  <c r="R285" i="4"/>
  <c r="P285" i="4"/>
  <c r="BI283" i="4"/>
  <c r="BH283" i="4"/>
  <c r="BG283" i="4"/>
  <c r="BF283" i="4"/>
  <c r="T283" i="4"/>
  <c r="R283" i="4"/>
  <c r="P283" i="4"/>
  <c r="BI281" i="4"/>
  <c r="BH281" i="4"/>
  <c r="BG281" i="4"/>
  <c r="BF281" i="4"/>
  <c r="T281" i="4"/>
  <c r="R281" i="4"/>
  <c r="P281" i="4"/>
  <c r="BI279" i="4"/>
  <c r="BH279" i="4"/>
  <c r="BG279" i="4"/>
  <c r="BF279" i="4"/>
  <c r="T279" i="4"/>
  <c r="R279" i="4"/>
  <c r="P279" i="4"/>
  <c r="BI277" i="4"/>
  <c r="BH277" i="4"/>
  <c r="BG277" i="4"/>
  <c r="BF277" i="4"/>
  <c r="T277" i="4"/>
  <c r="R277" i="4"/>
  <c r="P277" i="4"/>
  <c r="BI275" i="4"/>
  <c r="BH275" i="4"/>
  <c r="BG275" i="4"/>
  <c r="BF275" i="4"/>
  <c r="T275" i="4"/>
  <c r="R275" i="4"/>
  <c r="P275" i="4"/>
  <c r="BI271" i="4"/>
  <c r="BH271" i="4"/>
  <c r="BG271" i="4"/>
  <c r="BF271" i="4"/>
  <c r="T271" i="4"/>
  <c r="R271" i="4"/>
  <c r="P271" i="4"/>
  <c r="BI269" i="4"/>
  <c r="BH269" i="4"/>
  <c r="BG269" i="4"/>
  <c r="BF269" i="4"/>
  <c r="T269" i="4"/>
  <c r="R269" i="4"/>
  <c r="P269" i="4"/>
  <c r="BI265" i="4"/>
  <c r="BH265" i="4"/>
  <c r="BG265" i="4"/>
  <c r="BF265" i="4"/>
  <c r="T265" i="4"/>
  <c r="R265" i="4"/>
  <c r="P265" i="4"/>
  <c r="BI263" i="4"/>
  <c r="BH263" i="4"/>
  <c r="BG263" i="4"/>
  <c r="BF263" i="4"/>
  <c r="T263" i="4"/>
  <c r="R263" i="4"/>
  <c r="P263" i="4"/>
  <c r="BI259" i="4"/>
  <c r="BH259" i="4"/>
  <c r="BG259" i="4"/>
  <c r="BF259" i="4"/>
  <c r="T259" i="4"/>
  <c r="R259" i="4"/>
  <c r="P259" i="4"/>
  <c r="BI257" i="4"/>
  <c r="BH257" i="4"/>
  <c r="BG257" i="4"/>
  <c r="BF257" i="4"/>
  <c r="T257" i="4"/>
  <c r="R257" i="4"/>
  <c r="P257" i="4"/>
  <c r="BI254" i="4"/>
  <c r="BH254" i="4"/>
  <c r="BG254" i="4"/>
  <c r="BF254" i="4"/>
  <c r="T254" i="4"/>
  <c r="R254" i="4"/>
  <c r="P254" i="4"/>
  <c r="BI252" i="4"/>
  <c r="BH252" i="4"/>
  <c r="BG252" i="4"/>
  <c r="BF252" i="4"/>
  <c r="T252" i="4"/>
  <c r="R252" i="4"/>
  <c r="P252" i="4"/>
  <c r="BI250" i="4"/>
  <c r="BH250" i="4"/>
  <c r="BG250" i="4"/>
  <c r="BF250" i="4"/>
  <c r="T250" i="4"/>
  <c r="R250" i="4"/>
  <c r="P250" i="4"/>
  <c r="BI248" i="4"/>
  <c r="BH248" i="4"/>
  <c r="BG248" i="4"/>
  <c r="BF248" i="4"/>
  <c r="T248" i="4"/>
  <c r="R248" i="4"/>
  <c r="P248" i="4"/>
  <c r="BI246" i="4"/>
  <c r="BH246" i="4"/>
  <c r="BG246" i="4"/>
  <c r="BF246" i="4"/>
  <c r="T246" i="4"/>
  <c r="R246" i="4"/>
  <c r="P246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0" i="4"/>
  <c r="BH240" i="4"/>
  <c r="BG240" i="4"/>
  <c r="BF240" i="4"/>
  <c r="T240" i="4"/>
  <c r="R240" i="4"/>
  <c r="P240" i="4"/>
  <c r="BI238" i="4"/>
  <c r="BH238" i="4"/>
  <c r="BG238" i="4"/>
  <c r="BF238" i="4"/>
  <c r="T238" i="4"/>
  <c r="R238" i="4"/>
  <c r="P238" i="4"/>
  <c r="BI236" i="4"/>
  <c r="BH236" i="4"/>
  <c r="BG236" i="4"/>
  <c r="BF236" i="4"/>
  <c r="T236" i="4"/>
  <c r="R236" i="4"/>
  <c r="P236" i="4"/>
  <c r="BI234" i="4"/>
  <c r="BH234" i="4"/>
  <c r="BG234" i="4"/>
  <c r="BF234" i="4"/>
  <c r="T234" i="4"/>
  <c r="R234" i="4"/>
  <c r="P234" i="4"/>
  <c r="BI231" i="4"/>
  <c r="BH231" i="4"/>
  <c r="BG231" i="4"/>
  <c r="BF231" i="4"/>
  <c r="T231" i="4"/>
  <c r="R231" i="4"/>
  <c r="P231" i="4"/>
  <c r="BI229" i="4"/>
  <c r="BH229" i="4"/>
  <c r="BG229" i="4"/>
  <c r="BF229" i="4"/>
  <c r="T229" i="4"/>
  <c r="R229" i="4"/>
  <c r="P229" i="4"/>
  <c r="BI227" i="4"/>
  <c r="BH227" i="4"/>
  <c r="BG227" i="4"/>
  <c r="BF227" i="4"/>
  <c r="T227" i="4"/>
  <c r="R227" i="4"/>
  <c r="P227" i="4"/>
  <c r="BI225" i="4"/>
  <c r="BH225" i="4"/>
  <c r="BG225" i="4"/>
  <c r="BF225" i="4"/>
  <c r="T225" i="4"/>
  <c r="R225" i="4"/>
  <c r="P225" i="4"/>
  <c r="BI223" i="4"/>
  <c r="BH223" i="4"/>
  <c r="BG223" i="4"/>
  <c r="BF223" i="4"/>
  <c r="T223" i="4"/>
  <c r="R223" i="4"/>
  <c r="P223" i="4"/>
  <c r="BI221" i="4"/>
  <c r="BH221" i="4"/>
  <c r="BG221" i="4"/>
  <c r="BF221" i="4"/>
  <c r="T221" i="4"/>
  <c r="R221" i="4"/>
  <c r="P221" i="4"/>
  <c r="BI219" i="4"/>
  <c r="BH219" i="4"/>
  <c r="BG219" i="4"/>
  <c r="BF219" i="4"/>
  <c r="T219" i="4"/>
  <c r="R219" i="4"/>
  <c r="P219" i="4"/>
  <c r="BI217" i="4"/>
  <c r="BH217" i="4"/>
  <c r="BG217" i="4"/>
  <c r="BF217" i="4"/>
  <c r="T217" i="4"/>
  <c r="R217" i="4"/>
  <c r="P217" i="4"/>
  <c r="BI215" i="4"/>
  <c r="BH215" i="4"/>
  <c r="BG215" i="4"/>
  <c r="BF215" i="4"/>
  <c r="T215" i="4"/>
  <c r="R215" i="4"/>
  <c r="P215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206" i="4"/>
  <c r="BH206" i="4"/>
  <c r="BG206" i="4"/>
  <c r="BF206" i="4"/>
  <c r="T206" i="4"/>
  <c r="R206" i="4"/>
  <c r="P206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199" i="4"/>
  <c r="BH199" i="4"/>
  <c r="BG199" i="4"/>
  <c r="BF199" i="4"/>
  <c r="T199" i="4"/>
  <c r="R199" i="4"/>
  <c r="P199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5" i="4"/>
  <c r="BH185" i="4"/>
  <c r="BG185" i="4"/>
  <c r="BF185" i="4"/>
  <c r="T185" i="4"/>
  <c r="T184" i="4" s="1"/>
  <c r="R185" i="4"/>
  <c r="R184" i="4" s="1"/>
  <c r="P185" i="4"/>
  <c r="P184" i="4" s="1"/>
  <c r="BI182" i="4"/>
  <c r="BH182" i="4"/>
  <c r="BG182" i="4"/>
  <c r="BF182" i="4"/>
  <c r="T182" i="4"/>
  <c r="R182" i="4"/>
  <c r="P182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J129" i="4"/>
  <c r="J128" i="4"/>
  <c r="F128" i="4"/>
  <c r="F126" i="4"/>
  <c r="E124" i="4"/>
  <c r="J92" i="4"/>
  <c r="J91" i="4"/>
  <c r="F91" i="4"/>
  <c r="F89" i="4"/>
  <c r="E87" i="4"/>
  <c r="J18" i="4"/>
  <c r="E18" i="4"/>
  <c r="F129" i="4" s="1"/>
  <c r="J17" i="4"/>
  <c r="J12" i="4"/>
  <c r="J126" i="4"/>
  <c r="E7" i="4"/>
  <c r="E85" i="4" s="1"/>
  <c r="J37" i="3"/>
  <c r="J36" i="3"/>
  <c r="AY96" i="1" s="1"/>
  <c r="J35" i="3"/>
  <c r="AX96" i="1" s="1"/>
  <c r="BI331" i="3"/>
  <c r="BH331" i="3"/>
  <c r="BG331" i="3"/>
  <c r="BF331" i="3"/>
  <c r="T331" i="3"/>
  <c r="R331" i="3"/>
  <c r="P331" i="3"/>
  <c r="BI329" i="3"/>
  <c r="BH329" i="3"/>
  <c r="BG329" i="3"/>
  <c r="BF329" i="3"/>
  <c r="T329" i="3"/>
  <c r="R329" i="3"/>
  <c r="P329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2" i="3"/>
  <c r="BH322" i="3"/>
  <c r="BG322" i="3"/>
  <c r="BF322" i="3"/>
  <c r="T322" i="3"/>
  <c r="R322" i="3"/>
  <c r="P322" i="3"/>
  <c r="BI320" i="3"/>
  <c r="BH320" i="3"/>
  <c r="BG320" i="3"/>
  <c r="BF320" i="3"/>
  <c r="T320" i="3"/>
  <c r="R320" i="3"/>
  <c r="P320" i="3"/>
  <c r="BI318" i="3"/>
  <c r="BH318" i="3"/>
  <c r="BG318" i="3"/>
  <c r="BF318" i="3"/>
  <c r="T318" i="3"/>
  <c r="R318" i="3"/>
  <c r="P318" i="3"/>
  <c r="BI315" i="3"/>
  <c r="BH315" i="3"/>
  <c r="BG315" i="3"/>
  <c r="BF315" i="3"/>
  <c r="T315" i="3"/>
  <c r="R315" i="3"/>
  <c r="P315" i="3"/>
  <c r="BI312" i="3"/>
  <c r="BH312" i="3"/>
  <c r="BG312" i="3"/>
  <c r="BF312" i="3"/>
  <c r="T312" i="3"/>
  <c r="R312" i="3"/>
  <c r="P312" i="3"/>
  <c r="BI309" i="3"/>
  <c r="BH309" i="3"/>
  <c r="BG309" i="3"/>
  <c r="BF309" i="3"/>
  <c r="T309" i="3"/>
  <c r="R309" i="3"/>
  <c r="P309" i="3"/>
  <c r="BI306" i="3"/>
  <c r="BH306" i="3"/>
  <c r="BG306" i="3"/>
  <c r="BF306" i="3"/>
  <c r="T306" i="3"/>
  <c r="R306" i="3"/>
  <c r="P306" i="3"/>
  <c r="BI303" i="3"/>
  <c r="BH303" i="3"/>
  <c r="BG303" i="3"/>
  <c r="BF303" i="3"/>
  <c r="T303" i="3"/>
  <c r="R303" i="3"/>
  <c r="P303" i="3"/>
  <c r="BI301" i="3"/>
  <c r="BH301" i="3"/>
  <c r="BG301" i="3"/>
  <c r="BF301" i="3"/>
  <c r="T301" i="3"/>
  <c r="R301" i="3"/>
  <c r="P301" i="3"/>
  <c r="BI299" i="3"/>
  <c r="BH299" i="3"/>
  <c r="BG299" i="3"/>
  <c r="BF299" i="3"/>
  <c r="T299" i="3"/>
  <c r="R299" i="3"/>
  <c r="P299" i="3"/>
  <c r="BI297" i="3"/>
  <c r="BH297" i="3"/>
  <c r="BG297" i="3"/>
  <c r="BF297" i="3"/>
  <c r="T297" i="3"/>
  <c r="R297" i="3"/>
  <c r="P297" i="3"/>
  <c r="BI295" i="3"/>
  <c r="BH295" i="3"/>
  <c r="BG295" i="3"/>
  <c r="BF295" i="3"/>
  <c r="T295" i="3"/>
  <c r="R295" i="3"/>
  <c r="P295" i="3"/>
  <c r="BI293" i="3"/>
  <c r="BH293" i="3"/>
  <c r="BG293" i="3"/>
  <c r="BF293" i="3"/>
  <c r="T293" i="3"/>
  <c r="R293" i="3"/>
  <c r="P293" i="3"/>
  <c r="BI291" i="3"/>
  <c r="BH291" i="3"/>
  <c r="BG291" i="3"/>
  <c r="BF291" i="3"/>
  <c r="T291" i="3"/>
  <c r="R291" i="3"/>
  <c r="P291" i="3"/>
  <c r="BI288" i="3"/>
  <c r="BH288" i="3"/>
  <c r="BG288" i="3"/>
  <c r="BF288" i="3"/>
  <c r="T288" i="3"/>
  <c r="R288" i="3"/>
  <c r="P288" i="3"/>
  <c r="BI286" i="3"/>
  <c r="BH286" i="3"/>
  <c r="BG286" i="3"/>
  <c r="BF286" i="3"/>
  <c r="T286" i="3"/>
  <c r="R286" i="3"/>
  <c r="P286" i="3"/>
  <c r="BI284" i="3"/>
  <c r="BH284" i="3"/>
  <c r="BG284" i="3"/>
  <c r="BF284" i="3"/>
  <c r="T284" i="3"/>
  <c r="R284" i="3"/>
  <c r="P284" i="3"/>
  <c r="BI282" i="3"/>
  <c r="BH282" i="3"/>
  <c r="BG282" i="3"/>
  <c r="BF282" i="3"/>
  <c r="T282" i="3"/>
  <c r="R282" i="3"/>
  <c r="P282" i="3"/>
  <c r="BI280" i="3"/>
  <c r="BH280" i="3"/>
  <c r="BG280" i="3"/>
  <c r="BF280" i="3"/>
  <c r="T280" i="3"/>
  <c r="R280" i="3"/>
  <c r="P280" i="3"/>
  <c r="BI277" i="3"/>
  <c r="BH277" i="3"/>
  <c r="BG277" i="3"/>
  <c r="BF277" i="3"/>
  <c r="T277" i="3"/>
  <c r="R277" i="3"/>
  <c r="P277" i="3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71" i="3"/>
  <c r="BH271" i="3"/>
  <c r="BG271" i="3"/>
  <c r="BF271" i="3"/>
  <c r="T271" i="3"/>
  <c r="R271" i="3"/>
  <c r="P271" i="3"/>
  <c r="BI269" i="3"/>
  <c r="BH269" i="3"/>
  <c r="BG269" i="3"/>
  <c r="BF269" i="3"/>
  <c r="T269" i="3"/>
  <c r="R269" i="3"/>
  <c r="P269" i="3"/>
  <c r="BI267" i="3"/>
  <c r="BH267" i="3"/>
  <c r="BG267" i="3"/>
  <c r="BF267" i="3"/>
  <c r="T267" i="3"/>
  <c r="R267" i="3"/>
  <c r="P267" i="3"/>
  <c r="BI265" i="3"/>
  <c r="BH265" i="3"/>
  <c r="BG265" i="3"/>
  <c r="BF265" i="3"/>
  <c r="T265" i="3"/>
  <c r="R265" i="3"/>
  <c r="P265" i="3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57" i="3"/>
  <c r="BH257" i="3"/>
  <c r="BG257" i="3"/>
  <c r="BF257" i="3"/>
  <c r="T257" i="3"/>
  <c r="R257" i="3"/>
  <c r="P257" i="3"/>
  <c r="BI255" i="3"/>
  <c r="BH255" i="3"/>
  <c r="BG255" i="3"/>
  <c r="BF255" i="3"/>
  <c r="T255" i="3"/>
  <c r="R255" i="3"/>
  <c r="P255" i="3"/>
  <c r="BI251" i="3"/>
  <c r="BH251" i="3"/>
  <c r="BG251" i="3"/>
  <c r="BF251" i="3"/>
  <c r="T251" i="3"/>
  <c r="R251" i="3"/>
  <c r="P251" i="3"/>
  <c r="BI249" i="3"/>
  <c r="BH249" i="3"/>
  <c r="BG249" i="3"/>
  <c r="BF249" i="3"/>
  <c r="T249" i="3"/>
  <c r="R249" i="3"/>
  <c r="P249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42" i="3"/>
  <c r="BH242" i="3"/>
  <c r="BG242" i="3"/>
  <c r="BF242" i="3"/>
  <c r="T242" i="3"/>
  <c r="R242" i="3"/>
  <c r="P242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7" i="3"/>
  <c r="BH177" i="3"/>
  <c r="BG177" i="3"/>
  <c r="BF177" i="3"/>
  <c r="T177" i="3"/>
  <c r="T176" i="3"/>
  <c r="R177" i="3"/>
  <c r="R176" i="3" s="1"/>
  <c r="P177" i="3"/>
  <c r="P176" i="3" s="1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J130" i="3"/>
  <c r="J129" i="3"/>
  <c r="F129" i="3"/>
  <c r="F127" i="3"/>
  <c r="E125" i="3"/>
  <c r="J92" i="3"/>
  <c r="J91" i="3"/>
  <c r="F91" i="3"/>
  <c r="F89" i="3"/>
  <c r="E87" i="3"/>
  <c r="J18" i="3"/>
  <c r="E18" i="3"/>
  <c r="F130" i="3" s="1"/>
  <c r="J17" i="3"/>
  <c r="J12" i="3"/>
  <c r="J89" i="3" s="1"/>
  <c r="E7" i="3"/>
  <c r="E85" i="3" s="1"/>
  <c r="J37" i="2"/>
  <c r="J36" i="2"/>
  <c r="AY95" i="1" s="1"/>
  <c r="J35" i="2"/>
  <c r="AX95" i="1" s="1"/>
  <c r="BI129" i="2"/>
  <c r="BH129" i="2"/>
  <c r="BG129" i="2"/>
  <c r="BF129" i="2"/>
  <c r="J34" i="2" s="1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J114" i="2"/>
  <c r="J113" i="2"/>
  <c r="F113" i="2"/>
  <c r="F111" i="2"/>
  <c r="E109" i="2"/>
  <c r="J92" i="2"/>
  <c r="J91" i="2"/>
  <c r="F91" i="2"/>
  <c r="F89" i="2"/>
  <c r="E87" i="2"/>
  <c r="J18" i="2"/>
  <c r="E18" i="2"/>
  <c r="F92" i="2" s="1"/>
  <c r="J17" i="2"/>
  <c r="J12" i="2"/>
  <c r="J111" i="2" s="1"/>
  <c r="E7" i="2"/>
  <c r="E107" i="2" s="1"/>
  <c r="L90" i="1"/>
  <c r="AM90" i="1"/>
  <c r="AM89" i="1"/>
  <c r="L89" i="1"/>
  <c r="AM87" i="1"/>
  <c r="L87" i="1"/>
  <c r="L85" i="1"/>
  <c r="L84" i="1"/>
  <c r="BK322" i="3"/>
  <c r="J164" i="3"/>
  <c r="BK251" i="3"/>
  <c r="J190" i="3"/>
  <c r="BK244" i="3"/>
  <c r="BK325" i="3"/>
  <c r="J171" i="3"/>
  <c r="J213" i="3"/>
  <c r="BK404" i="4"/>
  <c r="J313" i="4"/>
  <c r="J376" i="4"/>
  <c r="J263" i="4"/>
  <c r="BK395" i="4"/>
  <c r="BK204" i="4"/>
  <c r="J372" i="4"/>
  <c r="BK223" i="4"/>
  <c r="J295" i="4"/>
  <c r="BK189" i="4"/>
  <c r="BK390" i="4"/>
  <c r="BK197" i="4"/>
  <c r="BK333" i="4"/>
  <c r="J143" i="4"/>
  <c r="J193" i="4"/>
  <c r="BK252" i="4"/>
  <c r="BK344" i="4"/>
  <c r="J166" i="4"/>
  <c r="BK271" i="4"/>
  <c r="J219" i="4"/>
  <c r="BK365" i="4"/>
  <c r="J246" i="4"/>
  <c r="BK137" i="4"/>
  <c r="J246" i="5"/>
  <c r="J169" i="5"/>
  <c r="BK179" i="5"/>
  <c r="BK240" i="5"/>
  <c r="BK203" i="3"/>
  <c r="J265" i="3"/>
  <c r="BK299" i="3"/>
  <c r="J207" i="3"/>
  <c r="J322" i="3"/>
  <c r="J239" i="3"/>
  <c r="J277" i="3"/>
  <c r="J174" i="3"/>
  <c r="J312" i="3"/>
  <c r="BK171" i="3"/>
  <c r="BK273" i="3"/>
  <c r="J196" i="3"/>
  <c r="BK244" i="4"/>
  <c r="BK331" i="4"/>
  <c r="J287" i="4"/>
  <c r="J162" i="4"/>
  <c r="BK363" i="4"/>
  <c r="BK152" i="4"/>
  <c r="J234" i="4"/>
  <c r="BK289" i="4"/>
  <c r="J374" i="4"/>
  <c r="BK170" i="4"/>
  <c r="J142" i="5"/>
  <c r="BK142" i="5"/>
  <c r="BK280" i="5"/>
  <c r="J347" i="5"/>
  <c r="BK340" i="5"/>
  <c r="J303" i="5"/>
  <c r="J165" i="5"/>
  <c r="BK289" i="5"/>
  <c r="BK167" i="5"/>
  <c r="J194" i="5"/>
  <c r="J137" i="5"/>
  <c r="J299" i="5"/>
  <c r="J329" i="5"/>
  <c r="BK230" i="6"/>
  <c r="BK290" i="6"/>
  <c r="J343" i="6"/>
  <c r="J263" i="6"/>
  <c r="J160" i="6"/>
  <c r="J185" i="6"/>
  <c r="J306" i="6"/>
  <c r="J347" i="6"/>
  <c r="J304" i="6"/>
  <c r="BK171" i="6"/>
  <c r="BK209" i="6"/>
  <c r="J158" i="6"/>
  <c r="J256" i="6"/>
  <c r="J290" i="6"/>
  <c r="BK338" i="6"/>
  <c r="BK181" i="6"/>
  <c r="J259" i="7"/>
  <c r="BK152" i="7"/>
  <c r="BK301" i="7"/>
  <c r="J189" i="7"/>
  <c r="BK352" i="7"/>
  <c r="BK259" i="7"/>
  <c r="BK229" i="7"/>
  <c r="J379" i="7"/>
  <c r="BK321" i="7"/>
  <c r="BK145" i="7"/>
  <c r="BK357" i="7"/>
  <c r="J242" i="7"/>
  <c r="BK369" i="7"/>
  <c r="BK327" i="7"/>
  <c r="J229" i="7"/>
  <c r="J158" i="7"/>
  <c r="BK166" i="7"/>
  <c r="BK231" i="7"/>
  <c r="BK344" i="7"/>
  <c r="BK390" i="7"/>
  <c r="J323" i="7"/>
  <c r="J172" i="7"/>
  <c r="J365" i="8"/>
  <c r="J352" i="8"/>
  <c r="BK361" i="8"/>
  <c r="BK327" i="8"/>
  <c r="BK290" i="8"/>
  <c r="BK254" i="8"/>
  <c r="BK216" i="8"/>
  <c r="J195" i="8"/>
  <c r="BK167" i="8"/>
  <c r="BK336" i="8"/>
  <c r="J296" i="8"/>
  <c r="J298" i="8"/>
  <c r="J272" i="8"/>
  <c r="J234" i="8"/>
  <c r="BK201" i="8"/>
  <c r="J295" i="9"/>
  <c r="J174" i="9"/>
  <c r="BK220" i="9"/>
  <c r="J141" i="9"/>
  <c r="J299" i="9"/>
  <c r="BK211" i="9"/>
  <c r="J303" i="9"/>
  <c r="BK377" i="9"/>
  <c r="BK161" i="9"/>
  <c r="J207" i="9"/>
  <c r="BK337" i="9"/>
  <c r="J230" i="9"/>
  <c r="J253" i="9"/>
  <c r="J335" i="10"/>
  <c r="J174" i="10"/>
  <c r="J222" i="10"/>
  <c r="BK197" i="10"/>
  <c r="BK331" i="10"/>
  <c r="J363" i="10"/>
  <c r="BK276" i="10"/>
  <c r="J344" i="10"/>
  <c r="BK237" i="10"/>
  <c r="J309" i="10"/>
  <c r="BK157" i="10"/>
  <c r="BK230" i="10"/>
  <c r="BK177" i="10"/>
  <c r="J123" i="2"/>
  <c r="BK121" i="2"/>
  <c r="BK221" i="3"/>
  <c r="BK205" i="3"/>
  <c r="BK288" i="3"/>
  <c r="BK150" i="3"/>
  <c r="BK263" i="3"/>
  <c r="BK181" i="3"/>
  <c r="BK327" i="3"/>
  <c r="BK211" i="3"/>
  <c r="BK257" i="3"/>
  <c r="J232" i="3"/>
  <c r="BK136" i="3"/>
  <c r="BK154" i="3"/>
  <c r="J169" i="3"/>
  <c r="BK177" i="3"/>
  <c r="BK219" i="3"/>
  <c r="BK406" i="4"/>
  <c r="BK397" i="4"/>
  <c r="BK202" i="4"/>
  <c r="BK367" i="4"/>
  <c r="J215" i="4"/>
  <c r="J154" i="4"/>
  <c r="BK393" i="4"/>
  <c r="J145" i="4"/>
  <c r="BK387" i="4"/>
  <c r="J221" i="4"/>
  <c r="BK350" i="4"/>
  <c r="J305" i="4"/>
  <c r="J359" i="4"/>
  <c r="J329" i="4"/>
  <c r="J223" i="4"/>
  <c r="J341" i="4"/>
  <c r="J279" i="4"/>
  <c r="J242" i="4"/>
  <c r="J175" i="4"/>
  <c r="BK258" i="5"/>
  <c r="J248" i="5"/>
  <c r="J158" i="5"/>
  <c r="J240" i="5"/>
  <c r="BK297" i="5"/>
  <c r="BK337" i="5"/>
  <c r="J306" i="5"/>
  <c r="BK181" i="5"/>
  <c r="BK169" i="5"/>
  <c r="BK303" i="5"/>
  <c r="BK318" i="5"/>
  <c r="BK203" i="5"/>
  <c r="BK264" i="5"/>
  <c r="J183" i="5"/>
  <c r="BK324" i="5"/>
  <c r="J198" i="5"/>
  <c r="BK311" i="5"/>
  <c r="BK268" i="6"/>
  <c r="J187" i="6"/>
  <c r="J222" i="6"/>
  <c r="BK280" i="6"/>
  <c r="BK224" i="6"/>
  <c r="BK340" i="6"/>
  <c r="BK162" i="6"/>
  <c r="BK207" i="6"/>
  <c r="J294" i="6"/>
  <c r="J177" i="6"/>
  <c r="BK261" i="6"/>
  <c r="J152" i="6"/>
  <c r="BK302" i="6"/>
  <c r="J146" i="6"/>
  <c r="BK203" i="6"/>
  <c r="J272" i="6"/>
  <c r="J319" i="6"/>
  <c r="BK226" i="6"/>
  <c r="BK249" i="6"/>
  <c r="J279" i="7"/>
  <c r="J223" i="7"/>
  <c r="BK387" i="7"/>
  <c r="J275" i="7"/>
  <c r="J170" i="7"/>
  <c r="BK287" i="7"/>
  <c r="J185" i="7"/>
  <c r="J148" i="7"/>
  <c r="J244" i="7"/>
  <c r="J162" i="7"/>
  <c r="BK411" i="7"/>
  <c r="BK361" i="7"/>
  <c r="J289" i="7"/>
  <c r="J231" i="7"/>
  <c r="BK383" i="7"/>
  <c r="BK244" i="7"/>
  <c r="J295" i="7"/>
  <c r="J202" i="7"/>
  <c r="BK338" i="8"/>
  <c r="J324" i="8"/>
  <c r="J286" i="8"/>
  <c r="BK262" i="8"/>
  <c r="BK223" i="8"/>
  <c r="BK190" i="8"/>
  <c r="BK163" i="8"/>
  <c r="BK352" i="8"/>
  <c r="BK309" i="8"/>
  <c r="J167" i="8"/>
  <c r="BK305" i="8"/>
  <c r="J274" i="8"/>
  <c r="J225" i="8"/>
  <c r="BK199" i="8"/>
  <c r="J157" i="8"/>
  <c r="BK272" i="8"/>
  <c r="J256" i="8"/>
  <c r="BK214" i="8"/>
  <c r="J145" i="8"/>
  <c r="J269" i="9"/>
  <c r="BK341" i="9"/>
  <c r="BK139" i="9"/>
  <c r="BK207" i="9"/>
  <c r="BK335" i="9"/>
  <c r="J243" i="9"/>
  <c r="J157" i="9"/>
  <c r="J228" i="9"/>
  <c r="J161" i="9"/>
  <c r="J249" i="9"/>
  <c r="J177" i="9"/>
  <c r="J380" i="9"/>
  <c r="J281" i="9"/>
  <c r="J321" i="9"/>
  <c r="BK167" i="9"/>
  <c r="J276" i="9"/>
  <c r="J390" i="9"/>
  <c r="J297" i="9"/>
  <c r="BK180" i="9"/>
  <c r="BK241" i="9"/>
  <c r="BK199" i="9"/>
  <c r="J211" i="9"/>
  <c r="J267" i="9"/>
  <c r="J218" i="10"/>
  <c r="BK274" i="10"/>
  <c r="BK344" i="10"/>
  <c r="BK267" i="10"/>
  <c r="BK305" i="10"/>
  <c r="BK249" i="10"/>
  <c r="BK387" i="10"/>
  <c r="J228" i="10"/>
  <c r="BK319" i="10"/>
  <c r="J170" i="10"/>
  <c r="J121" i="2"/>
  <c r="BK286" i="3"/>
  <c r="BK223" i="3"/>
  <c r="J235" i="3"/>
  <c r="BK295" i="3"/>
  <c r="J160" i="3"/>
  <c r="J183" i="3"/>
  <c r="J205" i="3"/>
  <c r="BK282" i="3"/>
  <c r="J219" i="3"/>
  <c r="J299" i="3"/>
  <c r="BK226" i="3"/>
  <c r="BK146" i="3"/>
  <c r="BK261" i="3"/>
  <c r="J249" i="3"/>
  <c r="BK230" i="3"/>
  <c r="J223" i="3"/>
  <c r="BK160" i="3"/>
  <c r="BK145" i="4"/>
  <c r="J291" i="4"/>
  <c r="BK376" i="4"/>
  <c r="J189" i="4"/>
  <c r="BK319" i="4"/>
  <c r="J210" i="4"/>
  <c r="J293" i="4"/>
  <c r="BK283" i="4"/>
  <c r="J402" i="4"/>
  <c r="BK281" i="4"/>
  <c r="BK175" i="4"/>
  <c r="J170" i="4"/>
  <c r="BK206" i="4"/>
  <c r="J363" i="4"/>
  <c r="J225" i="4"/>
  <c r="BK381" i="4"/>
  <c r="BK263" i="4"/>
  <c r="BK179" i="4"/>
  <c r="J264" i="5"/>
  <c r="J252" i="5"/>
  <c r="BK252" i="5"/>
  <c r="J297" i="5"/>
  <c r="BK248" i="5"/>
  <c r="BK135" i="5"/>
  <c r="BK260" i="5"/>
  <c r="BK299" i="5"/>
  <c r="J282" i="5"/>
  <c r="J150" i="5"/>
  <c r="BK274" i="5"/>
  <c r="J266" i="5"/>
  <c r="J345" i="6"/>
  <c r="J207" i="6"/>
  <c r="J200" i="6"/>
  <c r="J251" i="6"/>
  <c r="J261" i="6"/>
  <c r="J311" i="6"/>
  <c r="BK138" i="6"/>
  <c r="J217" i="6"/>
  <c r="BK257" i="7"/>
  <c r="J311" i="7"/>
  <c r="BK195" i="7"/>
  <c r="J344" i="7"/>
  <c r="J137" i="7"/>
  <c r="J319" i="7"/>
  <c r="BK191" i="7"/>
  <c r="BK406" i="7"/>
  <c r="BK335" i="7"/>
  <c r="BK240" i="7"/>
  <c r="J406" i="7"/>
  <c r="J299" i="7"/>
  <c r="J387" i="7"/>
  <c r="J346" i="7"/>
  <c r="J248" i="7"/>
  <c r="J215" i="7"/>
  <c r="J357" i="7"/>
  <c r="J204" i="7"/>
  <c r="J164" i="7"/>
  <c r="J411" i="7"/>
  <c r="J234" i="7"/>
  <c r="J210" i="7"/>
  <c r="J354" i="8"/>
  <c r="BK341" i="8"/>
  <c r="BK343" i="8"/>
  <c r="J303" i="8"/>
  <c r="J241" i="8"/>
  <c r="J186" i="8"/>
  <c r="J147" i="8"/>
  <c r="BK315" i="8"/>
  <c r="J169" i="8"/>
  <c r="J311" i="8"/>
  <c r="BK256" i="8"/>
  <c r="BK218" i="8"/>
  <c r="BK176" i="8"/>
  <c r="BK278" i="8"/>
  <c r="BK234" i="8"/>
  <c r="BK319" i="9"/>
  <c r="BK190" i="9"/>
  <c r="BK297" i="9"/>
  <c r="BK255" i="9"/>
  <c r="J313" i="9"/>
  <c r="BK177" i="9"/>
  <c r="J258" i="9"/>
  <c r="BK187" i="9"/>
  <c r="J337" i="9"/>
  <c r="BK193" i="9"/>
  <c r="BK385" i="9"/>
  <c r="J369" i="9"/>
  <c r="BK269" i="9"/>
  <c r="J274" i="9"/>
  <c r="J327" i="9"/>
  <c r="BK157" i="9"/>
  <c r="J213" i="9"/>
  <c r="J271" i="9"/>
  <c r="BK374" i="9"/>
  <c r="J374" i="10"/>
  <c r="J249" i="10"/>
  <c r="BK291" i="10"/>
  <c r="J329" i="10"/>
  <c r="BK359" i="10"/>
  <c r="J159" i="10"/>
  <c r="BK235" i="10"/>
  <c r="J269" i="10"/>
  <c r="BK172" i="10"/>
  <c r="J205" i="10"/>
  <c r="J311" i="10"/>
  <c r="BK174" i="10"/>
  <c r="BK329" i="10"/>
  <c r="J199" i="10"/>
  <c r="J291" i="10"/>
  <c r="BK299" i="10"/>
  <c r="BK199" i="10"/>
  <c r="BK297" i="10"/>
  <c r="J139" i="10"/>
  <c r="BK127" i="2"/>
  <c r="J125" i="2"/>
  <c r="BK277" i="3"/>
  <c r="J146" i="3"/>
  <c r="BK187" i="3"/>
  <c r="BK169" i="3"/>
  <c r="J194" i="3"/>
  <c r="J217" i="3"/>
  <c r="J325" i="3"/>
  <c r="BK196" i="3"/>
  <c r="BK209" i="3"/>
  <c r="J237" i="3"/>
  <c r="BK198" i="3"/>
  <c r="BK309" i="3"/>
  <c r="BK156" i="3"/>
  <c r="BK237" i="3"/>
  <c r="BK265" i="3"/>
  <c r="J286" i="3"/>
  <c r="J181" i="3"/>
  <c r="J348" i="4"/>
  <c r="BK400" i="4"/>
  <c r="BK156" i="4"/>
  <c r="BK313" i="4"/>
  <c r="BK329" i="4"/>
  <c r="BK185" i="4"/>
  <c r="J217" i="4"/>
  <c r="BK210" i="4"/>
  <c r="J285" i="4"/>
  <c r="J283" i="4"/>
  <c r="BK357" i="4"/>
  <c r="J271" i="4"/>
  <c r="BK383" i="4"/>
  <c r="BK315" i="4"/>
  <c r="J333" i="4"/>
  <c r="BK236" i="4"/>
  <c r="BK293" i="4"/>
  <c r="J327" i="4"/>
  <c r="J191" i="4"/>
  <c r="BK177" i="4"/>
  <c r="J242" i="5"/>
  <c r="BK262" i="5"/>
  <c r="BK287" i="5"/>
  <c r="BK160" i="5"/>
  <c r="J342" i="5"/>
  <c r="BK216" i="5"/>
  <c r="J344" i="5"/>
  <c r="J211" i="5"/>
  <c r="BK351" i="5"/>
  <c r="J207" i="5"/>
  <c r="J280" i="5"/>
  <c r="BK196" i="5"/>
  <c r="J326" i="5"/>
  <c r="J209" i="5"/>
  <c r="BK205" i="5"/>
  <c r="BK198" i="6"/>
  <c r="J232" i="6"/>
  <c r="BK336" i="6"/>
  <c r="J215" i="6"/>
  <c r="BK205" i="6"/>
  <c r="BK144" i="6"/>
  <c r="BK160" i="6"/>
  <c r="J280" i="6"/>
  <c r="J313" i="6"/>
  <c r="BK347" i="6"/>
  <c r="BK228" i="6"/>
  <c r="J268" i="6"/>
  <c r="J162" i="6"/>
  <c r="J234" i="6"/>
  <c r="J292" i="6"/>
  <c r="J298" i="6"/>
  <c r="BK183" i="6"/>
  <c r="J339" i="7"/>
  <c r="BK197" i="7"/>
  <c r="BK365" i="7"/>
  <c r="J257" i="7"/>
  <c r="BK291" i="7"/>
  <c r="J166" i="7"/>
  <c r="J301" i="7"/>
  <c r="BK221" i="7"/>
  <c r="BK392" i="7"/>
  <c r="J327" i="7"/>
  <c r="J236" i="7"/>
  <c r="BK313" i="7"/>
  <c r="J240" i="7"/>
  <c r="BK359" i="7"/>
  <c r="BK315" i="7"/>
  <c r="BK236" i="7"/>
  <c r="BK148" i="7"/>
  <c r="BK331" i="7"/>
  <c r="BK179" i="7"/>
  <c r="BK337" i="7"/>
  <c r="J143" i="7"/>
  <c r="J291" i="7"/>
  <c r="J396" i="7"/>
  <c r="J285" i="7"/>
  <c r="BK175" i="7"/>
  <c r="BK248" i="7"/>
  <c r="BK346" i="8"/>
  <c r="BK359" i="8"/>
  <c r="J359" i="8"/>
  <c r="BK319" i="8"/>
  <c r="J280" i="8"/>
  <c r="BK246" i="8"/>
  <c r="BK207" i="8"/>
  <c r="BK165" i="8"/>
  <c r="BK311" i="8"/>
  <c r="J334" i="8"/>
  <c r="J290" i="8"/>
  <c r="BK241" i="8"/>
  <c r="BK220" i="8"/>
  <c r="J182" i="8"/>
  <c r="BK155" i="8"/>
  <c r="BK264" i="8"/>
  <c r="BK243" i="8"/>
  <c r="BK192" i="8"/>
  <c r="BK321" i="9"/>
  <c r="J278" i="9"/>
  <c r="J363" i="9"/>
  <c r="BK311" i="9"/>
  <c r="J289" i="9"/>
  <c r="J347" i="9"/>
  <c r="BK293" i="9"/>
  <c r="J172" i="9"/>
  <c r="J245" i="9"/>
  <c r="BK347" i="9"/>
  <c r="J197" i="9"/>
  <c r="J392" i="9"/>
  <c r="J335" i="9"/>
  <c r="BK396" i="9"/>
  <c r="J149" i="9"/>
  <c r="BK325" i="9"/>
  <c r="J159" i="9"/>
  <c r="J260" i="10"/>
  <c r="J157" i="10"/>
  <c r="J163" i="10"/>
  <c r="J207" i="10"/>
  <c r="BK193" i="10"/>
  <c r="J287" i="10"/>
  <c r="BK374" i="10"/>
  <c r="J331" i="10"/>
  <c r="J197" i="10"/>
  <c r="J303" i="10"/>
  <c r="BK253" i="10"/>
  <c r="BK155" i="10"/>
  <c r="J184" i="10"/>
  <c r="BK163" i="10"/>
  <c r="BK129" i="2"/>
  <c r="BK303" i="3"/>
  <c r="BK242" i="3"/>
  <c r="BK267" i="3"/>
  <c r="J158" i="3"/>
  <c r="J257" i="3"/>
  <c r="BK183" i="3"/>
  <c r="BK275" i="3"/>
  <c r="J280" i="3"/>
  <c r="J261" i="3"/>
  <c r="BK192" i="3"/>
  <c r="J138" i="3"/>
  <c r="J244" i="3"/>
  <c r="BK284" i="3"/>
  <c r="J136" i="3"/>
  <c r="J361" i="4"/>
  <c r="BK212" i="4"/>
  <c r="BK311" i="4"/>
  <c r="BK248" i="4"/>
  <c r="BK346" i="4"/>
  <c r="J168" i="4"/>
  <c r="J319" i="4"/>
  <c r="J179" i="4"/>
  <c r="J270" i="5"/>
  <c r="J324" i="5"/>
  <c r="J316" i="5"/>
  <c r="BK220" i="5"/>
  <c r="BK334" i="5"/>
  <c r="BK349" i="5"/>
  <c r="J353" i="5"/>
  <c r="BK344" i="5"/>
  <c r="J135" i="5"/>
  <c r="BK214" i="5"/>
  <c r="BK276" i="5"/>
  <c r="J254" i="5"/>
  <c r="J154" i="5"/>
  <c r="BK188" i="5"/>
  <c r="J236" i="6"/>
  <c r="J327" i="6"/>
  <c r="J224" i="6"/>
  <c r="J198" i="6"/>
  <c r="J240" i="6"/>
  <c r="BK150" i="6"/>
  <c r="BK258" i="6"/>
  <c r="BK330" i="6"/>
  <c r="BK254" i="6"/>
  <c r="J238" i="6"/>
  <c r="BK311" i="6"/>
  <c r="J156" i="6"/>
  <c r="J228" i="6"/>
  <c r="BK321" i="6"/>
  <c r="J171" i="6"/>
  <c r="BK294" i="6"/>
  <c r="BK185" i="6"/>
  <c r="J199" i="7"/>
  <c r="BK252" i="7"/>
  <c r="BK193" i="7"/>
  <c r="J350" i="7"/>
  <c r="J375" i="7"/>
  <c r="J193" i="7"/>
  <c r="BK170" i="7"/>
  <c r="J392" i="7"/>
  <c r="BK212" i="7"/>
  <c r="BK346" i="7"/>
  <c r="J404" i="7"/>
  <c r="BK236" i="8"/>
  <c r="J199" i="8"/>
  <c r="BK172" i="8"/>
  <c r="J349" i="8"/>
  <c r="BK300" i="8"/>
  <c r="J190" i="8"/>
  <c r="BK331" i="9"/>
  <c r="BK305" i="9"/>
  <c r="J199" i="9"/>
  <c r="BK317" i="9"/>
  <c r="J353" i="9"/>
  <c r="BK264" i="9"/>
  <c r="J251" i="9"/>
  <c r="BK329" i="9"/>
  <c r="BK235" i="9"/>
  <c r="J180" i="9"/>
  <c r="J264" i="9"/>
  <c r="BK247" i="9"/>
  <c r="BK205" i="9"/>
  <c r="J365" i="9"/>
  <c r="BK323" i="9"/>
  <c r="BK216" i="9"/>
  <c r="J190" i="9"/>
  <c r="J155" i="9"/>
  <c r="J396" i="9"/>
  <c r="J385" i="9"/>
  <c r="J262" i="9"/>
  <c r="BK361" i="9"/>
  <c r="J187" i="9"/>
  <c r="J319" i="9"/>
  <c r="BK172" i="9"/>
  <c r="J387" i="9"/>
  <c r="J309" i="9"/>
  <c r="J237" i="9"/>
  <c r="BK141" i="9"/>
  <c r="BK226" i="9"/>
  <c r="BK184" i="9"/>
  <c r="J218" i="9"/>
  <c r="BK159" i="9"/>
  <c r="J369" i="10"/>
  <c r="BK269" i="10"/>
  <c r="BK361" i="10"/>
  <c r="J253" i="10"/>
  <c r="J339" i="10"/>
  <c r="BK303" i="10"/>
  <c r="J387" i="10"/>
  <c r="BK283" i="10"/>
  <c r="J211" i="10"/>
  <c r="J327" i="10"/>
  <c r="BK315" i="10"/>
  <c r="J165" i="10"/>
  <c r="BK309" i="10"/>
  <c r="J243" i="10"/>
  <c r="J380" i="10"/>
  <c r="BK211" i="10"/>
  <c r="BK281" i="10"/>
  <c r="J365" i="10"/>
  <c r="BK289" i="10"/>
  <c r="J385" i="10"/>
  <c r="J276" i="10"/>
  <c r="J241" i="10"/>
  <c r="BK141" i="10"/>
  <c r="J193" i="10"/>
  <c r="J149" i="10"/>
  <c r="BK331" i="3"/>
  <c r="BK190" i="3"/>
  <c r="BK255" i="3"/>
  <c r="BK174" i="3"/>
  <c r="J303" i="3"/>
  <c r="BK320" i="3"/>
  <c r="J271" i="3"/>
  <c r="BK315" i="3"/>
  <c r="J215" i="3"/>
  <c r="J206" i="4"/>
  <c r="J277" i="4"/>
  <c r="J393" i="4"/>
  <c r="BK208" i="4"/>
  <c r="J383" i="4"/>
  <c r="BK242" i="4"/>
  <c r="J212" i="4"/>
  <c r="BK352" i="4"/>
  <c r="BK217" i="4"/>
  <c r="J395" i="4"/>
  <c r="BK238" i="4"/>
  <c r="J275" i="4"/>
  <c r="J331" i="4"/>
  <c r="J404" i="4"/>
  <c r="BK341" i="4"/>
  <c r="BK246" i="4"/>
  <c r="J160" i="4"/>
  <c r="J321" i="4"/>
  <c r="J238" i="4"/>
  <c r="BK231" i="4"/>
  <c r="BK299" i="4"/>
  <c r="J236" i="5"/>
  <c r="BK156" i="5"/>
  <c r="J318" i="5"/>
  <c r="BK183" i="5"/>
  <c r="J308" i="5"/>
  <c r="J287" i="5"/>
  <c r="J226" i="5"/>
  <c r="BK293" i="5"/>
  <c r="BK246" i="5"/>
  <c r="J144" i="5"/>
  <c r="J179" i="5"/>
  <c r="BK316" i="5"/>
  <c r="J276" i="5"/>
  <c r="BK152" i="5"/>
  <c r="BK232" i="5"/>
  <c r="J301" i="5"/>
  <c r="J219" i="6"/>
  <c r="BK278" i="6"/>
  <c r="J226" i="6"/>
  <c r="J321" i="6"/>
  <c r="BK222" i="6"/>
  <c r="BK327" i="6"/>
  <c r="J249" i="6"/>
  <c r="BK306" i="6"/>
  <c r="J245" i="6"/>
  <c r="J278" i="6"/>
  <c r="BK167" i="6"/>
  <c r="BK309" i="6"/>
  <c r="J169" i="6"/>
  <c r="J265" i="6"/>
  <c r="J338" i="6"/>
  <c r="BK156" i="6"/>
  <c r="J174" i="6"/>
  <c r="J209" i="6"/>
  <c r="BK271" i="7"/>
  <c r="BK137" i="7"/>
  <c r="J283" i="7"/>
  <c r="BK177" i="7"/>
  <c r="BK329" i="7"/>
  <c r="BK143" i="7"/>
  <c r="J156" i="7"/>
  <c r="J269" i="7"/>
  <c r="J179" i="7"/>
  <c r="J413" i="7"/>
  <c r="J329" i="7"/>
  <c r="BK279" i="7"/>
  <c r="J337" i="7"/>
  <c r="J195" i="7"/>
  <c r="BK208" i="7"/>
  <c r="J206" i="7"/>
  <c r="BK283" i="7"/>
  <c r="J383" i="7"/>
  <c r="J325" i="7"/>
  <c r="J129" i="2"/>
  <c r="BK239" i="3"/>
  <c r="BK167" i="3"/>
  <c r="J152" i="3"/>
  <c r="J309" i="3"/>
  <c r="J200" i="3"/>
  <c r="J301" i="3"/>
  <c r="BK207" i="3"/>
  <c r="BK318" i="3"/>
  <c r="J306" i="3"/>
  <c r="J150" i="3"/>
  <c r="J295" i="3"/>
  <c r="BK293" i="3"/>
  <c r="BK235" i="3"/>
  <c r="BK162" i="3"/>
  <c r="J390" i="4"/>
  <c r="BK162" i="4"/>
  <c r="BK301" i="4"/>
  <c r="BK154" i="4"/>
  <c r="J299" i="4"/>
  <c r="BK275" i="4"/>
  <c r="J137" i="4"/>
  <c r="BK215" i="4"/>
  <c r="BK354" i="4"/>
  <c r="BK199" i="4"/>
  <c r="BK229" i="4"/>
  <c r="BK359" i="4"/>
  <c r="BK321" i="4"/>
  <c r="BK135" i="4"/>
  <c r="BK265" i="4"/>
  <c r="BK240" i="4"/>
  <c r="J208" i="4"/>
  <c r="J250" i="4"/>
  <c r="BK317" i="4"/>
  <c r="BK193" i="4"/>
  <c r="BK160" i="4"/>
  <c r="J172" i="4"/>
  <c r="J257" i="4"/>
  <c r="BK323" i="4"/>
  <c r="J199" i="4"/>
  <c r="BK305" i="4"/>
  <c r="J269" i="4"/>
  <c r="BK370" i="4"/>
  <c r="BK168" i="4"/>
  <c r="BK295" i="4"/>
  <c r="J185" i="4"/>
  <c r="J367" i="4"/>
  <c r="J229" i="4"/>
  <c r="BK182" i="4"/>
  <c r="BK172" i="4"/>
  <c r="J190" i="5"/>
  <c r="BK326" i="5"/>
  <c r="BK347" i="5"/>
  <c r="J156" i="5"/>
  <c r="BK282" i="5"/>
  <c r="J152" i="5"/>
  <c r="J322" i="5"/>
  <c r="BK234" i="5"/>
  <c r="J188" i="5"/>
  <c r="BK165" i="5"/>
  <c r="BK278" i="5"/>
  <c r="BK154" i="5"/>
  <c r="BK295" i="5"/>
  <c r="BK251" i="6"/>
  <c r="BK288" i="6"/>
  <c r="J336" i="6"/>
  <c r="BK177" i="6"/>
  <c r="BK174" i="6"/>
  <c r="BK300" i="6"/>
  <c r="BK164" i="6"/>
  <c r="J258" i="6"/>
  <c r="BK304" i="6"/>
  <c r="BK286" i="6"/>
  <c r="BK146" i="6"/>
  <c r="BK199" i="7"/>
  <c r="J385" i="7"/>
  <c r="BK269" i="7"/>
  <c r="BK307" i="7"/>
  <c r="J219" i="7"/>
  <c r="BK415" i="7"/>
  <c r="BK219" i="7"/>
  <c r="BK363" i="7"/>
  <c r="J315" i="7"/>
  <c r="BK160" i="7"/>
  <c r="J252" i="7"/>
  <c r="BK339" i="7"/>
  <c r="J277" i="7"/>
  <c r="J197" i="7"/>
  <c r="BK317" i="7"/>
  <c r="J182" i="7"/>
  <c r="J335" i="7"/>
  <c r="BK204" i="7"/>
  <c r="J369" i="7"/>
  <c r="J208" i="7"/>
  <c r="BK349" i="8"/>
  <c r="J309" i="8"/>
  <c r="J276" i="8"/>
  <c r="J239" i="8"/>
  <c r="BK174" i="8"/>
  <c r="J151" i="8"/>
  <c r="J322" i="8"/>
  <c r="J174" i="8"/>
  <c r="J332" i="8"/>
  <c r="BK296" i="8"/>
  <c r="J252" i="8"/>
  <c r="J227" i="8"/>
  <c r="BK188" i="8"/>
  <c r="J138" i="8"/>
  <c r="BK229" i="8"/>
  <c r="J197" i="8"/>
  <c r="J329" i="9"/>
  <c r="BK222" i="9"/>
  <c r="BK313" i="9"/>
  <c r="BK276" i="9"/>
  <c r="BK363" i="9"/>
  <c r="J317" i="9"/>
  <c r="J224" i="9"/>
  <c r="J260" i="9"/>
  <c r="J216" i="9"/>
  <c r="BK355" i="9"/>
  <c r="J167" i="9"/>
  <c r="BK394" i="9"/>
  <c r="BK339" i="9"/>
  <c r="J394" i="9"/>
  <c r="BK283" i="9"/>
  <c r="BK315" i="9"/>
  <c r="J153" i="9"/>
  <c r="J359" i="9"/>
  <c r="BK224" i="9"/>
  <c r="BK230" i="9"/>
  <c r="BK155" i="9"/>
  <c r="BK383" i="9"/>
  <c r="BK218" i="9"/>
  <c r="BK213" i="10"/>
  <c r="J224" i="10"/>
  <c r="BK153" i="10"/>
  <c r="BK258" i="10"/>
  <c r="BK311" i="10"/>
  <c r="BK357" i="10"/>
  <c r="BK241" i="10"/>
  <c r="BK380" i="10"/>
  <c r="BK149" i="10"/>
  <c r="BK262" i="10"/>
  <c r="BK321" i="10"/>
  <c r="J357" i="10"/>
  <c r="J293" i="10"/>
  <c r="J361" i="10"/>
  <c r="J147" i="10"/>
  <c r="BK202" i="10"/>
  <c r="BK224" i="10"/>
  <c r="BK269" i="4"/>
  <c r="J381" i="4"/>
  <c r="BK348" i="4"/>
  <c r="J397" i="4"/>
  <c r="BK372" i="4"/>
  <c r="BK325" i="4"/>
  <c r="J365" i="4"/>
  <c r="BK234" i="4"/>
  <c r="J156" i="4"/>
  <c r="BK309" i="4"/>
  <c r="J350" i="4"/>
  <c r="J202" i="4"/>
  <c r="J317" i="4"/>
  <c r="J274" i="5"/>
  <c r="J196" i="5"/>
  <c r="BK272" i="5"/>
  <c r="BK342" i="5"/>
  <c r="J334" i="5"/>
  <c r="J295" i="5"/>
  <c r="BK236" i="5"/>
  <c r="BK238" i="5"/>
  <c r="BK284" i="5"/>
  <c r="BK329" i="5"/>
  <c r="BK148" i="5"/>
  <c r="J205" i="5"/>
  <c r="BK211" i="5"/>
  <c r="BK137" i="5"/>
  <c r="BK345" i="6"/>
  <c r="BK343" i="6"/>
  <c r="J154" i="6"/>
  <c r="BK333" i="6"/>
  <c r="J136" i="6"/>
  <c r="BK200" i="6"/>
  <c r="J230" i="6"/>
  <c r="BK263" i="6"/>
  <c r="J324" i="6"/>
  <c r="BK349" i="6"/>
  <c r="BK215" i="6"/>
  <c r="J203" i="6"/>
  <c r="BK284" i="6"/>
  <c r="J284" i="6"/>
  <c r="J250" i="7"/>
  <c r="BK373" i="7"/>
  <c r="J265" i="7"/>
  <c r="BK158" i="7"/>
  <c r="J321" i="7"/>
  <c r="BK135" i="7"/>
  <c r="BK164" i="7"/>
  <c r="BK396" i="7"/>
  <c r="J217" i="7"/>
  <c r="BK404" i="7"/>
  <c r="J331" i="7"/>
  <c r="J287" i="7"/>
  <c r="J361" i="7"/>
  <c r="J281" i="7"/>
  <c r="J348" i="7"/>
  <c r="BK250" i="7"/>
  <c r="J152" i="7"/>
  <c r="BK254" i="7"/>
  <c r="BK168" i="7"/>
  <c r="BK275" i="7"/>
  <c r="BK367" i="7"/>
  <c r="BK413" i="7"/>
  <c r="BK354" i="7"/>
  <c r="J191" i="7"/>
  <c r="BK277" i="7"/>
  <c r="J343" i="8"/>
  <c r="J336" i="8"/>
  <c r="BK332" i="8"/>
  <c r="J300" i="8"/>
  <c r="J264" i="8"/>
  <c r="J212" i="8"/>
  <c r="J188" i="8"/>
  <c r="J155" i="8"/>
  <c r="BK324" i="8"/>
  <c r="J292" i="8"/>
  <c r="J327" i="8"/>
  <c r="BK288" i="8"/>
  <c r="J243" i="8"/>
  <c r="J214" i="8"/>
  <c r="J163" i="8"/>
  <c r="J282" i="8"/>
  <c r="J258" i="8"/>
  <c r="J218" i="8"/>
  <c r="J165" i="8"/>
  <c r="BK303" i="9"/>
  <c r="J361" i="9"/>
  <c r="J305" i="9"/>
  <c r="J323" i="9"/>
  <c r="J193" i="9"/>
  <c r="BK344" i="9"/>
  <c r="BK153" i="9"/>
  <c r="J239" i="9"/>
  <c r="J165" i="9"/>
  <c r="J325" i="9"/>
  <c r="BK213" i="9"/>
  <c r="BK170" i="9"/>
  <c r="J139" i="9"/>
  <c r="J357" i="9"/>
  <c r="J184" i="9"/>
  <c r="BK299" i="9"/>
  <c r="BK295" i="9"/>
  <c r="J205" i="9"/>
  <c r="BK271" i="9"/>
  <c r="BK239" i="9"/>
  <c r="J170" i="9"/>
  <c r="J323" i="10"/>
  <c r="J390" i="10"/>
  <c r="J245" i="10"/>
  <c r="BK325" i="10"/>
  <c r="J353" i="10"/>
  <c r="BK385" i="10"/>
  <c r="BK180" i="10"/>
  <c r="BK161" i="10"/>
  <c r="BK339" i="10"/>
  <c r="J141" i="10"/>
  <c r="BK232" i="10"/>
  <c r="J347" i="10"/>
  <c r="BK287" i="10"/>
  <c r="BK190" i="10"/>
  <c r="BK271" i="10"/>
  <c r="BK228" i="10"/>
  <c r="BK369" i="10"/>
  <c r="J195" i="10"/>
  <c r="BK165" i="10"/>
  <c r="BK123" i="2"/>
  <c r="BK119" i="2"/>
  <c r="BK249" i="3"/>
  <c r="BK200" i="3"/>
  <c r="J331" i="3"/>
  <c r="J167" i="3"/>
  <c r="BK269" i="3"/>
  <c r="BK185" i="3"/>
  <c r="J291" i="3"/>
  <c r="J318" i="3"/>
  <c r="J192" i="3"/>
  <c r="BK280" i="3"/>
  <c r="J297" i="3"/>
  <c r="J293" i="3"/>
  <c r="BK291" i="3"/>
  <c r="J263" i="3"/>
  <c r="J226" i="3"/>
  <c r="J144" i="3"/>
  <c r="BK279" i="4"/>
  <c r="J337" i="4"/>
  <c r="J400" i="4"/>
  <c r="BK285" i="4"/>
  <c r="BK166" i="4"/>
  <c r="J370" i="4"/>
  <c r="BK221" i="4"/>
  <c r="BK339" i="4"/>
  <c r="J158" i="4"/>
  <c r="BK291" i="4"/>
  <c r="J244" i="4"/>
  <c r="BK361" i="4"/>
  <c r="BK402" i="4"/>
  <c r="J307" i="4"/>
  <c r="BK254" i="4"/>
  <c r="BK327" i="4"/>
  <c r="J252" i="4"/>
  <c r="BK374" i="4"/>
  <c r="J259" i="4"/>
  <c r="J254" i="4"/>
  <c r="BK191" i="4"/>
  <c r="BK185" i="5"/>
  <c r="J278" i="5"/>
  <c r="BK353" i="5"/>
  <c r="J262" i="5"/>
  <c r="J349" i="5"/>
  <c r="BK306" i="5"/>
  <c r="BK144" i="5"/>
  <c r="J222" i="5"/>
  <c r="J314" i="5"/>
  <c r="J175" i="5"/>
  <c r="J181" i="5"/>
  <c r="J201" i="5"/>
  <c r="J214" i="5"/>
  <c r="BK213" i="6"/>
  <c r="BK292" i="6"/>
  <c r="BK296" i="6"/>
  <c r="J194" i="6"/>
  <c r="J144" i="6"/>
  <c r="J349" i="6"/>
  <c r="J309" i="6"/>
  <c r="BK247" i="6"/>
  <c r="BK298" i="6"/>
  <c r="J317" i="6"/>
  <c r="BK315" i="6"/>
  <c r="BK192" i="6"/>
  <c r="J340" i="6"/>
  <c r="BK319" i="6"/>
  <c r="BK158" i="6"/>
  <c r="J247" i="6"/>
  <c r="BK187" i="6"/>
  <c r="BK202" i="7"/>
  <c r="J254" i="7"/>
  <c r="BK185" i="7"/>
  <c r="J271" i="7"/>
  <c r="J168" i="7"/>
  <c r="BK319" i="7"/>
  <c r="J373" i="7"/>
  <c r="BK162" i="7"/>
  <c r="BK265" i="7"/>
  <c r="BK182" i="7"/>
  <c r="J381" i="7"/>
  <c r="BK325" i="7"/>
  <c r="BK234" i="7"/>
  <c r="BK379" i="7"/>
  <c r="J307" i="7"/>
  <c r="BK333" i="7"/>
  <c r="BK227" i="7"/>
  <c r="J154" i="7"/>
  <c r="BK341" i="7"/>
  <c r="J238" i="7"/>
  <c r="J399" i="7"/>
  <c r="BK399" i="7"/>
  <c r="J363" i="7"/>
  <c r="BK206" i="7"/>
  <c r="BK223" i="7"/>
  <c r="BK354" i="8"/>
  <c r="BK365" i="8"/>
  <c r="J363" i="8"/>
  <c r="J315" i="8"/>
  <c r="BK282" i="8"/>
  <c r="J248" i="8"/>
  <c r="BK205" i="8"/>
  <c r="J176" i="8"/>
  <c r="BK145" i="8"/>
  <c r="J319" i="8"/>
  <c r="J288" i="8"/>
  <c r="J330" i="8"/>
  <c r="BK303" i="8"/>
  <c r="J254" i="8"/>
  <c r="J207" i="8"/>
  <c r="BK161" i="8"/>
  <c r="BK276" i="8"/>
  <c r="J232" i="8"/>
  <c r="J201" i="8"/>
  <c r="BK169" i="8"/>
  <c r="BK232" i="9"/>
  <c r="BK174" i="9"/>
  <c r="J383" i="9"/>
  <c r="J377" i="9"/>
  <c r="J291" i="9"/>
  <c r="BK357" i="9"/>
  <c r="BK287" i="9"/>
  <c r="BK260" i="10"/>
  <c r="BK205" i="10"/>
  <c r="J251" i="10"/>
  <c r="BK147" i="10"/>
  <c r="J271" i="10"/>
  <c r="J161" i="10"/>
  <c r="J315" i="10"/>
  <c r="BK323" i="10"/>
  <c r="J230" i="10"/>
  <c r="BK341" i="10"/>
  <c r="J232" i="10"/>
  <c r="BK184" i="10"/>
  <c r="BK278" i="10"/>
  <c r="BK363" i="10"/>
  <c r="BK216" i="10"/>
  <c r="BK226" i="10"/>
  <c r="BK167" i="10"/>
  <c r="J119" i="2"/>
  <c r="BK271" i="3"/>
  <c r="J198" i="3"/>
  <c r="J269" i="3"/>
  <c r="BK228" i="3"/>
  <c r="BK215" i="3"/>
  <c r="BK158" i="3"/>
  <c r="J255" i="3"/>
  <c r="BK213" i="3"/>
  <c r="J162" i="3"/>
  <c r="AS94" i="1"/>
  <c r="J273" i="3"/>
  <c r="J327" i="3"/>
  <c r="BK232" i="3"/>
  <c r="J267" i="3"/>
  <c r="BK246" i="3"/>
  <c r="J282" i="3"/>
  <c r="BK138" i="3"/>
  <c r="BK337" i="4"/>
  <c r="J227" i="4"/>
  <c r="J315" i="4"/>
  <c r="BK195" i="4"/>
  <c r="J352" i="4"/>
  <c r="BK225" i="4"/>
  <c r="J289" i="4"/>
  <c r="J357" i="4"/>
  <c r="BK219" i="4"/>
  <c r="J236" i="4"/>
  <c r="J301" i="4"/>
  <c r="J344" i="4"/>
  <c r="J346" i="4"/>
  <c r="BK227" i="4"/>
  <c r="J378" i="4"/>
  <c r="J240" i="4"/>
  <c r="J268" i="5"/>
  <c r="J260" i="5"/>
  <c r="J232" i="5"/>
  <c r="BK268" i="5"/>
  <c r="J238" i="5"/>
  <c r="BK254" i="5"/>
  <c r="BK242" i="5"/>
  <c r="J172" i="5"/>
  <c r="BK301" i="5"/>
  <c r="J272" i="5"/>
  <c r="BK194" i="5"/>
  <c r="BK207" i="5"/>
  <c r="BK162" i="5"/>
  <c r="J190" i="6"/>
  <c r="BK232" i="6"/>
  <c r="BK265" i="6"/>
  <c r="J138" i="6"/>
  <c r="J205" i="6"/>
  <c r="BK215" i="7"/>
  <c r="BK154" i="7"/>
  <c r="BK309" i="7"/>
  <c r="BK381" i="7"/>
  <c r="BK293" i="7"/>
  <c r="BK189" i="7"/>
  <c r="BK242" i="7"/>
  <c r="BK385" i="7"/>
  <c r="BK246" i="7"/>
  <c r="BK289" i="7"/>
  <c r="J341" i="8"/>
  <c r="J338" i="8"/>
  <c r="BK330" i="8"/>
  <c r="BK292" i="8"/>
  <c r="BK258" i="8"/>
  <c r="BK210" i="8"/>
  <c r="BK182" i="8"/>
  <c r="J161" i="8"/>
  <c r="J346" i="8"/>
  <c r="BK298" i="8"/>
  <c r="BK317" i="8"/>
  <c r="BK280" i="8"/>
  <c r="BK239" i="8"/>
  <c r="J210" i="8"/>
  <c r="BK159" i="8"/>
  <c r="J270" i="8"/>
  <c r="BK252" i="8"/>
  <c r="J203" i="8"/>
  <c r="J339" i="9"/>
  <c r="BK267" i="9"/>
  <c r="BK353" i="9"/>
  <c r="BK365" i="9"/>
  <c r="J209" i="9"/>
  <c r="BK333" i="9"/>
  <c r="J226" i="9"/>
  <c r="BK380" i="9"/>
  <c r="BK243" i="9"/>
  <c r="J374" i="9"/>
  <c r="J287" i="9"/>
  <c r="J232" i="9"/>
  <c r="J247" i="9"/>
  <c r="BK390" i="9"/>
  <c r="J255" i="9"/>
  <c r="J267" i="10"/>
  <c r="J313" i="10"/>
  <c r="BK195" i="10"/>
  <c r="BK295" i="10"/>
  <c r="BK337" i="10"/>
  <c r="BK255" i="10"/>
  <c r="BK317" i="10"/>
  <c r="BK159" i="10"/>
  <c r="J226" i="10"/>
  <c r="J258" i="10"/>
  <c r="J295" i="10"/>
  <c r="J190" i="10"/>
  <c r="BK313" i="10"/>
  <c r="BK383" i="10"/>
  <c r="J297" i="10"/>
  <c r="J187" i="10"/>
  <c r="J281" i="10"/>
  <c r="BK251" i="10"/>
  <c r="BK335" i="10"/>
  <c r="J321" i="10"/>
  <c r="J155" i="10"/>
  <c r="BK125" i="2"/>
  <c r="J329" i="3"/>
  <c r="J230" i="3"/>
  <c r="J242" i="3"/>
  <c r="BK164" i="3"/>
  <c r="J185" i="3"/>
  <c r="J203" i="3"/>
  <c r="J315" i="3"/>
  <c r="BK306" i="3"/>
  <c r="J187" i="3"/>
  <c r="J288" i="3"/>
  <c r="J251" i="3"/>
  <c r="BK312" i="3"/>
  <c r="BK194" i="3"/>
  <c r="BK144" i="3"/>
  <c r="BK297" i="3"/>
  <c r="BK217" i="3"/>
  <c r="J325" i="4"/>
  <c r="J135" i="4"/>
  <c r="J323" i="4"/>
  <c r="J204" i="4"/>
  <c r="BK226" i="5"/>
  <c r="J311" i="5"/>
  <c r="J162" i="5"/>
  <c r="BK172" i="5"/>
  <c r="J337" i="5"/>
  <c r="J216" i="5"/>
  <c r="J192" i="5"/>
  <c r="BK150" i="5"/>
  <c r="J293" i="5"/>
  <c r="BK201" i="5"/>
  <c r="BK198" i="5"/>
  <c r="J148" i="5"/>
  <c r="BK158" i="5"/>
  <c r="J211" i="6"/>
  <c r="BK219" i="6"/>
  <c r="J254" i="6"/>
  <c r="J183" i="6"/>
  <c r="J213" i="6"/>
  <c r="J315" i="6"/>
  <c r="BK242" i="6"/>
  <c r="J225" i="7"/>
  <c r="BK305" i="7"/>
  <c r="J246" i="7"/>
  <c r="BK323" i="7"/>
  <c r="J409" i="7"/>
  <c r="J309" i="7"/>
  <c r="BK225" i="7"/>
  <c r="J354" i="7"/>
  <c r="J293" i="7"/>
  <c r="J135" i="7"/>
  <c r="J359" i="7"/>
  <c r="BK238" i="7"/>
  <c r="J352" i="7"/>
  <c r="BK299" i="7"/>
  <c r="J227" i="7"/>
  <c r="J333" i="7"/>
  <c r="BK402" i="7"/>
  <c r="BK375" i="7"/>
  <c r="BK172" i="7"/>
  <c r="BK286" i="8"/>
  <c r="BK322" i="8"/>
  <c r="J284" i="8"/>
  <c r="J223" i="8"/>
  <c r="J192" i="8"/>
  <c r="J140" i="8"/>
  <c r="J262" i="8"/>
  <c r="J220" i="8"/>
  <c r="BK195" i="8"/>
  <c r="J311" i="9"/>
  <c r="J235" i="9"/>
  <c r="J333" i="9"/>
  <c r="J331" i="9"/>
  <c r="BK262" i="9"/>
  <c r="BK359" i="9"/>
  <c r="BK291" i="9"/>
  <c r="BK165" i="9"/>
  <c r="BK249" i="9"/>
  <c r="J163" i="9"/>
  <c r="BK251" i="9"/>
  <c r="BK195" i="9"/>
  <c r="BK327" i="9"/>
  <c r="J355" i="9"/>
  <c r="BK253" i="9"/>
  <c r="BK369" i="9"/>
  <c r="J283" i="9"/>
  <c r="J147" i="9"/>
  <c r="BK228" i="9"/>
  <c r="BK202" i="9"/>
  <c r="BK281" i="9"/>
  <c r="BK387" i="9"/>
  <c r="BK245" i="9"/>
  <c r="J264" i="10"/>
  <c r="J283" i="10"/>
  <c r="J216" i="10"/>
  <c r="BK293" i="10"/>
  <c r="BK390" i="10"/>
  <c r="BK327" i="10"/>
  <c r="J350" i="10"/>
  <c r="BK139" i="10"/>
  <c r="BK247" i="10"/>
  <c r="BK243" i="10"/>
  <c r="BK365" i="10"/>
  <c r="J167" i="10"/>
  <c r="J278" i="10"/>
  <c r="J355" i="10"/>
  <c r="J202" i="10"/>
  <c r="J177" i="10"/>
  <c r="BK222" i="10"/>
  <c r="J220" i="10"/>
  <c r="J274" i="10"/>
  <c r="J172" i="10"/>
  <c r="J311" i="4"/>
  <c r="J406" i="4"/>
  <c r="BK307" i="4"/>
  <c r="J164" i="4"/>
  <c r="BK250" i="4"/>
  <c r="J182" i="4"/>
  <c r="J335" i="4"/>
  <c r="BK277" i="4"/>
  <c r="BK257" i="4"/>
  <c r="J177" i="4"/>
  <c r="BK314" i="5"/>
  <c r="J203" i="5"/>
  <c r="J230" i="5"/>
  <c r="J258" i="5"/>
  <c r="BK331" i="5"/>
  <c r="J284" i="5"/>
  <c r="J351" i="5"/>
  <c r="BK192" i="5"/>
  <c r="J185" i="5"/>
  <c r="BK209" i="5"/>
  <c r="BK238" i="6"/>
  <c r="J181" i="6"/>
  <c r="BK234" i="6"/>
  <c r="BK324" i="6"/>
  <c r="BK240" i="6"/>
  <c r="BK190" i="6"/>
  <c r="J167" i="6"/>
  <c r="BK217" i="6"/>
  <c r="J302" i="6"/>
  <c r="BK256" i="6"/>
  <c r="BK317" i="6"/>
  <c r="J242" i="6"/>
  <c r="BK152" i="6"/>
  <c r="J160" i="7"/>
  <c r="BK210" i="7"/>
  <c r="BK285" i="7"/>
  <c r="J175" i="7"/>
  <c r="J317" i="7"/>
  <c r="J263" i="7"/>
  <c r="J365" i="7"/>
  <c r="BK217" i="7"/>
  <c r="J313" i="7"/>
  <c r="J145" i="7"/>
  <c r="BK363" i="8"/>
  <c r="BK334" i="8"/>
  <c r="J305" i="8"/>
  <c r="BK274" i="8"/>
  <c r="BK225" i="8"/>
  <c r="BK197" i="8"/>
  <c r="BK157" i="8"/>
  <c r="BK356" i="8"/>
  <c r="BK294" i="8"/>
  <c r="BK138" i="8"/>
  <c r="J294" i="8"/>
  <c r="BK268" i="8"/>
  <c r="BK232" i="8"/>
  <c r="J153" i="8"/>
  <c r="BK248" i="8"/>
  <c r="J216" i="8"/>
  <c r="BK186" i="8"/>
  <c r="BK309" i="9"/>
  <c r="J202" i="9"/>
  <c r="J341" i="9"/>
  <c r="J293" i="9"/>
  <c r="BK392" i="9"/>
  <c r="BK163" i="9"/>
  <c r="BK333" i="10"/>
  <c r="J255" i="10"/>
  <c r="J359" i="10"/>
  <c r="BK245" i="10"/>
  <c r="BK170" i="10"/>
  <c r="J180" i="10"/>
  <c r="J317" i="10"/>
  <c r="J333" i="10"/>
  <c r="J262" i="10"/>
  <c r="BK350" i="10"/>
  <c r="J239" i="10"/>
  <c r="BK220" i="10"/>
  <c r="J209" i="10"/>
  <c r="J237" i="10"/>
  <c r="BK239" i="10"/>
  <c r="J127" i="2"/>
  <c r="J284" i="3"/>
  <c r="J154" i="3"/>
  <c r="BK329" i="3"/>
  <c r="J177" i="3"/>
  <c r="J275" i="3"/>
  <c r="J228" i="3"/>
  <c r="J246" i="3"/>
  <c r="J320" i="3"/>
  <c r="BK152" i="3"/>
  <c r="BK301" i="3"/>
  <c r="J156" i="3"/>
  <c r="J209" i="3"/>
  <c r="J221" i="3"/>
  <c r="J211" i="3"/>
  <c r="BK378" i="4"/>
  <c r="J152" i="4"/>
  <c r="J197" i="4"/>
  <c r="J309" i="4"/>
  <c r="BK164" i="4"/>
  <c r="J354" i="4"/>
  <c r="J195" i="4"/>
  <c r="J281" i="4"/>
  <c r="BK148" i="4"/>
  <c r="J148" i="4"/>
  <c r="BK335" i="4"/>
  <c r="BK158" i="4"/>
  <c r="J231" i="4"/>
  <c r="J265" i="4"/>
  <c r="J339" i="4"/>
  <c r="J248" i="4"/>
  <c r="J387" i="4"/>
  <c r="BK287" i="4"/>
  <c r="BK259" i="4"/>
  <c r="BK143" i="4"/>
  <c r="BK266" i="5"/>
  <c r="BK175" i="5"/>
  <c r="BK190" i="5"/>
  <c r="J234" i="5"/>
  <c r="J340" i="5"/>
  <c r="J331" i="5"/>
  <c r="BK222" i="5"/>
  <c r="BK270" i="5"/>
  <c r="J320" i="5"/>
  <c r="BK230" i="5"/>
  <c r="J160" i="5"/>
  <c r="BK320" i="5"/>
  <c r="BK308" i="5"/>
  <c r="BK322" i="5"/>
  <c r="J220" i="5"/>
  <c r="J289" i="5"/>
  <c r="J167" i="5"/>
  <c r="J274" i="6"/>
  <c r="J192" i="6"/>
  <c r="BK272" i="6"/>
  <c r="J333" i="6"/>
  <c r="J270" i="6"/>
  <c r="J196" i="6"/>
  <c r="J164" i="6"/>
  <c r="BK136" i="6"/>
  <c r="BK196" i="6"/>
  <c r="J330" i="6"/>
  <c r="J300" i="6"/>
  <c r="BK245" i="6"/>
  <c r="J286" i="6"/>
  <c r="BK274" i="6"/>
  <c r="BK169" i="6"/>
  <c r="BK270" i="6"/>
  <c r="J150" i="6"/>
  <c r="BK211" i="6"/>
  <c r="BK313" i="6"/>
  <c r="BK236" i="6"/>
  <c r="J288" i="6"/>
  <c r="BK154" i="6"/>
  <c r="J296" i="6"/>
  <c r="BK194" i="6"/>
  <c r="J341" i="7"/>
  <c r="BK263" i="7"/>
  <c r="J402" i="7"/>
  <c r="J305" i="7"/>
  <c r="BK156" i="7"/>
  <c r="BK409" i="7"/>
  <c r="BK311" i="7"/>
  <c r="BK350" i="7"/>
  <c r="BK295" i="7"/>
  <c r="J212" i="7"/>
  <c r="J390" i="7"/>
  <c r="BK348" i="7"/>
  <c r="BK281" i="7"/>
  <c r="J415" i="7"/>
  <c r="J367" i="7"/>
  <c r="J221" i="7"/>
  <c r="J177" i="7"/>
  <c r="J356" i="8"/>
  <c r="J361" i="8"/>
  <c r="BK313" i="8"/>
  <c r="BK284" i="8"/>
  <c r="BK270" i="8"/>
  <c r="BK227" i="8"/>
  <c r="BK203" i="8"/>
  <c r="J179" i="8"/>
  <c r="J159" i="8"/>
  <c r="BK140" i="8"/>
  <c r="J317" i="8"/>
  <c r="J172" i="8"/>
  <c r="BK151" i="8"/>
  <c r="J313" i="8"/>
  <c r="J278" i="8"/>
  <c r="J246" i="8"/>
  <c r="J229" i="8"/>
  <c r="J205" i="8"/>
  <c r="BK179" i="8"/>
  <c r="BK147" i="8"/>
  <c r="J268" i="8"/>
  <c r="J236" i="8"/>
  <c r="BK212" i="8"/>
  <c r="BK153" i="8"/>
  <c r="J315" i="9"/>
  <c r="BK260" i="9"/>
  <c r="J344" i="9"/>
  <c r="BK197" i="9"/>
  <c r="BK274" i="9"/>
  <c r="J350" i="9"/>
  <c r="BK278" i="9"/>
  <c r="J222" i="9"/>
  <c r="BK147" i="9"/>
  <c r="BK237" i="9"/>
  <c r="J195" i="9"/>
  <c r="BK350" i="9"/>
  <c r="J241" i="9"/>
  <c r="BK289" i="9"/>
  <c r="J220" i="9"/>
  <c r="BK149" i="9"/>
  <c r="BK209" i="9"/>
  <c r="BK258" i="9"/>
  <c r="J383" i="10"/>
  <c r="J325" i="10"/>
  <c r="J247" i="10"/>
  <c r="J299" i="10"/>
  <c r="J235" i="10"/>
  <c r="J319" i="10"/>
  <c r="BK355" i="10"/>
  <c r="BK209" i="10"/>
  <c r="BK353" i="10"/>
  <c r="BK207" i="10"/>
  <c r="BK187" i="10"/>
  <c r="BK264" i="10"/>
  <c r="BK347" i="10"/>
  <c r="J289" i="10"/>
  <c r="BK377" i="10"/>
  <c r="J337" i="10"/>
  <c r="J213" i="10"/>
  <c r="J377" i="10"/>
  <c r="J341" i="10"/>
  <c r="BK218" i="10"/>
  <c r="J305" i="10"/>
  <c r="J153" i="10"/>
  <c r="P135" i="3" l="1"/>
  <c r="R166" i="3"/>
  <c r="BK189" i="3"/>
  <c r="J189" i="3" s="1"/>
  <c r="J104" i="3" s="1"/>
  <c r="BK225" i="3"/>
  <c r="J225" i="3"/>
  <c r="J106" i="3" s="1"/>
  <c r="R234" i="3"/>
  <c r="R241" i="3"/>
  <c r="P279" i="3"/>
  <c r="T324" i="3"/>
  <c r="P151" i="4"/>
  <c r="R174" i="4"/>
  <c r="BK188" i="4"/>
  <c r="J188" i="4" s="1"/>
  <c r="J103" i="4" s="1"/>
  <c r="P201" i="4"/>
  <c r="R214" i="4"/>
  <c r="T233" i="4"/>
  <c r="BK356" i="4"/>
  <c r="J356" i="4" s="1"/>
  <c r="J109" i="4" s="1"/>
  <c r="BK369" i="4"/>
  <c r="J369" i="4" s="1"/>
  <c r="J110" i="4" s="1"/>
  <c r="P389" i="4"/>
  <c r="BK134" i="5"/>
  <c r="J134" i="5" s="1"/>
  <c r="J98" i="5" s="1"/>
  <c r="R164" i="5"/>
  <c r="T187" i="5"/>
  <c r="BK286" i="5"/>
  <c r="J286" i="5" s="1"/>
  <c r="J107" i="5" s="1"/>
  <c r="BK313" i="5"/>
  <c r="J313" i="5" s="1"/>
  <c r="J110" i="5" s="1"/>
  <c r="T336" i="5"/>
  <c r="BK135" i="6"/>
  <c r="J135" i="6" s="1"/>
  <c r="J98" i="6" s="1"/>
  <c r="R166" i="6"/>
  <c r="P180" i="6"/>
  <c r="R221" i="6"/>
  <c r="R253" i="6"/>
  <c r="BK308" i="6"/>
  <c r="J308" i="6"/>
  <c r="J111" i="6" s="1"/>
  <c r="P332" i="6"/>
  <c r="BK134" i="7"/>
  <c r="J134" i="7"/>
  <c r="J98" i="7" s="1"/>
  <c r="BK256" i="7"/>
  <c r="J256" i="7" s="1"/>
  <c r="J107" i="7" s="1"/>
  <c r="P356" i="7"/>
  <c r="T378" i="7"/>
  <c r="P150" i="8"/>
  <c r="T245" i="8"/>
  <c r="T321" i="8"/>
  <c r="T358" i="8"/>
  <c r="T152" i="9"/>
  <c r="P183" i="9"/>
  <c r="P201" i="9"/>
  <c r="R234" i="9"/>
  <c r="T266" i="9"/>
  <c r="T273" i="9"/>
  <c r="T343" i="9"/>
  <c r="T379" i="9"/>
  <c r="R135" i="3"/>
  <c r="T202" i="3"/>
  <c r="T234" i="3"/>
  <c r="BK279" i="3"/>
  <c r="J279" i="3"/>
  <c r="J110" i="3" s="1"/>
  <c r="P324" i="3"/>
  <c r="BK174" i="4"/>
  <c r="J174" i="4"/>
  <c r="J100" i="4" s="1"/>
  <c r="BK201" i="4"/>
  <c r="J201" i="4" s="1"/>
  <c r="J104" i="4" s="1"/>
  <c r="P214" i="4"/>
  <c r="BK233" i="4"/>
  <c r="J233" i="4" s="1"/>
  <c r="J106" i="4" s="1"/>
  <c r="T343" i="4"/>
  <c r="T356" i="4"/>
  <c r="T389" i="4"/>
  <c r="P178" i="5"/>
  <c r="P187" i="5"/>
  <c r="T200" i="5"/>
  <c r="P305" i="5"/>
  <c r="P346" i="5"/>
  <c r="R135" i="6"/>
  <c r="BK221" i="6"/>
  <c r="J221" i="6" s="1"/>
  <c r="J106" i="6" s="1"/>
  <c r="BK253" i="6"/>
  <c r="J253" i="6" s="1"/>
  <c r="J108" i="6" s="1"/>
  <c r="R260" i="6"/>
  <c r="T308" i="6"/>
  <c r="P134" i="7"/>
  <c r="P256" i="7"/>
  <c r="T408" i="7"/>
  <c r="P171" i="8"/>
  <c r="P194" i="8"/>
  <c r="BK222" i="8"/>
  <c r="J222" i="8"/>
  <c r="J106" i="8"/>
  <c r="T231" i="8"/>
  <c r="R238" i="8"/>
  <c r="BK321" i="8"/>
  <c r="J321" i="8"/>
  <c r="J111" i="8" s="1"/>
  <c r="P358" i="8"/>
  <c r="BK280" i="9"/>
  <c r="J280" i="9" s="1"/>
  <c r="J111" i="9" s="1"/>
  <c r="BK389" i="9"/>
  <c r="J389" i="9" s="1"/>
  <c r="J116" i="9" s="1"/>
  <c r="BK135" i="3"/>
  <c r="J135" i="3" s="1"/>
  <c r="J98" i="3" s="1"/>
  <c r="P166" i="3"/>
  <c r="R202" i="3"/>
  <c r="T248" i="3"/>
  <c r="R324" i="3"/>
  <c r="P134" i="4"/>
  <c r="BK256" i="4"/>
  <c r="J256" i="4" s="1"/>
  <c r="J107" i="4" s="1"/>
  <c r="T399" i="4"/>
  <c r="R147" i="5"/>
  <c r="BK164" i="5"/>
  <c r="J164" i="5" s="1"/>
  <c r="J100" i="5" s="1"/>
  <c r="T178" i="5"/>
  <c r="P200" i="5"/>
  <c r="P286" i="5"/>
  <c r="T346" i="5"/>
  <c r="P135" i="6"/>
  <c r="T166" i="6"/>
  <c r="BK202" i="6"/>
  <c r="J202" i="6" s="1"/>
  <c r="J105" i="6" s="1"/>
  <c r="BK244" i="6"/>
  <c r="J244" i="6" s="1"/>
  <c r="J107" i="6" s="1"/>
  <c r="P253" i="6"/>
  <c r="T260" i="6"/>
  <c r="P308" i="6"/>
  <c r="R332" i="6"/>
  <c r="T256" i="7"/>
  <c r="P408" i="7"/>
  <c r="T171" i="8"/>
  <c r="T185" i="8"/>
  <c r="T209" i="8"/>
  <c r="BK238" i="8"/>
  <c r="J238" i="8" s="1"/>
  <c r="J108" i="8" s="1"/>
  <c r="T238" i="8"/>
  <c r="R329" i="8"/>
  <c r="T169" i="9"/>
  <c r="BK201" i="9"/>
  <c r="J201" i="9" s="1"/>
  <c r="J105" i="9" s="1"/>
  <c r="T234" i="9"/>
  <c r="BK273" i="9"/>
  <c r="J273" i="9" s="1"/>
  <c r="J110" i="9" s="1"/>
  <c r="BK343" i="9"/>
  <c r="J343" i="9"/>
  <c r="J112" i="9" s="1"/>
  <c r="R379" i="9"/>
  <c r="BK138" i="10"/>
  <c r="BK118" i="2"/>
  <c r="J118" i="2" s="1"/>
  <c r="J97" i="2" s="1"/>
  <c r="T149" i="3"/>
  <c r="BK180" i="3"/>
  <c r="J180" i="3" s="1"/>
  <c r="J103" i="3" s="1"/>
  <c r="T189" i="3"/>
  <c r="T225" i="3"/>
  <c r="P241" i="3"/>
  <c r="T290" i="3"/>
  <c r="R134" i="4"/>
  <c r="P256" i="4"/>
  <c r="BK399" i="4"/>
  <c r="J399" i="4" s="1"/>
  <c r="J112" i="4" s="1"/>
  <c r="T147" i="5"/>
  <c r="P164" i="5"/>
  <c r="BK178" i="5"/>
  <c r="BK187" i="5"/>
  <c r="J187" i="5" s="1"/>
  <c r="J104" i="5" s="1"/>
  <c r="R286" i="5"/>
  <c r="R313" i="5"/>
  <c r="T135" i="6"/>
  <c r="R189" i="6"/>
  <c r="BK267" i="6"/>
  <c r="J267" i="6" s="1"/>
  <c r="J110" i="6" s="1"/>
  <c r="R342" i="6"/>
  <c r="R256" i="7"/>
  <c r="BK408" i="7"/>
  <c r="J408" i="7" s="1"/>
  <c r="J112" i="7" s="1"/>
  <c r="T137" i="8"/>
  <c r="P245" i="8"/>
  <c r="T329" i="8"/>
  <c r="R138" i="9"/>
  <c r="R280" i="9"/>
  <c r="T389" i="9"/>
  <c r="BK192" i="10"/>
  <c r="J192" i="10" s="1"/>
  <c r="J104" i="10" s="1"/>
  <c r="R234" i="10"/>
  <c r="T118" i="2"/>
  <c r="T117" i="2" s="1"/>
  <c r="T135" i="3"/>
  <c r="P202" i="3"/>
  <c r="P234" i="3"/>
  <c r="T241" i="3"/>
  <c r="BK290" i="3"/>
  <c r="J290" i="3" s="1"/>
  <c r="J111" i="3" s="1"/>
  <c r="R314" i="3"/>
  <c r="BK151" i="4"/>
  <c r="J151" i="4" s="1"/>
  <c r="J99" i="4" s="1"/>
  <c r="T256" i="4"/>
  <c r="R399" i="4"/>
  <c r="T164" i="5"/>
  <c r="BK200" i="5"/>
  <c r="J200" i="5" s="1"/>
  <c r="J105" i="5" s="1"/>
  <c r="T286" i="5"/>
  <c r="R346" i="5"/>
  <c r="BK149" i="6"/>
  <c r="J149" i="6" s="1"/>
  <c r="J99" i="6" s="1"/>
  <c r="BK180" i="6"/>
  <c r="J180" i="6" s="1"/>
  <c r="J103" i="6" s="1"/>
  <c r="R202" i="6"/>
  <c r="R244" i="6"/>
  <c r="BK260" i="6"/>
  <c r="J260" i="6" s="1"/>
  <c r="J109" i="6" s="1"/>
  <c r="BK342" i="6"/>
  <c r="J342" i="6" s="1"/>
  <c r="J113" i="6" s="1"/>
  <c r="T151" i="7"/>
  <c r="R188" i="7"/>
  <c r="T201" i="7"/>
  <c r="BK233" i="7"/>
  <c r="J233" i="7"/>
  <c r="J106" i="7" s="1"/>
  <c r="P343" i="7"/>
  <c r="R408" i="7"/>
  <c r="T150" i="8"/>
  <c r="BK194" i="8"/>
  <c r="J194" i="8" s="1"/>
  <c r="J104" i="8" s="1"/>
  <c r="P209" i="8"/>
  <c r="BK231" i="8"/>
  <c r="J231" i="8" s="1"/>
  <c r="J107" i="8" s="1"/>
  <c r="P302" i="8"/>
  <c r="P321" i="8"/>
  <c r="P348" i="8"/>
  <c r="R169" i="9"/>
  <c r="P192" i="9"/>
  <c r="R201" i="9"/>
  <c r="P234" i="9"/>
  <c r="BK266" i="9"/>
  <c r="J266" i="9"/>
  <c r="J109" i="9" s="1"/>
  <c r="R352" i="9"/>
  <c r="P201" i="10"/>
  <c r="T234" i="10"/>
  <c r="P266" i="10"/>
  <c r="T138" i="9"/>
  <c r="T137" i="9" s="1"/>
  <c r="R183" i="9"/>
  <c r="P215" i="9"/>
  <c r="BK257" i="9"/>
  <c r="J257" i="9" s="1"/>
  <c r="J108" i="9" s="1"/>
  <c r="BK352" i="9"/>
  <c r="J352" i="9" s="1"/>
  <c r="J114" i="9" s="1"/>
  <c r="R183" i="10"/>
  <c r="T215" i="10"/>
  <c r="T273" i="10"/>
  <c r="BK169" i="10"/>
  <c r="J169" i="10" s="1"/>
  <c r="J100" i="10" s="1"/>
  <c r="R192" i="10"/>
  <c r="BK234" i="10"/>
  <c r="J234" i="10" s="1"/>
  <c r="J107" i="10" s="1"/>
  <c r="P257" i="10"/>
  <c r="R343" i="10"/>
  <c r="BK137" i="8"/>
  <c r="BK171" i="8"/>
  <c r="J171" i="8"/>
  <c r="J100" i="8" s="1"/>
  <c r="R185" i="8"/>
  <c r="R209" i="8"/>
  <c r="P231" i="8"/>
  <c r="R302" i="8"/>
  <c r="BK348" i="8"/>
  <c r="J348" i="8" s="1"/>
  <c r="J114" i="8" s="1"/>
  <c r="BK169" i="9"/>
  <c r="J169" i="9" s="1"/>
  <c r="J100" i="9" s="1"/>
  <c r="BK215" i="9"/>
  <c r="J215" i="9" s="1"/>
  <c r="J106" i="9" s="1"/>
  <c r="R257" i="9"/>
  <c r="P273" i="9"/>
  <c r="P343" i="9"/>
  <c r="BK379" i="9"/>
  <c r="J379" i="9" s="1"/>
  <c r="J115" i="9" s="1"/>
  <c r="T152" i="10"/>
  <c r="P169" i="10"/>
  <c r="T183" i="10"/>
  <c r="P215" i="10"/>
  <c r="BK257" i="10"/>
  <c r="J257" i="10" s="1"/>
  <c r="J108" i="10" s="1"/>
  <c r="BK266" i="10"/>
  <c r="J266" i="10" s="1"/>
  <c r="J109" i="10" s="1"/>
  <c r="T266" i="10"/>
  <c r="P273" i="10"/>
  <c r="BK343" i="10"/>
  <c r="J343" i="10" s="1"/>
  <c r="J112" i="10" s="1"/>
  <c r="BK166" i="3"/>
  <c r="J166" i="3"/>
  <c r="J100" i="3" s="1"/>
  <c r="T180" i="3"/>
  <c r="BK248" i="3"/>
  <c r="J248" i="3" s="1"/>
  <c r="J109" i="3" s="1"/>
  <c r="T279" i="3"/>
  <c r="T314" i="3"/>
  <c r="T151" i="4"/>
  <c r="T174" i="4"/>
  <c r="T188" i="4"/>
  <c r="R201" i="4"/>
  <c r="T214" i="4"/>
  <c r="R343" i="4"/>
  <c r="P369" i="4"/>
  <c r="R389" i="4"/>
  <c r="R134" i="5"/>
  <c r="R178" i="5"/>
  <c r="R187" i="5"/>
  <c r="R200" i="5"/>
  <c r="BK305" i="5"/>
  <c r="J305" i="5" s="1"/>
  <c r="J108" i="5" s="1"/>
  <c r="BK346" i="5"/>
  <c r="J346" i="5" s="1"/>
  <c r="J112" i="5" s="1"/>
  <c r="P149" i="6"/>
  <c r="BK189" i="6"/>
  <c r="J189" i="6" s="1"/>
  <c r="J104" i="6" s="1"/>
  <c r="P202" i="6"/>
  <c r="P267" i="6"/>
  <c r="T342" i="6"/>
  <c r="R151" i="7"/>
  <c r="BK188" i="7"/>
  <c r="J188" i="7" s="1"/>
  <c r="J103" i="7" s="1"/>
  <c r="R201" i="7"/>
  <c r="T233" i="7"/>
  <c r="R150" i="8"/>
  <c r="P185" i="8"/>
  <c r="BK209" i="8"/>
  <c r="J209" i="8" s="1"/>
  <c r="J105" i="8" s="1"/>
  <c r="T222" i="8"/>
  <c r="P238" i="8"/>
  <c r="BK138" i="9"/>
  <c r="BK183" i="9"/>
  <c r="J183" i="9" s="1"/>
  <c r="J103" i="9" s="1"/>
  <c r="T280" i="9"/>
  <c r="P389" i="9"/>
  <c r="R138" i="10"/>
  <c r="T192" i="10"/>
  <c r="R280" i="10"/>
  <c r="BK379" i="10"/>
  <c r="J379" i="10" s="1"/>
  <c r="J115" i="10" s="1"/>
  <c r="R149" i="3"/>
  <c r="P180" i="3"/>
  <c r="P189" i="3"/>
  <c r="R225" i="3"/>
  <c r="R248" i="3"/>
  <c r="R290" i="3"/>
  <c r="BK314" i="3"/>
  <c r="J314" i="3" s="1"/>
  <c r="J112" i="3" s="1"/>
  <c r="R151" i="4"/>
  <c r="P188" i="4"/>
  <c r="BK214" i="4"/>
  <c r="J214" i="4" s="1"/>
  <c r="J105" i="4" s="1"/>
  <c r="P233" i="4"/>
  <c r="P343" i="4"/>
  <c r="T369" i="4"/>
  <c r="T134" i="5"/>
  <c r="T133" i="5" s="1"/>
  <c r="P147" i="5"/>
  <c r="BK213" i="5"/>
  <c r="J213" i="5" s="1"/>
  <c r="J106" i="5" s="1"/>
  <c r="T313" i="5"/>
  <c r="BK166" i="6"/>
  <c r="J166" i="6" s="1"/>
  <c r="J100" i="6" s="1"/>
  <c r="T221" i="6"/>
  <c r="T267" i="6"/>
  <c r="T332" i="6"/>
  <c r="P151" i="7"/>
  <c r="T174" i="7"/>
  <c r="BK201" i="7"/>
  <c r="J201" i="7" s="1"/>
  <c r="J104" i="7" s="1"/>
  <c r="R214" i="7"/>
  <c r="BK343" i="7"/>
  <c r="J343" i="7"/>
  <c r="J108" i="7" s="1"/>
  <c r="T356" i="7"/>
  <c r="BK398" i="7"/>
  <c r="J398" i="7" s="1"/>
  <c r="J111" i="7" s="1"/>
  <c r="R137" i="8"/>
  <c r="BK245" i="8"/>
  <c r="J245" i="8" s="1"/>
  <c r="J109" i="8" s="1"/>
  <c r="BK329" i="8"/>
  <c r="J329" i="8" s="1"/>
  <c r="J113" i="8" s="1"/>
  <c r="T348" i="8"/>
  <c r="R152" i="9"/>
  <c r="P280" i="9"/>
  <c r="R389" i="9"/>
  <c r="P192" i="10"/>
  <c r="R215" i="10"/>
  <c r="R257" i="10"/>
  <c r="BK273" i="10"/>
  <c r="J273" i="10" s="1"/>
  <c r="J110" i="10" s="1"/>
  <c r="BK352" i="10"/>
  <c r="J352" i="10"/>
  <c r="J114" i="10" s="1"/>
  <c r="R379" i="10"/>
  <c r="P149" i="3"/>
  <c r="BK202" i="3"/>
  <c r="J202" i="3" s="1"/>
  <c r="J105" i="3" s="1"/>
  <c r="BK234" i="3"/>
  <c r="J234" i="3" s="1"/>
  <c r="J107" i="3" s="1"/>
  <c r="BK241" i="3"/>
  <c r="J241" i="3" s="1"/>
  <c r="J108" i="3" s="1"/>
  <c r="R279" i="3"/>
  <c r="BK324" i="3"/>
  <c r="J324" i="3"/>
  <c r="J113" i="3" s="1"/>
  <c r="T134" i="4"/>
  <c r="T133" i="4" s="1"/>
  <c r="P174" i="4"/>
  <c r="R188" i="4"/>
  <c r="BK343" i="4"/>
  <c r="J343" i="4" s="1"/>
  <c r="J108" i="4" s="1"/>
  <c r="R356" i="4"/>
  <c r="BK389" i="4"/>
  <c r="J389" i="4" s="1"/>
  <c r="J111" i="4" s="1"/>
  <c r="T213" i="5"/>
  <c r="P313" i="5"/>
  <c r="P336" i="5"/>
  <c r="P166" i="6"/>
  <c r="R180" i="6"/>
  <c r="P221" i="6"/>
  <c r="R267" i="6"/>
  <c r="BK332" i="6"/>
  <c r="J332" i="6" s="1"/>
  <c r="J112" i="6" s="1"/>
  <c r="R134" i="7"/>
  <c r="BK174" i="7"/>
  <c r="J174" i="7" s="1"/>
  <c r="J100" i="7" s="1"/>
  <c r="BK214" i="7"/>
  <c r="J214" i="7" s="1"/>
  <c r="J105" i="7" s="1"/>
  <c r="R233" i="7"/>
  <c r="T343" i="7"/>
  <c r="BK378" i="7"/>
  <c r="J378" i="7" s="1"/>
  <c r="J110" i="7" s="1"/>
  <c r="P398" i="7"/>
  <c r="BK150" i="8"/>
  <c r="J150" i="8"/>
  <c r="J99" i="8" s="1"/>
  <c r="BK185" i="8"/>
  <c r="J185" i="8" s="1"/>
  <c r="J103" i="8" s="1"/>
  <c r="T194" i="8"/>
  <c r="R222" i="8"/>
  <c r="BK302" i="8"/>
  <c r="J302" i="8" s="1"/>
  <c r="J110" i="8" s="1"/>
  <c r="R321" i="8"/>
  <c r="R358" i="8"/>
  <c r="P152" i="9"/>
  <c r="BK192" i="9"/>
  <c r="BK182" i="9" s="1"/>
  <c r="J182" i="9" s="1"/>
  <c r="J102" i="9" s="1"/>
  <c r="T215" i="9"/>
  <c r="R266" i="9"/>
  <c r="P138" i="10"/>
  <c r="BK215" i="10"/>
  <c r="J215" i="10" s="1"/>
  <c r="J106" i="10" s="1"/>
  <c r="T280" i="10"/>
  <c r="BK389" i="10"/>
  <c r="J389" i="10" s="1"/>
  <c r="J116" i="10" s="1"/>
  <c r="R118" i="2"/>
  <c r="R117" i="2" s="1"/>
  <c r="BK149" i="3"/>
  <c r="J149" i="3"/>
  <c r="J99" i="3" s="1"/>
  <c r="T166" i="3"/>
  <c r="R180" i="3"/>
  <c r="R189" i="3"/>
  <c r="P225" i="3"/>
  <c r="P248" i="3"/>
  <c r="P290" i="3"/>
  <c r="P314" i="3"/>
  <c r="T201" i="4"/>
  <c r="R233" i="4"/>
  <c r="P356" i="4"/>
  <c r="R369" i="4"/>
  <c r="P134" i="5"/>
  <c r="BK147" i="5"/>
  <c r="J147" i="5" s="1"/>
  <c r="J99" i="5" s="1"/>
  <c r="R213" i="5"/>
  <c r="T305" i="5"/>
  <c r="R336" i="5"/>
  <c r="R149" i="6"/>
  <c r="P189" i="6"/>
  <c r="T202" i="6"/>
  <c r="T244" i="6"/>
  <c r="P260" i="6"/>
  <c r="P342" i="6"/>
  <c r="T134" i="7"/>
  <c r="T133" i="7" s="1"/>
  <c r="P174" i="7"/>
  <c r="P188" i="7"/>
  <c r="P201" i="7"/>
  <c r="P233" i="7"/>
  <c r="BK356" i="7"/>
  <c r="J356" i="7" s="1"/>
  <c r="J109" i="7" s="1"/>
  <c r="P378" i="7"/>
  <c r="R398" i="7"/>
  <c r="P137" i="8"/>
  <c r="P136" i="8" s="1"/>
  <c r="R245" i="8"/>
  <c r="P329" i="8"/>
  <c r="R348" i="8"/>
  <c r="P169" i="9"/>
  <c r="T183" i="9"/>
  <c r="R215" i="9"/>
  <c r="T257" i="9"/>
  <c r="R273" i="9"/>
  <c r="R343" i="9"/>
  <c r="P379" i="9"/>
  <c r="T169" i="10"/>
  <c r="T137" i="10" s="1"/>
  <c r="BK183" i="10"/>
  <c r="R201" i="10"/>
  <c r="P234" i="10"/>
  <c r="T257" i="10"/>
  <c r="R266" i="10"/>
  <c r="R273" i="10"/>
  <c r="P343" i="10"/>
  <c r="T352" i="10"/>
  <c r="T379" i="10"/>
  <c r="P118" i="2"/>
  <c r="P117" i="2" s="1"/>
  <c r="AU95" i="1" s="1"/>
  <c r="BK152" i="9"/>
  <c r="J152" i="9" s="1"/>
  <c r="J99" i="9" s="1"/>
  <c r="R192" i="9"/>
  <c r="BK234" i="9"/>
  <c r="J234" i="9" s="1"/>
  <c r="J107" i="9" s="1"/>
  <c r="P266" i="9"/>
  <c r="P352" i="9"/>
  <c r="T138" i="10"/>
  <c r="P152" i="10"/>
  <c r="P389" i="10"/>
  <c r="BK134" i="4"/>
  <c r="R256" i="4"/>
  <c r="P399" i="4"/>
  <c r="P213" i="5"/>
  <c r="R305" i="5"/>
  <c r="BK336" i="5"/>
  <c r="J336" i="5" s="1"/>
  <c r="J111" i="5" s="1"/>
  <c r="T149" i="6"/>
  <c r="T180" i="6"/>
  <c r="T189" i="6"/>
  <c r="P244" i="6"/>
  <c r="T253" i="6"/>
  <c r="R308" i="6"/>
  <c r="BK151" i="7"/>
  <c r="J151" i="7" s="1"/>
  <c r="J99" i="7" s="1"/>
  <c r="R174" i="7"/>
  <c r="T188" i="7"/>
  <c r="P214" i="7"/>
  <c r="T214" i="7"/>
  <c r="R343" i="7"/>
  <c r="R356" i="7"/>
  <c r="R378" i="7"/>
  <c r="T398" i="7"/>
  <c r="R171" i="8"/>
  <c r="R194" i="8"/>
  <c r="P222" i="8"/>
  <c r="R231" i="8"/>
  <c r="T302" i="8"/>
  <c r="BK358" i="8"/>
  <c r="J358" i="8" s="1"/>
  <c r="J115" i="8" s="1"/>
  <c r="P138" i="9"/>
  <c r="T192" i="9"/>
  <c r="T201" i="9"/>
  <c r="P257" i="9"/>
  <c r="T352" i="9"/>
  <c r="BK152" i="10"/>
  <c r="J152" i="10"/>
  <c r="J99" i="10" s="1"/>
  <c r="R152" i="10"/>
  <c r="R169" i="10"/>
  <c r="BK201" i="10"/>
  <c r="J201" i="10" s="1"/>
  <c r="J105" i="10" s="1"/>
  <c r="BK280" i="10"/>
  <c r="J280" i="10" s="1"/>
  <c r="J111" i="10" s="1"/>
  <c r="R352" i="10"/>
  <c r="R389" i="10"/>
  <c r="P183" i="10"/>
  <c r="T201" i="10"/>
  <c r="P280" i="10"/>
  <c r="T343" i="10"/>
  <c r="P352" i="10"/>
  <c r="P379" i="10"/>
  <c r="T389" i="10"/>
  <c r="BK184" i="4"/>
  <c r="J184" i="4" s="1"/>
  <c r="J101" i="4" s="1"/>
  <c r="BK176" i="6"/>
  <c r="J176" i="6" s="1"/>
  <c r="J101" i="6" s="1"/>
  <c r="BK179" i="9"/>
  <c r="J179" i="9" s="1"/>
  <c r="J101" i="9" s="1"/>
  <c r="BK174" i="5"/>
  <c r="J174" i="5" s="1"/>
  <c r="J101" i="5" s="1"/>
  <c r="BK349" i="9"/>
  <c r="J349" i="9" s="1"/>
  <c r="J113" i="9" s="1"/>
  <c r="BK181" i="8"/>
  <c r="J181" i="8" s="1"/>
  <c r="J101" i="8" s="1"/>
  <c r="BK326" i="8"/>
  <c r="J326" i="8" s="1"/>
  <c r="J112" i="8" s="1"/>
  <c r="BK184" i="7"/>
  <c r="J184" i="7" s="1"/>
  <c r="J101" i="7" s="1"/>
  <c r="BK349" i="10"/>
  <c r="J349" i="10" s="1"/>
  <c r="J113" i="10" s="1"/>
  <c r="BK176" i="3"/>
  <c r="J176" i="3" s="1"/>
  <c r="J101" i="3" s="1"/>
  <c r="BK310" i="5"/>
  <c r="J310" i="5" s="1"/>
  <c r="J109" i="5" s="1"/>
  <c r="BK179" i="10"/>
  <c r="J179" i="10" s="1"/>
  <c r="J101" i="10" s="1"/>
  <c r="E126" i="10"/>
  <c r="BE197" i="10"/>
  <c r="BE202" i="10"/>
  <c r="BE243" i="10"/>
  <c r="BE335" i="10"/>
  <c r="BE174" i="10"/>
  <c r="BE251" i="10"/>
  <c r="BE260" i="10"/>
  <c r="BE291" i="10"/>
  <c r="BE303" i="10"/>
  <c r="BE313" i="10"/>
  <c r="BE329" i="10"/>
  <c r="BE341" i="10"/>
  <c r="BE165" i="10"/>
  <c r="BE222" i="10"/>
  <c r="BE344" i="10"/>
  <c r="BE359" i="10"/>
  <c r="J138" i="9"/>
  <c r="J98" i="9" s="1"/>
  <c r="BE139" i="10"/>
  <c r="BE253" i="10"/>
  <c r="BE258" i="10"/>
  <c r="BE264" i="10"/>
  <c r="BE295" i="10"/>
  <c r="BE357" i="10"/>
  <c r="BE363" i="10"/>
  <c r="BE153" i="10"/>
  <c r="BE241" i="10"/>
  <c r="BE245" i="10"/>
  <c r="BE283" i="10"/>
  <c r="BE361" i="10"/>
  <c r="F92" i="10"/>
  <c r="J130" i="10"/>
  <c r="BE149" i="10"/>
  <c r="BE180" i="10"/>
  <c r="BE187" i="10"/>
  <c r="BE228" i="10"/>
  <c r="BE271" i="10"/>
  <c r="BE305" i="10"/>
  <c r="BE315" i="10"/>
  <c r="BE155" i="10"/>
  <c r="BE170" i="10"/>
  <c r="BE172" i="10"/>
  <c r="BE205" i="10"/>
  <c r="BE213" i="10"/>
  <c r="BE269" i="10"/>
  <c r="BE276" i="10"/>
  <c r="BE293" i="10"/>
  <c r="BE319" i="10"/>
  <c r="BE325" i="10"/>
  <c r="BE333" i="10"/>
  <c r="BE383" i="10"/>
  <c r="BE387" i="10"/>
  <c r="BE390" i="10"/>
  <c r="BE147" i="10"/>
  <c r="BE159" i="10"/>
  <c r="BE235" i="10"/>
  <c r="BE239" i="10"/>
  <c r="BE278" i="10"/>
  <c r="BE299" i="10"/>
  <c r="BE327" i="10"/>
  <c r="BE339" i="10"/>
  <c r="BE163" i="10"/>
  <c r="BE193" i="10"/>
  <c r="BE267" i="10"/>
  <c r="BE297" i="10"/>
  <c r="BE317" i="10"/>
  <c r="BE347" i="10"/>
  <c r="BE167" i="10"/>
  <c r="BE177" i="10"/>
  <c r="BE247" i="10"/>
  <c r="BE249" i="10"/>
  <c r="BE355" i="10"/>
  <c r="BE161" i="10"/>
  <c r="BE184" i="10"/>
  <c r="BE190" i="10"/>
  <c r="BE237" i="10"/>
  <c r="BE262" i="10"/>
  <c r="BE281" i="10"/>
  <c r="BE337" i="10"/>
  <c r="BE350" i="10"/>
  <c r="BE369" i="10"/>
  <c r="BE377" i="10"/>
  <c r="BE141" i="10"/>
  <c r="BE211" i="10"/>
  <c r="BE224" i="10"/>
  <c r="BE232" i="10"/>
  <c r="BE289" i="10"/>
  <c r="BE323" i="10"/>
  <c r="BE195" i="10"/>
  <c r="BE230" i="10"/>
  <c r="BE274" i="10"/>
  <c r="BE311" i="10"/>
  <c r="BE321" i="10"/>
  <c r="BE365" i="10"/>
  <c r="BE157" i="10"/>
  <c r="BE199" i="10"/>
  <c r="BE207" i="10"/>
  <c r="BE209" i="10"/>
  <c r="BE216" i="10"/>
  <c r="BE255" i="10"/>
  <c r="BE331" i="10"/>
  <c r="BE353" i="10"/>
  <c r="BE374" i="10"/>
  <c r="BE218" i="10"/>
  <c r="BE220" i="10"/>
  <c r="BE226" i="10"/>
  <c r="BE287" i="10"/>
  <c r="BE309" i="10"/>
  <c r="BE380" i="10"/>
  <c r="BE385" i="10"/>
  <c r="BE241" i="9"/>
  <c r="BE139" i="9"/>
  <c r="BE365" i="9"/>
  <c r="BE369" i="9"/>
  <c r="BE380" i="9"/>
  <c r="BE220" i="9"/>
  <c r="BE232" i="9"/>
  <c r="BE251" i="9"/>
  <c r="BE287" i="9"/>
  <c r="J89" i="9"/>
  <c r="F133" i="9"/>
  <c r="BE224" i="9"/>
  <c r="BE262" i="9"/>
  <c r="BE274" i="9"/>
  <c r="BE276" i="9"/>
  <c r="BE291" i="9"/>
  <c r="BE295" i="9"/>
  <c r="BE153" i="9"/>
  <c r="BE177" i="9"/>
  <c r="BE209" i="9"/>
  <c r="BE245" i="9"/>
  <c r="BE249" i="9"/>
  <c r="BE289" i="9"/>
  <c r="BE293" i="9"/>
  <c r="BE299" i="9"/>
  <c r="BE323" i="9"/>
  <c r="BE331" i="9"/>
  <c r="BE339" i="9"/>
  <c r="E126" i="9"/>
  <c r="BE157" i="9"/>
  <c r="BE165" i="9"/>
  <c r="BE199" i="9"/>
  <c r="BE218" i="9"/>
  <c r="BE278" i="9"/>
  <c r="BE337" i="9"/>
  <c r="BE353" i="9"/>
  <c r="BE377" i="9"/>
  <c r="BE385" i="9"/>
  <c r="BE147" i="9"/>
  <c r="BE155" i="9"/>
  <c r="BE174" i="9"/>
  <c r="BE190" i="9"/>
  <c r="BE264" i="9"/>
  <c r="BE313" i="9"/>
  <c r="BE329" i="9"/>
  <c r="BE341" i="9"/>
  <c r="BE247" i="9"/>
  <c r="BE267" i="9"/>
  <c r="BE321" i="9"/>
  <c r="BE344" i="9"/>
  <c r="BE347" i="9"/>
  <c r="BE355" i="9"/>
  <c r="BE361" i="9"/>
  <c r="BE374" i="9"/>
  <c r="BE383" i="9"/>
  <c r="BE193" i="9"/>
  <c r="BE213" i="9"/>
  <c r="BE228" i="9"/>
  <c r="BE363" i="9"/>
  <c r="BE387" i="9"/>
  <c r="BE390" i="9"/>
  <c r="BE392" i="9"/>
  <c r="BE394" i="9"/>
  <c r="BE396" i="9"/>
  <c r="BE141" i="9"/>
  <c r="BE180" i="9"/>
  <c r="BE202" i="9"/>
  <c r="BE226" i="9"/>
  <c r="BE235" i="9"/>
  <c r="BE269" i="9"/>
  <c r="BE333" i="9"/>
  <c r="BE207" i="9"/>
  <c r="BE222" i="9"/>
  <c r="BE230" i="9"/>
  <c r="BE149" i="9"/>
  <c r="BE159" i="9"/>
  <c r="BE167" i="9"/>
  <c r="BE187" i="9"/>
  <c r="BE197" i="9"/>
  <c r="BE211" i="9"/>
  <c r="BE216" i="9"/>
  <c r="BE237" i="9"/>
  <c r="BE255" i="9"/>
  <c r="BE271" i="9"/>
  <c r="BE281" i="9"/>
  <c r="BE305" i="9"/>
  <c r="BE327" i="9"/>
  <c r="BE253" i="9"/>
  <c r="BE239" i="9"/>
  <c r="BE243" i="9"/>
  <c r="BE258" i="9"/>
  <c r="BE260" i="9"/>
  <c r="BE303" i="9"/>
  <c r="BE311" i="9"/>
  <c r="BE315" i="9"/>
  <c r="BE359" i="9"/>
  <c r="BE161" i="9"/>
  <c r="BE172" i="9"/>
  <c r="BE184" i="9"/>
  <c r="BE205" i="9"/>
  <c r="BE283" i="9"/>
  <c r="BE309" i="9"/>
  <c r="BE319" i="9"/>
  <c r="BE325" i="9"/>
  <c r="BE357" i="9"/>
  <c r="BE163" i="9"/>
  <c r="BE170" i="9"/>
  <c r="BE195" i="9"/>
  <c r="BE297" i="9"/>
  <c r="BE317" i="9"/>
  <c r="BE335" i="9"/>
  <c r="BE350" i="9"/>
  <c r="BE138" i="8"/>
  <c r="BE147" i="8"/>
  <c r="BE157" i="8"/>
  <c r="BE167" i="8"/>
  <c r="BE182" i="8"/>
  <c r="BE190" i="8"/>
  <c r="BE207" i="8"/>
  <c r="BE210" i="8"/>
  <c r="BE220" i="8"/>
  <c r="BE223" i="8"/>
  <c r="BE225" i="8"/>
  <c r="BE227" i="8"/>
  <c r="BE280" i="8"/>
  <c r="E85" i="8"/>
  <c r="F132" i="8"/>
  <c r="BE165" i="8"/>
  <c r="BE172" i="8"/>
  <c r="BE174" i="8"/>
  <c r="BE179" i="8"/>
  <c r="BE186" i="8"/>
  <c r="BE192" i="8"/>
  <c r="BE197" i="8"/>
  <c r="BE212" i="8"/>
  <c r="BE216" i="8"/>
  <c r="BE218" i="8"/>
  <c r="BE232" i="8"/>
  <c r="BE234" i="8"/>
  <c r="BE236" i="8"/>
  <c r="BE243" i="8"/>
  <c r="BE248" i="8"/>
  <c r="BE254" i="8"/>
  <c r="BE262" i="8"/>
  <c r="BE264" i="8"/>
  <c r="BE278" i="8"/>
  <c r="BE286" i="8"/>
  <c r="BE294" i="8"/>
  <c r="BE315" i="8"/>
  <c r="BE319" i="8"/>
  <c r="BE324" i="8"/>
  <c r="BE332" i="8"/>
  <c r="BE140" i="8"/>
  <c r="BE145" i="8"/>
  <c r="BE153" i="8"/>
  <c r="BE155" i="8"/>
  <c r="BE159" i="8"/>
  <c r="BE161" i="8"/>
  <c r="BE163" i="8"/>
  <c r="BE176" i="8"/>
  <c r="BE288" i="8"/>
  <c r="BE292" i="8"/>
  <c r="BE296" i="8"/>
  <c r="BE303" i="8"/>
  <c r="BE305" i="8"/>
  <c r="BE336" i="8"/>
  <c r="BE338" i="8"/>
  <c r="BE354" i="8"/>
  <c r="J89" i="8"/>
  <c r="BE151" i="8"/>
  <c r="BE169" i="8"/>
  <c r="BE188" i="8"/>
  <c r="BE195" i="8"/>
  <c r="BE199" i="8"/>
  <c r="BE201" i="8"/>
  <c r="BE203" i="8"/>
  <c r="BE205" i="8"/>
  <c r="BE214" i="8"/>
  <c r="BE229" i="8"/>
  <c r="BE239" i="8"/>
  <c r="BE241" i="8"/>
  <c r="BE246" i="8"/>
  <c r="BE252" i="8"/>
  <c r="BE256" i="8"/>
  <c r="BE258" i="8"/>
  <c r="BE268" i="8"/>
  <c r="BE270" i="8"/>
  <c r="BE272" i="8"/>
  <c r="BE274" i="8"/>
  <c r="BE276" i="8"/>
  <c r="BE282" i="8"/>
  <c r="BE284" i="8"/>
  <c r="BE290" i="8"/>
  <c r="BE298" i="8"/>
  <c r="BE300" i="8"/>
  <c r="BE309" i="8"/>
  <c r="BE311" i="8"/>
  <c r="BE313" i="8"/>
  <c r="BE317" i="8"/>
  <c r="BE322" i="8"/>
  <c r="BE327" i="8"/>
  <c r="BE330" i="8"/>
  <c r="BE334" i="8"/>
  <c r="BE341" i="8"/>
  <c r="BE352" i="8"/>
  <c r="BE363" i="8"/>
  <c r="BE365" i="8"/>
  <c r="BE356" i="8"/>
  <c r="BE346" i="8"/>
  <c r="BE349" i="8"/>
  <c r="BE361" i="8"/>
  <c r="BE343" i="8"/>
  <c r="BE359" i="8"/>
  <c r="BE137" i="7"/>
  <c r="BE283" i="7"/>
  <c r="BE215" i="7"/>
  <c r="BE223" i="7"/>
  <c r="BE236" i="7"/>
  <c r="BE317" i="7"/>
  <c r="BE348" i="7"/>
  <c r="BE359" i="7"/>
  <c r="BE387" i="7"/>
  <c r="F129" i="7"/>
  <c r="BE145" i="7"/>
  <c r="BE152" i="7"/>
  <c r="BE168" i="7"/>
  <c r="BE179" i="7"/>
  <c r="BE285" i="7"/>
  <c r="BE305" i="7"/>
  <c r="BE311" i="7"/>
  <c r="BE385" i="7"/>
  <c r="J89" i="7"/>
  <c r="BE135" i="7"/>
  <c r="BE227" i="7"/>
  <c r="BE234" i="7"/>
  <c r="BE269" i="7"/>
  <c r="BE279" i="7"/>
  <c r="BE295" i="7"/>
  <c r="BE315" i="7"/>
  <c r="BE321" i="7"/>
  <c r="BE325" i="7"/>
  <c r="BE352" i="7"/>
  <c r="BE143" i="7"/>
  <c r="BE172" i="7"/>
  <c r="BE189" i="7"/>
  <c r="BE148" i="7"/>
  <c r="BE158" i="7"/>
  <c r="BE204" i="7"/>
  <c r="BE225" i="7"/>
  <c r="BE229" i="7"/>
  <c r="BE333" i="7"/>
  <c r="BE344" i="7"/>
  <c r="BE350" i="7"/>
  <c r="BE361" i="7"/>
  <c r="BE365" i="7"/>
  <c r="BE379" i="7"/>
  <c r="BE381" i="7"/>
  <c r="BE406" i="7"/>
  <c r="BE162" i="7"/>
  <c r="BE238" i="7"/>
  <c r="BE244" i="7"/>
  <c r="BE259" i="7"/>
  <c r="BE319" i="7"/>
  <c r="BE329" i="7"/>
  <c r="BE335" i="7"/>
  <c r="BE373" i="7"/>
  <c r="BE383" i="7"/>
  <c r="BE197" i="7"/>
  <c r="BE202" i="7"/>
  <c r="BE212" i="7"/>
  <c r="BE246" i="7"/>
  <c r="BE277" i="7"/>
  <c r="BE289" i="7"/>
  <c r="BE293" i="7"/>
  <c r="BE301" i="7"/>
  <c r="BE339" i="7"/>
  <c r="BE363" i="7"/>
  <c r="BE402" i="7"/>
  <c r="BE411" i="7"/>
  <c r="BE177" i="7"/>
  <c r="BE182" i="7"/>
  <c r="BE185" i="7"/>
  <c r="BE254" i="7"/>
  <c r="BE257" i="7"/>
  <c r="BE323" i="7"/>
  <c r="BE337" i="7"/>
  <c r="BE341" i="7"/>
  <c r="BE367" i="7"/>
  <c r="BE369" i="7"/>
  <c r="BE415" i="7"/>
  <c r="E85" i="7"/>
  <c r="BE166" i="7"/>
  <c r="BE193" i="7"/>
  <c r="BE199" i="7"/>
  <c r="BE210" i="7"/>
  <c r="BE231" i="7"/>
  <c r="BE240" i="7"/>
  <c r="BE275" i="7"/>
  <c r="BE375" i="7"/>
  <c r="BE404" i="7"/>
  <c r="BE248" i="7"/>
  <c r="BE263" i="7"/>
  <c r="BE331" i="7"/>
  <c r="BE392" i="7"/>
  <c r="BE195" i="7"/>
  <c r="BE206" i="7"/>
  <c r="BE208" i="7"/>
  <c r="BE252" i="7"/>
  <c r="BE265" i="7"/>
  <c r="BE357" i="7"/>
  <c r="BE309" i="7"/>
  <c r="BE313" i="7"/>
  <c r="BE160" i="7"/>
  <c r="BE250" i="7"/>
  <c r="BE287" i="7"/>
  <c r="BE307" i="7"/>
  <c r="BE354" i="7"/>
  <c r="BE390" i="7"/>
  <c r="BE396" i="7"/>
  <c r="BE399" i="7"/>
  <c r="BE409" i="7"/>
  <c r="BE413" i="7"/>
  <c r="BE154" i="7"/>
  <c r="BE156" i="7"/>
  <c r="BE164" i="7"/>
  <c r="BE219" i="7"/>
  <c r="BE242" i="7"/>
  <c r="BE281" i="7"/>
  <c r="BE291" i="7"/>
  <c r="BE299" i="7"/>
  <c r="BE327" i="7"/>
  <c r="BE346" i="7"/>
  <c r="BE170" i="7"/>
  <c r="BE175" i="7"/>
  <c r="BE191" i="7"/>
  <c r="BE217" i="7"/>
  <c r="BE221" i="7"/>
  <c r="BE271" i="7"/>
  <c r="BE177" i="6"/>
  <c r="BE196" i="6"/>
  <c r="BE238" i="6"/>
  <c r="BE251" i="6"/>
  <c r="BE274" i="6"/>
  <c r="BE311" i="6"/>
  <c r="BE319" i="6"/>
  <c r="BE333" i="6"/>
  <c r="BE156" i="6"/>
  <c r="BE164" i="6"/>
  <c r="BE213" i="6"/>
  <c r="BE232" i="6"/>
  <c r="BE242" i="6"/>
  <c r="BE294" i="6"/>
  <c r="BE306" i="6"/>
  <c r="BE317" i="6"/>
  <c r="J89" i="6"/>
  <c r="F130" i="6"/>
  <c r="BE146" i="6"/>
  <c r="BE160" i="6"/>
  <c r="BE228" i="6"/>
  <c r="BE313" i="6"/>
  <c r="BE174" i="6"/>
  <c r="BE203" i="6"/>
  <c r="BE245" i="6"/>
  <c r="BE263" i="6"/>
  <c r="BE292" i="6"/>
  <c r="BE327" i="6"/>
  <c r="E123" i="6"/>
  <c r="BE167" i="6"/>
  <c r="BE222" i="6"/>
  <c r="BE234" i="6"/>
  <c r="BE254" i="6"/>
  <c r="BE261" i="6"/>
  <c r="BE278" i="6"/>
  <c r="BE330" i="6"/>
  <c r="J178" i="5"/>
  <c r="J103" i="5" s="1"/>
  <c r="BE205" i="6"/>
  <c r="BE236" i="6"/>
  <c r="BE272" i="6"/>
  <c r="BE304" i="6"/>
  <c r="BE324" i="6"/>
  <c r="BE345" i="6"/>
  <c r="BE154" i="6"/>
  <c r="BE187" i="6"/>
  <c r="BE211" i="6"/>
  <c r="BE240" i="6"/>
  <c r="BE268" i="6"/>
  <c r="BE280" i="6"/>
  <c r="BE286" i="6"/>
  <c r="BE298" i="6"/>
  <c r="BE169" i="6"/>
  <c r="BE217" i="6"/>
  <c r="BE270" i="6"/>
  <c r="BE290" i="6"/>
  <c r="BE300" i="6"/>
  <c r="BE309" i="6"/>
  <c r="BE340" i="6"/>
  <c r="BE343" i="6"/>
  <c r="BE215" i="6"/>
  <c r="BE265" i="6"/>
  <c r="BE284" i="6"/>
  <c r="BE288" i="6"/>
  <c r="BE338" i="6"/>
  <c r="BE144" i="6"/>
  <c r="BE150" i="6"/>
  <c r="BE198" i="6"/>
  <c r="BE209" i="6"/>
  <c r="BE219" i="6"/>
  <c r="BE152" i="6"/>
  <c r="BE230" i="6"/>
  <c r="BE185" i="6"/>
  <c r="BE207" i="6"/>
  <c r="BE249" i="6"/>
  <c r="BE258" i="6"/>
  <c r="BE138" i="6"/>
  <c r="BE181" i="6"/>
  <c r="BE200" i="6"/>
  <c r="BE226" i="6"/>
  <c r="BE247" i="6"/>
  <c r="BE256" i="6"/>
  <c r="BE190" i="6"/>
  <c r="BE296" i="6"/>
  <c r="BE302" i="6"/>
  <c r="BE321" i="6"/>
  <c r="BE162" i="6"/>
  <c r="BE171" i="6"/>
  <c r="BE192" i="6"/>
  <c r="BE315" i="6"/>
  <c r="BE336" i="6"/>
  <c r="BE136" i="6"/>
  <c r="BE158" i="6"/>
  <c r="BE183" i="6"/>
  <c r="BE194" i="6"/>
  <c r="BE224" i="6"/>
  <c r="BE347" i="6"/>
  <c r="BE349" i="6"/>
  <c r="BE175" i="5"/>
  <c r="BE185" i="5"/>
  <c r="BE216" i="5"/>
  <c r="BE232" i="5"/>
  <c r="BE252" i="5"/>
  <c r="BE254" i="5"/>
  <c r="BE268" i="5"/>
  <c r="BE282" i="5"/>
  <c r="BE289" i="5"/>
  <c r="BE306" i="5"/>
  <c r="BE331" i="5"/>
  <c r="BE207" i="5"/>
  <c r="BE226" i="5"/>
  <c r="BE342" i="5"/>
  <c r="E85" i="5"/>
  <c r="F92" i="5"/>
  <c r="BE284" i="5"/>
  <c r="BE242" i="5"/>
  <c r="BE297" i="5"/>
  <c r="BE329" i="5"/>
  <c r="BE344" i="5"/>
  <c r="J89" i="5"/>
  <c r="BE144" i="5"/>
  <c r="BE156" i="5"/>
  <c r="BE162" i="5"/>
  <c r="BE167" i="5"/>
  <c r="BE172" i="5"/>
  <c r="BE203" i="5"/>
  <c r="BE205" i="5"/>
  <c r="BE214" i="5"/>
  <c r="BE234" i="5"/>
  <c r="BE260" i="5"/>
  <c r="BE280" i="5"/>
  <c r="BE324" i="5"/>
  <c r="BE349" i="5"/>
  <c r="BE169" i="5"/>
  <c r="BE179" i="5"/>
  <c r="BE190" i="5"/>
  <c r="BE196" i="5"/>
  <c r="BE264" i="5"/>
  <c r="BE287" i="5"/>
  <c r="BE308" i="5"/>
  <c r="BE322" i="5"/>
  <c r="BE347" i="5"/>
  <c r="BE262" i="5"/>
  <c r="BE272" i="5"/>
  <c r="BE295" i="5"/>
  <c r="BE353" i="5"/>
  <c r="BE137" i="5"/>
  <c r="BE194" i="5"/>
  <c r="BE276" i="5"/>
  <c r="BE340" i="5"/>
  <c r="BE351" i="5"/>
  <c r="BE152" i="5"/>
  <c r="BE158" i="5"/>
  <c r="BE222" i="5"/>
  <c r="BE240" i="5"/>
  <c r="BE258" i="5"/>
  <c r="BE220" i="5"/>
  <c r="BE238" i="5"/>
  <c r="BE266" i="5"/>
  <c r="BE303" i="5"/>
  <c r="BE311" i="5"/>
  <c r="J134" i="4"/>
  <c r="J98" i="4" s="1"/>
  <c r="BE142" i="5"/>
  <c r="BE154" i="5"/>
  <c r="BE181" i="5"/>
  <c r="BE201" i="5"/>
  <c r="BE293" i="5"/>
  <c r="BE299" i="5"/>
  <c r="BE318" i="5"/>
  <c r="BE337" i="5"/>
  <c r="BE150" i="5"/>
  <c r="BE183" i="5"/>
  <c r="BE236" i="5"/>
  <c r="BE246" i="5"/>
  <c r="BE270" i="5"/>
  <c r="BE316" i="5"/>
  <c r="BE165" i="5"/>
  <c r="BE188" i="5"/>
  <c r="BE198" i="5"/>
  <c r="BE274" i="5"/>
  <c r="BE278" i="5"/>
  <c r="BE301" i="5"/>
  <c r="BE314" i="5"/>
  <c r="BE135" i="5"/>
  <c r="BE148" i="5"/>
  <c r="BE160" i="5"/>
  <c r="BE209" i="5"/>
  <c r="BE192" i="5"/>
  <c r="BE211" i="5"/>
  <c r="BE230" i="5"/>
  <c r="BE248" i="5"/>
  <c r="BE320" i="5"/>
  <c r="BE326" i="5"/>
  <c r="BE334" i="5"/>
  <c r="BE158" i="4"/>
  <c r="BE166" i="4"/>
  <c r="BE179" i="4"/>
  <c r="BE231" i="4"/>
  <c r="BE240" i="4"/>
  <c r="BE248" i="4"/>
  <c r="BE277" i="4"/>
  <c r="BE281" i="4"/>
  <c r="BE285" i="4"/>
  <c r="BE309" i="4"/>
  <c r="BE325" i="4"/>
  <c r="J89" i="4"/>
  <c r="BE145" i="4"/>
  <c r="BE152" i="4"/>
  <c r="BE164" i="4"/>
  <c r="BE170" i="4"/>
  <c r="BE195" i="4"/>
  <c r="BE219" i="4"/>
  <c r="BE265" i="4"/>
  <c r="BE329" i="4"/>
  <c r="BE337" i="4"/>
  <c r="BE223" i="4"/>
  <c r="BE234" i="4"/>
  <c r="BE242" i="4"/>
  <c r="BE359" i="4"/>
  <c r="BE197" i="4"/>
  <c r="BE210" i="4"/>
  <c r="BE229" i="4"/>
  <c r="BE244" i="4"/>
  <c r="BE254" i="4"/>
  <c r="BE259" i="4"/>
  <c r="BE263" i="4"/>
  <c r="BE275" i="4"/>
  <c r="BE341" i="4"/>
  <c r="BE350" i="4"/>
  <c r="BK134" i="3"/>
  <c r="BE172" i="4"/>
  <c r="BE182" i="4"/>
  <c r="BE189" i="4"/>
  <c r="BE250" i="4"/>
  <c r="BE271" i="4"/>
  <c r="BE348" i="4"/>
  <c r="BE376" i="4"/>
  <c r="BE383" i="4"/>
  <c r="BE236" i="4"/>
  <c r="BE323" i="4"/>
  <c r="BE333" i="4"/>
  <c r="BE387" i="4"/>
  <c r="E122" i="4"/>
  <c r="BE156" i="4"/>
  <c r="BE227" i="4"/>
  <c r="BE354" i="4"/>
  <c r="BE404" i="4"/>
  <c r="BE406" i="4"/>
  <c r="F92" i="4"/>
  <c r="BE135" i="4"/>
  <c r="BE148" i="4"/>
  <c r="BE137" i="4"/>
  <c r="BE185" i="4"/>
  <c r="BE208" i="4"/>
  <c r="BE289" i="4"/>
  <c r="BE299" i="4"/>
  <c r="BE315" i="4"/>
  <c r="BE327" i="4"/>
  <c r="BE346" i="4"/>
  <c r="BE395" i="4"/>
  <c r="BE193" i="4"/>
  <c r="BE202" i="4"/>
  <c r="BE212" i="4"/>
  <c r="BE225" i="4"/>
  <c r="BE283" i="4"/>
  <c r="BE295" i="4"/>
  <c r="BE319" i="4"/>
  <c r="BE339" i="4"/>
  <c r="BE365" i="4"/>
  <c r="BE372" i="4"/>
  <c r="BE162" i="4"/>
  <c r="BE175" i="4"/>
  <c r="BE191" i="4"/>
  <c r="BE206" i="4"/>
  <c r="BE246" i="4"/>
  <c r="BE291" i="4"/>
  <c r="BE361" i="4"/>
  <c r="BE370" i="4"/>
  <c r="BE374" i="4"/>
  <c r="BE204" i="4"/>
  <c r="BE301" i="4"/>
  <c r="BE305" i="4"/>
  <c r="BE307" i="4"/>
  <c r="BE311" i="4"/>
  <c r="BE331" i="4"/>
  <c r="BE335" i="4"/>
  <c r="BE344" i="4"/>
  <c r="BE357" i="4"/>
  <c r="BE390" i="4"/>
  <c r="BE143" i="4"/>
  <c r="BE160" i="4"/>
  <c r="BE168" i="4"/>
  <c r="BE177" i="4"/>
  <c r="BE238" i="4"/>
  <c r="BE321" i="4"/>
  <c r="BE352" i="4"/>
  <c r="BE378" i="4"/>
  <c r="BE217" i="4"/>
  <c r="BE221" i="4"/>
  <c r="BE252" i="4"/>
  <c r="BE257" i="4"/>
  <c r="BE279" i="4"/>
  <c r="BE313" i="4"/>
  <c r="BE317" i="4"/>
  <c r="BE367" i="4"/>
  <c r="BE393" i="4"/>
  <c r="BE397" i="4"/>
  <c r="BE154" i="4"/>
  <c r="BE199" i="4"/>
  <c r="BE215" i="4"/>
  <c r="BE269" i="4"/>
  <c r="BE287" i="4"/>
  <c r="BE293" i="4"/>
  <c r="BE363" i="4"/>
  <c r="BE381" i="4"/>
  <c r="BE400" i="4"/>
  <c r="BE402" i="4"/>
  <c r="BE194" i="3"/>
  <c r="BE228" i="3"/>
  <c r="BE232" i="3"/>
  <c r="BE237" i="3"/>
  <c r="E123" i="3"/>
  <c r="BE152" i="3"/>
  <c r="BE164" i="3"/>
  <c r="BE183" i="3"/>
  <c r="BE196" i="3"/>
  <c r="BE207" i="3"/>
  <c r="BE249" i="3"/>
  <c r="BE267" i="3"/>
  <c r="BE275" i="3"/>
  <c r="F92" i="3"/>
  <c r="BE205" i="3"/>
  <c r="BE242" i="3"/>
  <c r="BE280" i="3"/>
  <c r="BE288" i="3"/>
  <c r="BE306" i="3"/>
  <c r="BE156" i="3"/>
  <c r="BE198" i="3"/>
  <c r="BE273" i="3"/>
  <c r="BE293" i="3"/>
  <c r="BE303" i="3"/>
  <c r="BE320" i="3"/>
  <c r="J127" i="3"/>
  <c r="BE162" i="3"/>
  <c r="BE226" i="3"/>
  <c r="BE239" i="3"/>
  <c r="BE261" i="3"/>
  <c r="BE284" i="3"/>
  <c r="BE299" i="3"/>
  <c r="BE158" i="3"/>
  <c r="BE286" i="3"/>
  <c r="BE138" i="3"/>
  <c r="BE263" i="3"/>
  <c r="BE282" i="3"/>
  <c r="BE219" i="3"/>
  <c r="BE244" i="3"/>
  <c r="BE291" i="3"/>
  <c r="BE312" i="3"/>
  <c r="BE329" i="3"/>
  <c r="BE144" i="3"/>
  <c r="BE154" i="3"/>
  <c r="BE309" i="3"/>
  <c r="BE150" i="3"/>
  <c r="BE160" i="3"/>
  <c r="BE177" i="3"/>
  <c r="BE190" i="3"/>
  <c r="BE257" i="3"/>
  <c r="BE269" i="3"/>
  <c r="BE146" i="3"/>
  <c r="BE167" i="3"/>
  <c r="BE187" i="3"/>
  <c r="BE211" i="3"/>
  <c r="BE223" i="3"/>
  <c r="BE318" i="3"/>
  <c r="BE215" i="3"/>
  <c r="BE221" i="3"/>
  <c r="BE235" i="3"/>
  <c r="BE251" i="3"/>
  <c r="BE322" i="3"/>
  <c r="BE171" i="3"/>
  <c r="BE203" i="3"/>
  <c r="BE209" i="3"/>
  <c r="BE271" i="3"/>
  <c r="BE277" i="3"/>
  <c r="BE297" i="3"/>
  <c r="BE301" i="3"/>
  <c r="BE331" i="3"/>
  <c r="BE181" i="3"/>
  <c r="BE192" i="3"/>
  <c r="BE200" i="3"/>
  <c r="BE213" i="3"/>
  <c r="BE217" i="3"/>
  <c r="BE230" i="3"/>
  <c r="BE246" i="3"/>
  <c r="BE255" i="3"/>
  <c r="BE265" i="3"/>
  <c r="BE315" i="3"/>
  <c r="BE136" i="3"/>
  <c r="BE169" i="3"/>
  <c r="BE174" i="3"/>
  <c r="BE185" i="3"/>
  <c r="BE295" i="3"/>
  <c r="BE325" i="3"/>
  <c r="BE327" i="3"/>
  <c r="J89" i="2"/>
  <c r="E85" i="2"/>
  <c r="BE125" i="2"/>
  <c r="BE127" i="2"/>
  <c r="BE129" i="2"/>
  <c r="BE119" i="2"/>
  <c r="BE123" i="2"/>
  <c r="F114" i="2"/>
  <c r="BE121" i="2"/>
  <c r="AW95" i="1"/>
  <c r="F35" i="3"/>
  <c r="BB96" i="1"/>
  <c r="F34" i="6"/>
  <c r="BA99" i="1" s="1"/>
  <c r="F37" i="9"/>
  <c r="BD102" i="1" s="1"/>
  <c r="F34" i="4"/>
  <c r="BA97" i="1" s="1"/>
  <c r="F35" i="8"/>
  <c r="BB101" i="1" s="1"/>
  <c r="J34" i="10"/>
  <c r="AW103" i="1" s="1"/>
  <c r="J34" i="4"/>
  <c r="AW97" i="1"/>
  <c r="F34" i="8"/>
  <c r="BA101" i="1" s="1"/>
  <c r="F35" i="10"/>
  <c r="BB103" i="1" s="1"/>
  <c r="J34" i="3"/>
  <c r="AW96" i="1" s="1"/>
  <c r="F36" i="6"/>
  <c r="BC99" i="1"/>
  <c r="F36" i="9"/>
  <c r="BC102" i="1" s="1"/>
  <c r="J34" i="5"/>
  <c r="AW98" i="1" s="1"/>
  <c r="F34" i="7"/>
  <c r="BA100" i="1" s="1"/>
  <c r="F36" i="10"/>
  <c r="BC103" i="1" s="1"/>
  <c r="F37" i="3"/>
  <c r="BD96" i="1" s="1"/>
  <c r="F37" i="5"/>
  <c r="BD98" i="1" s="1"/>
  <c r="F36" i="8"/>
  <c r="BC101" i="1" s="1"/>
  <c r="F34" i="10"/>
  <c r="BA103" i="1" s="1"/>
  <c r="F35" i="2"/>
  <c r="BB95" i="1" s="1"/>
  <c r="F36" i="4"/>
  <c r="BC97" i="1" s="1"/>
  <c r="F35" i="7"/>
  <c r="BB100" i="1" s="1"/>
  <c r="F36" i="3"/>
  <c r="BC96" i="1" s="1"/>
  <c r="F35" i="6"/>
  <c r="BB99" i="1" s="1"/>
  <c r="J34" i="9"/>
  <c r="AW102" i="1" s="1"/>
  <c r="F34" i="2"/>
  <c r="BA95" i="1" s="1"/>
  <c r="F37" i="4"/>
  <c r="BD97" i="1" s="1"/>
  <c r="F36" i="7"/>
  <c r="BC100" i="1" s="1"/>
  <c r="F35" i="4"/>
  <c r="BB97" i="1" s="1"/>
  <c r="J34" i="8"/>
  <c r="AW101" i="1" s="1"/>
  <c r="F36" i="5"/>
  <c r="BC98" i="1" s="1"/>
  <c r="J34" i="7"/>
  <c r="AW100" i="1" s="1"/>
  <c r="F37" i="10"/>
  <c r="BD103" i="1" s="1"/>
  <c r="F36" i="2"/>
  <c r="BC95" i="1" s="1"/>
  <c r="F35" i="5"/>
  <c r="BB98" i="1" s="1"/>
  <c r="F37" i="7"/>
  <c r="BD100" i="1" s="1"/>
  <c r="F37" i="2"/>
  <c r="BD95" i="1" s="1"/>
  <c r="F34" i="5"/>
  <c r="BA98" i="1" s="1"/>
  <c r="F37" i="6"/>
  <c r="BD99" i="1" s="1"/>
  <c r="F35" i="9"/>
  <c r="BB102" i="1" s="1"/>
  <c r="F34" i="3"/>
  <c r="BA96" i="1" s="1"/>
  <c r="J34" i="6"/>
  <c r="AW99" i="1" s="1"/>
  <c r="F37" i="8"/>
  <c r="BD101" i="1" s="1"/>
  <c r="F34" i="9"/>
  <c r="BA102" i="1" s="1"/>
  <c r="BK179" i="3" l="1"/>
  <c r="J179" i="3" s="1"/>
  <c r="J102" i="3" s="1"/>
  <c r="BK133" i="5"/>
  <c r="J133" i="5" s="1"/>
  <c r="J97" i="5" s="1"/>
  <c r="J192" i="9"/>
  <c r="J104" i="9" s="1"/>
  <c r="BK136" i="8"/>
  <c r="J136" i="8" s="1"/>
  <c r="J97" i="8" s="1"/>
  <c r="BK179" i="6"/>
  <c r="J179" i="6" s="1"/>
  <c r="J102" i="6" s="1"/>
  <c r="BK117" i="2"/>
  <c r="J117" i="2" s="1"/>
  <c r="J96" i="2" s="1"/>
  <c r="BK187" i="4"/>
  <c r="J187" i="4" s="1"/>
  <c r="J102" i="4" s="1"/>
  <c r="R133" i="5"/>
  <c r="P133" i="5"/>
  <c r="BK134" i="6"/>
  <c r="BK133" i="6" s="1"/>
  <c r="J133" i="6" s="1"/>
  <c r="J30" i="6" s="1"/>
  <c r="AG99" i="1" s="1"/>
  <c r="BK133" i="7"/>
  <c r="J133" i="7" s="1"/>
  <c r="J97" i="7" s="1"/>
  <c r="J137" i="8"/>
  <c r="J98" i="8" s="1"/>
  <c r="P137" i="9"/>
  <c r="T182" i="9"/>
  <c r="T136" i="9" s="1"/>
  <c r="T187" i="4"/>
  <c r="T132" i="4"/>
  <c r="P134" i="6"/>
  <c r="BK133" i="4"/>
  <c r="BK132" i="4" s="1"/>
  <c r="J132" i="4" s="1"/>
  <c r="J96" i="4" s="1"/>
  <c r="P187" i="7"/>
  <c r="R133" i="7"/>
  <c r="P187" i="4"/>
  <c r="R187" i="4"/>
  <c r="R136" i="8"/>
  <c r="R182" i="9"/>
  <c r="T177" i="5"/>
  <c r="T132" i="5" s="1"/>
  <c r="R137" i="9"/>
  <c r="R136" i="9" s="1"/>
  <c r="R184" i="8"/>
  <c r="P137" i="10"/>
  <c r="R179" i="6"/>
  <c r="BK137" i="9"/>
  <c r="J137" i="9"/>
  <c r="J97" i="9"/>
  <c r="T179" i="3"/>
  <c r="T134" i="6"/>
  <c r="T184" i="8"/>
  <c r="P133" i="4"/>
  <c r="P182" i="10"/>
  <c r="T187" i="7"/>
  <c r="T132" i="7" s="1"/>
  <c r="T136" i="8"/>
  <c r="T135" i="8"/>
  <c r="R133" i="4"/>
  <c r="P177" i="5"/>
  <c r="R134" i="3"/>
  <c r="BK184" i="8"/>
  <c r="J184" i="8" s="1"/>
  <c r="J102" i="8" s="1"/>
  <c r="R182" i="10"/>
  <c r="R134" i="6"/>
  <c r="R133" i="6" s="1"/>
  <c r="P184" i="8"/>
  <c r="P135" i="8" s="1"/>
  <c r="AU101" i="1" s="1"/>
  <c r="BK177" i="5"/>
  <c r="J177" i="5" s="1"/>
  <c r="J102" i="5" s="1"/>
  <c r="BK137" i="10"/>
  <c r="J137" i="10" s="1"/>
  <c r="J97" i="10" s="1"/>
  <c r="R179" i="3"/>
  <c r="T182" i="10"/>
  <c r="T136" i="10" s="1"/>
  <c r="BK182" i="10"/>
  <c r="J182" i="10" s="1"/>
  <c r="J102" i="10" s="1"/>
  <c r="R187" i="7"/>
  <c r="P182" i="9"/>
  <c r="T179" i="6"/>
  <c r="P179" i="3"/>
  <c r="R177" i="5"/>
  <c r="T134" i="3"/>
  <c r="T133" i="3" s="1"/>
  <c r="R137" i="10"/>
  <c r="R136" i="10"/>
  <c r="P179" i="6"/>
  <c r="P133" i="7"/>
  <c r="P134" i="3"/>
  <c r="P133" i="3" s="1"/>
  <c r="AU96" i="1" s="1"/>
  <c r="J138" i="10"/>
  <c r="J98" i="10" s="1"/>
  <c r="J183" i="10"/>
  <c r="J103" i="10" s="1"/>
  <c r="BK187" i="7"/>
  <c r="J187" i="7" s="1"/>
  <c r="J102" i="7" s="1"/>
  <c r="BK136" i="9"/>
  <c r="J136" i="9" s="1"/>
  <c r="J96" i="9" s="1"/>
  <c r="J134" i="6"/>
  <c r="J97" i="6" s="1"/>
  <c r="J134" i="3"/>
  <c r="J97" i="3" s="1"/>
  <c r="J33" i="5"/>
  <c r="AV98" i="1" s="1"/>
  <c r="AT98" i="1" s="1"/>
  <c r="F33" i="4"/>
  <c r="AZ97" i="1" s="1"/>
  <c r="J33" i="2"/>
  <c r="AV95" i="1" s="1"/>
  <c r="AT95" i="1" s="1"/>
  <c r="F33" i="8"/>
  <c r="AZ101" i="1" s="1"/>
  <c r="J30" i="2"/>
  <c r="AG95" i="1" s="1"/>
  <c r="F33" i="5"/>
  <c r="AZ98" i="1" s="1"/>
  <c r="J33" i="3"/>
  <c r="AV96" i="1"/>
  <c r="AT96" i="1" s="1"/>
  <c r="BD94" i="1"/>
  <c r="W33" i="1" s="1"/>
  <c r="BA94" i="1"/>
  <c r="AW94" i="1" s="1"/>
  <c r="AK30" i="1" s="1"/>
  <c r="F33" i="2"/>
  <c r="AZ95" i="1" s="1"/>
  <c r="J33" i="8"/>
  <c r="AV101" i="1" s="1"/>
  <c r="AT101" i="1" s="1"/>
  <c r="F33" i="3"/>
  <c r="AZ96" i="1" s="1"/>
  <c r="J33" i="10"/>
  <c r="AV103" i="1"/>
  <c r="AT103" i="1" s="1"/>
  <c r="J33" i="4"/>
  <c r="AV97" i="1" s="1"/>
  <c r="AT97" i="1" s="1"/>
  <c r="J33" i="7"/>
  <c r="AV100" i="1" s="1"/>
  <c r="AT100" i="1" s="1"/>
  <c r="F33" i="6"/>
  <c r="AZ99" i="1"/>
  <c r="BB94" i="1"/>
  <c r="W31" i="1" s="1"/>
  <c r="J33" i="6"/>
  <c r="AV99" i="1" s="1"/>
  <c r="AT99" i="1" s="1"/>
  <c r="BC94" i="1"/>
  <c r="AY94" i="1" s="1"/>
  <c r="F33" i="7"/>
  <c r="AZ100" i="1"/>
  <c r="J33" i="9"/>
  <c r="AV102" i="1" s="1"/>
  <c r="AT102" i="1" s="1"/>
  <c r="F33" i="9"/>
  <c r="AZ102" i="1" s="1"/>
  <c r="F33" i="10"/>
  <c r="AZ103" i="1" s="1"/>
  <c r="BK135" i="8" l="1"/>
  <c r="J135" i="8" s="1"/>
  <c r="J30" i="8" s="1"/>
  <c r="AG101" i="1" s="1"/>
  <c r="P132" i="7"/>
  <c r="AU100" i="1" s="1"/>
  <c r="P136" i="9"/>
  <c r="AU102" i="1" s="1"/>
  <c r="P132" i="5"/>
  <c r="AU98" i="1" s="1"/>
  <c r="BK133" i="3"/>
  <c r="J133" i="3" s="1"/>
  <c r="J96" i="3" s="1"/>
  <c r="J133" i="4"/>
  <c r="J97" i="4" s="1"/>
  <c r="R132" i="5"/>
  <c r="R132" i="4"/>
  <c r="P132" i="4"/>
  <c r="AU97" i="1" s="1"/>
  <c r="BK132" i="5"/>
  <c r="J132" i="5" s="1"/>
  <c r="J96" i="5" s="1"/>
  <c r="AN99" i="1"/>
  <c r="J96" i="6"/>
  <c r="R133" i="3"/>
  <c r="P136" i="10"/>
  <c r="AU103" i="1" s="1"/>
  <c r="R135" i="8"/>
  <c r="T133" i="6"/>
  <c r="R132" i="7"/>
  <c r="P133" i="6"/>
  <c r="AU99" i="1" s="1"/>
  <c r="BK132" i="7"/>
  <c r="J132" i="7"/>
  <c r="J96" i="7" s="1"/>
  <c r="BK136" i="10"/>
  <c r="J136" i="10" s="1"/>
  <c r="J30" i="10" s="1"/>
  <c r="AG103" i="1" s="1"/>
  <c r="AN101" i="1"/>
  <c r="J96" i="8"/>
  <c r="J39" i="8"/>
  <c r="J39" i="6"/>
  <c r="AN95" i="1"/>
  <c r="J39" i="2"/>
  <c r="J30" i="5"/>
  <c r="AG98" i="1" s="1"/>
  <c r="AN98" i="1" s="1"/>
  <c r="AZ94" i="1"/>
  <c r="W29" i="1" s="1"/>
  <c r="J30" i="7"/>
  <c r="AG100" i="1" s="1"/>
  <c r="AN100" i="1" s="1"/>
  <c r="J30" i="4"/>
  <c r="AG97" i="1"/>
  <c r="AN97" i="1"/>
  <c r="W32" i="1"/>
  <c r="J30" i="9"/>
  <c r="AG102" i="1" s="1"/>
  <c r="AN102" i="1" s="1"/>
  <c r="AX94" i="1"/>
  <c r="W30" i="1"/>
  <c r="J30" i="3" l="1"/>
  <c r="AG96" i="1" s="1"/>
  <c r="AN96" i="1" s="1"/>
  <c r="J39" i="10"/>
  <c r="J39" i="7"/>
  <c r="J96" i="10"/>
  <c r="J39" i="9"/>
  <c r="J39" i="5"/>
  <c r="J39" i="4"/>
  <c r="J39" i="3"/>
  <c r="AN103" i="1"/>
  <c r="AU94" i="1"/>
  <c r="AV94" i="1"/>
  <c r="AK29" i="1" s="1"/>
  <c r="AG94" i="1"/>
  <c r="AK26" i="1" s="1"/>
  <c r="AK35" i="1" l="1"/>
  <c r="AT94" i="1"/>
  <c r="AN94" i="1"/>
</calcChain>
</file>

<file path=xl/sharedStrings.xml><?xml version="1.0" encoding="utf-8"?>
<sst xmlns="http://schemas.openxmlformats.org/spreadsheetml/2006/main" count="19450" uniqueCount="1445">
  <si>
    <t>Export Komplet</t>
  </si>
  <si>
    <t/>
  </si>
  <si>
    <t>2.0</t>
  </si>
  <si>
    <t>False</t>
  </si>
  <si>
    <t>{3cbc827c-a03c-47f4-8ce6-d11a1ecf91f4}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</si>
  <si>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</si>
  <si>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</si>
  <si>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</si>
  <si>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</si>
  <si>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</si>
  <si>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</si>
  <si>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</si>
  <si>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</si>
  <si>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</si>
  <si>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Y682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</si>
  <si>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</si>
  <si>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</si>
  <si>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</si>
  <si>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</si>
  <si>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</si>
  <si>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Sokolov</t>
  </si>
  <si>
    <t>Datum:</t>
  </si>
  <si>
    <t>24. 5. 2024</t>
  </si>
  <si>
    <t>Zadavatel:</t>
  </si>
  <si>
    <t>IČ:</t>
  </si>
  <si>
    <t>Gymnázium Sokolov a KVC, p.o.</t>
  </si>
  <si>
    <t>DIČ:</t>
  </si>
  <si>
    <t>Uchazeč:</t>
  </si>
  <si>
    <t>Vyplň údaj</t>
  </si>
  <si>
    <t>Projektant:</t>
  </si>
  <si>
    <t>Projekt stav s.r.o.</t>
  </si>
  <si>
    <t>True</t>
  </si>
  <si>
    <t>Zpracovatel:</t>
  </si>
  <si>
    <t>Milan Hájek</t>
  </si>
  <si>
    <t>Poznámka:</t>
  </si>
  <si>
    <t xml:space="preserve">Pokud se kdekoliv v této projektové dokumentaci, nebo soupisu prací a dodávek (rozpočtu) vyskytuje jakýkoliv obchodní název materiálu, výrobku, systému, služby apod., jedná se zásadně o referenční údaj sloužící pro přesnou specifikaci minimálního standardu jejich požadovaných vlastností. Daný materiál, výrobek, systém, službu apod. je možno nahradit jiným o shodných či lepších vlastnostech, avšak zásadně pouze v rámci platné smluvní ceny. Tuto případnou náhradu je povinen navrhnout zhotovitel stavby, a to v dostatečném předstihu před objednáním, přičemž je při návrhu náhrady povinen objednateli prokázat shodu vlastností s referenčním materiálem, výrobkem, systémem, službou apod. další podmínky a podrobnosti jsou uvedeny ve smlouvě o dílo.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</si>
  <si>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</si>
  <si>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</si>
  <si>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</si>
  <si>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</si>
  <si>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</si>
  <si>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</si>
  <si>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</si>
  <si>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</si>
  <si>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</si>
  <si>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</si>
  <si>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</si>
  <si>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</si>
  <si>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</si>
  <si>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</si>
  <si>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</si>
  <si>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</si>
  <si>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</si>
  <si>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</si>
  <si>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</si>
  <si>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</si>
  <si>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</si>
  <si>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</si>
  <si>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</si>
  <si>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</si>
  <si>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</si>
  <si>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</si>
  <si>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</si>
  <si>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</si>
  <si>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</si>
  <si>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</si>
  <si>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</si>
  <si>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</si>
  <si>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</si>
  <si>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</si>
  <si>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</si>
  <si>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</si>
  <si>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</si>
  <si>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</si>
  <si>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</si>
  <si>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</si>
  <si>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</si>
  <si>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</si>
  <si>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</si>
  <si>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</si>
  <si>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</si>
  <si>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Vedlejší náklady</t>
  </si>
  <si>
    <t>STA</t>
  </si>
  <si>
    <t>1</t>
  </si>
  <si>
    <t>{7f0b954d-6c4e-4c18-8a16-97dec3729634}</t>
  </si>
  <si>
    <t>2</t>
  </si>
  <si>
    <t>Učebna B 206 - Biologie - příprava</t>
  </si>
  <si>
    <t>{2655660d-f860-49f2-9a8f-14eab9524b7d}</t>
  </si>
  <si>
    <t>Učebna B 207 - Biologie</t>
  </si>
  <si>
    <t>{ef11ace3-e040-4877-8bff-a064d244d693}</t>
  </si>
  <si>
    <t>3</t>
  </si>
  <si>
    <t>Učebna B 307 - Jazyky</t>
  </si>
  <si>
    <t>{d18ea366-6f92-427f-bb53-27cec6efcf9c}</t>
  </si>
  <si>
    <t>4</t>
  </si>
  <si>
    <t>Učebna B 405 - Chemie - příprava</t>
  </si>
  <si>
    <t>{42f36c87-d118-4a27-acdc-622b91fe5653}</t>
  </si>
  <si>
    <t>5</t>
  </si>
  <si>
    <t>Učebna B 406 - Chemie</t>
  </si>
  <si>
    <t>{eab6535c-2267-4f4e-8964-44eae8850fa6}</t>
  </si>
  <si>
    <t>6</t>
  </si>
  <si>
    <t>Učebna C 206 - Polytechnika</t>
  </si>
  <si>
    <t>{1362ebc3-4671-4edf-9df7-24bea7f0ba30}</t>
  </si>
  <si>
    <t>7</t>
  </si>
  <si>
    <t>Učebna C 405 - Chemie - malá</t>
  </si>
  <si>
    <t>{b16c8d5e-16da-418b-a0ab-805debb754cd}</t>
  </si>
  <si>
    <t>8</t>
  </si>
  <si>
    <t>Učebna C 305 - Malá učebna fyziky</t>
  </si>
  <si>
    <t>{4b98f385-9371-4c22-bb5b-0bde57c19232}</t>
  </si>
  <si>
    <t>KRYCÍ LIST SOUPISU PRACÍ</t>
  </si>
  <si>
    <t>Objekt:</t>
  </si>
  <si>
    <t>0 - Vedlejší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</si>
  <si>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</si>
  <si>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</si>
  <si>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</si>
  <si>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</si>
  <si>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</si>
  <si>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</si>
  <si>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</si>
  <si>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</si>
  <si>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</si>
  <si>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</si>
  <si>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</si>
  <si>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</si>
  <si>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</si>
  <si>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</si>
  <si>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</si>
  <si>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</si>
  <si>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</si>
  <si>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</si>
  <si>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</si>
  <si>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</si>
  <si>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</si>
  <si>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ROZPOCET</t>
  </si>
  <si>
    <t>K</t>
  </si>
  <si>
    <t>999-VRN-1</t>
  </si>
  <si>
    <t>Dílenská dokumentace</t>
  </si>
  <si>
    <t>kus</t>
  </si>
  <si>
    <t>330078186</t>
  </si>
  <si>
    <t>PP</t>
  </si>
  <si>
    <t>999-VRN-2</t>
  </si>
  <si>
    <t>Vypracování protokolů v revizním zkouškám apod</t>
  </si>
  <si>
    <t>---</t>
  </si>
  <si>
    <t>-1443480618</t>
  </si>
  <si>
    <t>999-VRN-3</t>
  </si>
  <si>
    <t>Zařízení staveniště</t>
  </si>
  <si>
    <t>-1612746553</t>
  </si>
  <si>
    <t>999-VRN-4</t>
  </si>
  <si>
    <t>Dokumentace skutečného provedení stavby</t>
  </si>
  <si>
    <t>-1309967512</t>
  </si>
  <si>
    <t>999-VRN-5</t>
  </si>
  <si>
    <t>Ztížení podmínky při provádění stavby</t>
  </si>
  <si>
    <t>-823907327</t>
  </si>
  <si>
    <t>999-VRN-6</t>
  </si>
  <si>
    <t>Úklid dotčených prostor (mimo učeben)</t>
  </si>
  <si>
    <t>1632027320</t>
  </si>
  <si>
    <t>1 - Učebna B 206 - Biologie - příprava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</si>
  <si>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</si>
  <si>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</si>
  <si>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</si>
  <si>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</si>
  <si>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</si>
  <si>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</si>
  <si>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</si>
  <si>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</si>
  <si>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</si>
  <si>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</si>
  <si>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</si>
  <si>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</si>
  <si>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</si>
  <si>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</si>
  <si>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776 - Podlahy povlakové</t>
  </si>
  <si>
    <t xml:space="preserve">    784 - Dokončovací práce - malby a tapety</t>
  </si>
  <si>
    <t>OST - Ostatní</t>
  </si>
  <si>
    <t>HSV</t>
  </si>
  <si>
    <t>Práce a dodávky HSV</t>
  </si>
  <si>
    <t>Úpravy povrchů, podlahy a osazování výplní</t>
  </si>
  <si>
    <t>611315421</t>
  </si>
  <si>
    <t>Oprava vnitřní vápenné štukové omítky stropů v rozsahu plochy do 10 %</t>
  </si>
  <si>
    <t>m2</t>
  </si>
  <si>
    <t>CS ÚRS 2024 01</t>
  </si>
  <si>
    <t>-31843360</t>
  </si>
  <si>
    <t>Oprava vápenné omítky vnitřních ploch štukové dvouvrstvé, tloušťky do 20 mm a tloušťky štuku do 3 mm stropů, v rozsahu opravované plochy do 10%</t>
  </si>
  <si>
    <t>612135101</t>
  </si>
  <si>
    <t>Hrubá výplň rýh ve stěnách maltou jakékoli šířky rýhy</t>
  </si>
  <si>
    <t>-1400903857</t>
  </si>
  <si>
    <t>Hrubá výplň rýh maltou jakékoli šířky rýhy ve stěnách</t>
  </si>
  <si>
    <t>VV</t>
  </si>
  <si>
    <t>80*0,03</t>
  </si>
  <si>
    <t>10*0,07</t>
  </si>
  <si>
    <t>5*0,07</t>
  </si>
  <si>
    <t>1*0,1</t>
  </si>
  <si>
    <t>612315421</t>
  </si>
  <si>
    <t>Oprava vnitřní vápenné štukové omítky stěn v rozsahu plochy do 10 %</t>
  </si>
  <si>
    <t>-1272811938</t>
  </si>
  <si>
    <t>Oprava vápenné omítky vnitřních ploch štukové dvouvrstvé, tloušťky do 20 mm a tloušťky štuku do 3 mm stěn, v rozsahu opravované plochy do 10%</t>
  </si>
  <si>
    <t>629991011</t>
  </si>
  <si>
    <t>Zakrytí výplní otvorů a svislých ploch fólií přilepenou lepící páskou</t>
  </si>
  <si>
    <t>1776277690</t>
  </si>
  <si>
    <t>Zakrytí vnějších ploch před znečištěním včetně pozdějšího odkrytí výplní otvorů a svislých ploch fólií přilepenou lepící páskou</t>
  </si>
  <si>
    <t>2,5*2*2</t>
  </si>
  <si>
    <t>9</t>
  </si>
  <si>
    <t>Ostatní konstrukce a práce, bourání</t>
  </si>
  <si>
    <t>949101111</t>
  </si>
  <si>
    <t>Lešení pomocné pro objekty pozemních staveb s lešeňovou podlahou v do 1,9 m zatížení do 150 kg/m2</t>
  </si>
  <si>
    <t>-1338026989</t>
  </si>
  <si>
    <t>Lešení pomocné pracovní pro objekty pozemních staveb pro zatížení do 150 kg/m2, o výšce lešeňové podlahy do 1,9 m</t>
  </si>
  <si>
    <t>952901111</t>
  </si>
  <si>
    <t>Vyčištění budov bytové a občanské výstavby při výšce podlaží do 4 m</t>
  </si>
  <si>
    <t>1880501546</t>
  </si>
  <si>
    <t>Vyčištění budov nebo objektů před předáním do užívání budov bytové nebo občanské výstavby, světlé výšky podlaží do 4 m</t>
  </si>
  <si>
    <t>974032121</t>
  </si>
  <si>
    <t>Vysekání rýh ve stěnách nebo příčkách z dutých cihel nebo tvárnic hl do 30 mm š do 30 mm</t>
  </si>
  <si>
    <t>m</t>
  </si>
  <si>
    <t>1570037698</t>
  </si>
  <si>
    <t>Vysekání rýh ve stěnách nebo příčkách z dutých cihel, tvárnic, desek z dutých cihel nebo tvárnic do hl. 30 mm a šířky do 30 mm</t>
  </si>
  <si>
    <t>974032132</t>
  </si>
  <si>
    <t>Vysekání rýh ve stěnách nebo příčkách z dutých cihel nebo tvárnic hl do 50 mm š 70 mm</t>
  </si>
  <si>
    <t>1981432248</t>
  </si>
  <si>
    <t>Vysekání rýh ve stěnách nebo příčkách z dutých cihel, tvárnic, desek z dutých cihel nebo tvárnic do hl. 50 mm a šířky do 70 mm</t>
  </si>
  <si>
    <t>974032142</t>
  </si>
  <si>
    <t>Vysekání rýh ve stěnách nebo příčkách z dutých cihel nebo tvárnic hl do 70 mm š do 70 mm</t>
  </si>
  <si>
    <t>1385453685</t>
  </si>
  <si>
    <t>Vysekání rýh ve stěnách nebo příčkách z dutých cihel, tvárnic, desek z dutých cihel nebo tvárnic do hl. 70 mm a šířky do 70 mm</t>
  </si>
  <si>
    <t>10</t>
  </si>
  <si>
    <t>974032153</t>
  </si>
  <si>
    <t>Vysekání rýh ve stěnách nebo příčkách z dutých cihel nebo tvárnic hl do 100 mm š do 100 mm</t>
  </si>
  <si>
    <t>-392093753</t>
  </si>
  <si>
    <t>Vysekání rýh ve stěnách nebo příčkách z dutých cihel, tvárnic, desek z dutých cihel nebo tvárnic do hl. 100 mm a šířky do 100 mm</t>
  </si>
  <si>
    <t>11</t>
  </si>
  <si>
    <t>978011121</t>
  </si>
  <si>
    <t>Otlučení (osekání) vnitřní vápenné nebo vápenocementové omítky stropů v rozsahu přes 5 do 10 %</t>
  </si>
  <si>
    <t>914750205</t>
  </si>
  <si>
    <t>Otlučení vápenných nebo vápenocementových omítek vnitřních ploch stropů, v rozsahu přes 5 do 10 %</t>
  </si>
  <si>
    <t>978013121</t>
  </si>
  <si>
    <t>Otlučení (osekání) vnitřní vápenné nebo vápenocementové omítky stěn v rozsahu přes 5 do 10 %</t>
  </si>
  <si>
    <t>-515942586</t>
  </si>
  <si>
    <t>Otlučení vápenných nebo vápenocementových omítek vnitřních ploch stěn s vyškrabáním spar, s očištěním zdiva, v rozsahu přes 5 do 10 %</t>
  </si>
  <si>
    <t>997</t>
  </si>
  <si>
    <t>Přesun sutě</t>
  </si>
  <si>
    <t>13</t>
  </si>
  <si>
    <t>997013211</t>
  </si>
  <si>
    <t>Vnitrostaveništní doprava suti a vybouraných hmot pro budovy v do 6 m ručně</t>
  </si>
  <si>
    <t>t</t>
  </si>
  <si>
    <t>-1553630835</t>
  </si>
  <si>
    <t>Vnitrostaveništní doprava suti a vybouraných hmot vodorovně do 50 m svisle ručně pro budovy a haly výšky do 6 m</t>
  </si>
  <si>
    <t>14</t>
  </si>
  <si>
    <t>997013501</t>
  </si>
  <si>
    <t>Odvoz suti a vybouraných hmot na skládku nebo meziskládku do 1 km se složením</t>
  </si>
  <si>
    <t>350348455</t>
  </si>
  <si>
    <t>Odvoz suti a vybouraných hmot na skládku nebo meziskládku se složením, na vzdálenost do 1 km</t>
  </si>
  <si>
    <t>15</t>
  </si>
  <si>
    <t>997013509</t>
  </si>
  <si>
    <t>Příplatek k odvozu suti a vybouraných hmot na skládku ZKD 1 km přes 1 km</t>
  </si>
  <si>
    <t>562336362</t>
  </si>
  <si>
    <t>Odvoz suti a vybouraných hmot na skládku nebo meziskládku se složením, na vzdálenost Příplatek k ceně za každý další i započatý 1 km přes 1 km</t>
  </si>
  <si>
    <t>0,829*9 'Přepočtené koeficientem množství</t>
  </si>
  <si>
    <t>16</t>
  </si>
  <si>
    <t>997013863</t>
  </si>
  <si>
    <t>Poplatek za uložení stavebního odpadu na recyklační skládce (skládkovné) cihelného kód odpadu 17 01 02</t>
  </si>
  <si>
    <t>1411445807</t>
  </si>
  <si>
    <t>Poplatek za uložení stavebního odpadu na recyklační skládce (skládkovné) cihelného zatříděného do Katalogu odpadů pod kódem 17 01 02</t>
  </si>
  <si>
    <t>998</t>
  </si>
  <si>
    <t>Přesun hmot</t>
  </si>
  <si>
    <t>17</t>
  </si>
  <si>
    <t>998018001</t>
  </si>
  <si>
    <t>Přesun hmot pro budovy ruční pro budovy v do 6 m</t>
  </si>
  <si>
    <t>570950261</t>
  </si>
  <si>
    <t>Přesun hmot pro budovy občanské výstavby, bydlení, výrobu a služby ruční - bez užití mechanizace vodorovná dopravní vzdálenost do 100 m pro budovy s jakoukoliv nosnou konstrukcí výšky do 6 m</t>
  </si>
  <si>
    <t>PSV</t>
  </si>
  <si>
    <t>Práce a dodávky PSV</t>
  </si>
  <si>
    <t>721</t>
  </si>
  <si>
    <t>Zdravotechnika - vnitřní kanalizace</t>
  </si>
  <si>
    <t>18</t>
  </si>
  <si>
    <t>721171913</t>
  </si>
  <si>
    <t>Potrubí z PP propojení potrubí DN 50</t>
  </si>
  <si>
    <t>571308820</t>
  </si>
  <si>
    <t>Opravy odpadního potrubí plastového propojení dosavadního potrubí DN 50</t>
  </si>
  <si>
    <t>19</t>
  </si>
  <si>
    <t>721174043</t>
  </si>
  <si>
    <t>Potrubí kanalizační z PP připojovací DN 50</t>
  </si>
  <si>
    <t>-1022697859</t>
  </si>
  <si>
    <t>Potrubí z trub polypropylenových připojovací DN 50</t>
  </si>
  <si>
    <t>20</t>
  </si>
  <si>
    <t>721290111</t>
  </si>
  <si>
    <t>Zkouška těsnosti potrubí kanalizace vodou DN do 125</t>
  </si>
  <si>
    <t>1775147845</t>
  </si>
  <si>
    <t>Zkouška těsnosti kanalizace v objektech vodou do DN 125</t>
  </si>
  <si>
    <t>998721201</t>
  </si>
  <si>
    <t>Přesun hmot procentní pro vnitřní kanalizaci v objektech v do 6 m</t>
  </si>
  <si>
    <t>%</t>
  </si>
  <si>
    <t>860388572</t>
  </si>
  <si>
    <t>Přesun hmot pro vnitřní kanalizace stanovený procentní sazbou (%) z ceny vodorovná dopravní vzdálenost do 50 m v objektech výšky do 6 m</t>
  </si>
  <si>
    <t>722</t>
  </si>
  <si>
    <t>Zdravotechnika - vnitřní vodovod</t>
  </si>
  <si>
    <t>22</t>
  </si>
  <si>
    <t>722173912</t>
  </si>
  <si>
    <t>Potrubí plastové spoje svar polyfuze D přes 16 do 20 mm</t>
  </si>
  <si>
    <t>-923422868</t>
  </si>
  <si>
    <t>Spoje rozvodů vody z plastů svary polyfuzí D přes 16 do 20 mm</t>
  </si>
  <si>
    <t>23</t>
  </si>
  <si>
    <t>722174002</t>
  </si>
  <si>
    <t>Potrubí vodovodní plastové PPR svar polyfúze PN 16 D 20x2,8 mm</t>
  </si>
  <si>
    <t>-1861155074</t>
  </si>
  <si>
    <t>Potrubí z plastových trubek z polypropylenu PPR svařovaných polyfúzně PN 16 (SDR 7,4) D 20 x 2,8</t>
  </si>
  <si>
    <t>24</t>
  </si>
  <si>
    <t>722181231</t>
  </si>
  <si>
    <t>Ochrana vodovodního potrubí přilepenými termoizolačními trubicemi z PE tl přes 9 do 13 mm DN do 22 mm</t>
  </si>
  <si>
    <t>-1378683892</t>
  </si>
  <si>
    <t>Ochrana potrubí termoizolačními trubicemi z pěnového polyetylenu PE přilepenými v příčných a podélných spojích, tloušťky izolace přes 9 do 13 mm, vnitřního průměru izolace DN do 22 mm</t>
  </si>
  <si>
    <t>25</t>
  </si>
  <si>
    <t>722290234</t>
  </si>
  <si>
    <t>Proplach a dezinfekce vodovodního potrubí DN do 80</t>
  </si>
  <si>
    <t>-991410949</t>
  </si>
  <si>
    <t>Zkoušky, proplach a desinfekce vodovodního potrubí proplach a desinfekce vodovodního potrubí do DN 80</t>
  </si>
  <si>
    <t>26</t>
  </si>
  <si>
    <t>722290246</t>
  </si>
  <si>
    <t>Zkouška těsnosti vodovodního potrubí plastového DN do 40</t>
  </si>
  <si>
    <t>-593394893</t>
  </si>
  <si>
    <t>Zkoušky, proplach a desinfekce vodovodního potrubí zkoušky těsnosti vodovodního potrubí plastového do DN 40</t>
  </si>
  <si>
    <t>27</t>
  </si>
  <si>
    <t>998722201</t>
  </si>
  <si>
    <t>Přesun hmot procentní pro vnitřní vodovod v objektech v do 6 m</t>
  </si>
  <si>
    <t>-1740741089</t>
  </si>
  <si>
    <t>Přesun hmot pro vnitřní vodovod stanovený procentní sazbou (%) z ceny vodorovná dopravní vzdálenost do 50 m v objektech výšky do 6 m</t>
  </si>
  <si>
    <t>725</t>
  </si>
  <si>
    <t>28</t>
  </si>
  <si>
    <t>725310821</t>
  </si>
  <si>
    <t>Demontáž dřez jednoduchý na ocelové konzole bez výtokových armatur</t>
  </si>
  <si>
    <t>soubor</t>
  </si>
  <si>
    <t>-1544980747</t>
  </si>
  <si>
    <t>Demontáž dřezů jednodílných bez výtokových armatur na konzolách</t>
  </si>
  <si>
    <t>29</t>
  </si>
  <si>
    <t>725319111</t>
  </si>
  <si>
    <t>Montáž dřezu ostatních typů</t>
  </si>
  <si>
    <t>-1029231462</t>
  </si>
  <si>
    <t>Dřezy bez výtokových armatur montáž dřezů ostatních typů</t>
  </si>
  <si>
    <t>30</t>
  </si>
  <si>
    <t>M</t>
  </si>
  <si>
    <t>552-1</t>
  </si>
  <si>
    <t>Laboratorní dřez</t>
  </si>
  <si>
    <t>32</t>
  </si>
  <si>
    <t>-889456537</t>
  </si>
  <si>
    <t>31</t>
  </si>
  <si>
    <t>725813111</t>
  </si>
  <si>
    <t>Ventil rohový bez připojovací trubičky nebo flexi hadičky G 1/2"</t>
  </si>
  <si>
    <t>-598155413</t>
  </si>
  <si>
    <t>Ventily rohové bez připojovací trubičky nebo flexi hadičky G 1/2"</t>
  </si>
  <si>
    <t>725820802</t>
  </si>
  <si>
    <t>Demontáž baterie stojánkové do jednoho otvoru</t>
  </si>
  <si>
    <t>-1803977969</t>
  </si>
  <si>
    <t>Demontáž baterií stojánkových do 1 otvoru</t>
  </si>
  <si>
    <t>33</t>
  </si>
  <si>
    <t>725821325</t>
  </si>
  <si>
    <t>Baterie dřezová stojánková páková s otáčivým kulatým ústím a délkou ramínka 220 mm</t>
  </si>
  <si>
    <t>901222767</t>
  </si>
  <si>
    <t>Baterie dřezové stojánkové pákové s otáčivým ústím a délkou ramínka 220 mm</t>
  </si>
  <si>
    <t>34</t>
  </si>
  <si>
    <t>725869218</t>
  </si>
  <si>
    <t>Montáž zápachových uzávěrek U-sifonů</t>
  </si>
  <si>
    <t>1098158844</t>
  </si>
  <si>
    <t>Zápachové uzávěrky zařizovacích předmětů montáž zápachových uzávěrek dřezových dvoudílných U-sifonů</t>
  </si>
  <si>
    <t>35</t>
  </si>
  <si>
    <t>55161115</t>
  </si>
  <si>
    <t>uzávěrka zápachová dřezová s kulovým kloubem DN 40</t>
  </si>
  <si>
    <t>-801708422</t>
  </si>
  <si>
    <t>36</t>
  </si>
  <si>
    <t>725-OS1</t>
  </si>
  <si>
    <t>Montáž oční sprchy</t>
  </si>
  <si>
    <t>-1049146654</t>
  </si>
  <si>
    <t>37</t>
  </si>
  <si>
    <t>552-OS</t>
  </si>
  <si>
    <t>Oční sprcha</t>
  </si>
  <si>
    <t>-1657618341</t>
  </si>
  <si>
    <t>38</t>
  </si>
  <si>
    <t>998725201</t>
  </si>
  <si>
    <t>Přesun hmot procentní pro zařizovací předměty v objektech v do 6 m</t>
  </si>
  <si>
    <t>-282868755</t>
  </si>
  <si>
    <t>Přesun hmot pro zařizovací předměty stanovený procentní sazbou (%) z ceny vodorovná dopravní vzdálenost do 50 m v objektech výšky do 6 m</t>
  </si>
  <si>
    <t>733</t>
  </si>
  <si>
    <t>Ústřední vytápění - rozvodné potrubí</t>
  </si>
  <si>
    <t>39</t>
  </si>
  <si>
    <t>733223102</t>
  </si>
  <si>
    <t>Potrubí měděné tvrdé spojované měkkým pájením D 15x1 mm</t>
  </si>
  <si>
    <t>CS ÚRS 2023 02</t>
  </si>
  <si>
    <t>-1299086408</t>
  </si>
  <si>
    <t>Potrubí z trubek měděných tvrdých spojovaných měkkým pájením Ø 15/1</t>
  </si>
  <si>
    <t>40</t>
  </si>
  <si>
    <t>733224222</t>
  </si>
  <si>
    <t>Příplatek k potrubí měděnému za zhotovení přípojky z trubek měděných D 15x1 mm</t>
  </si>
  <si>
    <t>1438052158</t>
  </si>
  <si>
    <t>Potrubí z trubek měděných Příplatek k cenám za zhotovení přípojky z trubek měděných Ø 15/1</t>
  </si>
  <si>
    <t>41</t>
  </si>
  <si>
    <t>733291101</t>
  </si>
  <si>
    <t>Zkouška těsnosti potrubí měděné D do 35x1,5</t>
  </si>
  <si>
    <t>598216795</t>
  </si>
  <si>
    <t>Zkoušky těsnosti potrubí z trubek měděných Ø do 35/1,5</t>
  </si>
  <si>
    <t>42</t>
  </si>
  <si>
    <t>998733201</t>
  </si>
  <si>
    <t>Přesun hmot procentní pro rozvody potrubí v objektech v do 6 m</t>
  </si>
  <si>
    <t>-260331922</t>
  </si>
  <si>
    <t>Přesun hmot pro rozvody potrubí stanovený procentní sazbou z ceny vodorovná dopravní vzdálenost do 50 m v objektech výšky do 6 m</t>
  </si>
  <si>
    <t>734</t>
  </si>
  <si>
    <t>Ústřední vytápění - armatury</t>
  </si>
  <si>
    <t>43</t>
  </si>
  <si>
    <t>734221682</t>
  </si>
  <si>
    <t>Termostatická hlavice kapalinová PN 10 do 110°C otopných těles VK</t>
  </si>
  <si>
    <t>536217545</t>
  </si>
  <si>
    <t>Ventily regulační závitové hlavice termostatické, pro ovládání ventilů PN 10 do 110°C kapalinové otopných těles VK</t>
  </si>
  <si>
    <t>44</t>
  </si>
  <si>
    <t>734261402</t>
  </si>
  <si>
    <t>Armatura připojovací rohová G 1/2x18 PN 10 do 110°C radiátorů typu VK</t>
  </si>
  <si>
    <t>-869870732</t>
  </si>
  <si>
    <t>Šroubení připojovací armatury radiátorů VK PN 10 do 110°C, regulační uzavíratelné rohové G 1/2 x 18</t>
  </si>
  <si>
    <t>45</t>
  </si>
  <si>
    <t>998734201</t>
  </si>
  <si>
    <t>Přesun hmot procentní pro armatury v objektech v do 6 m</t>
  </si>
  <si>
    <t>-2042798697</t>
  </si>
  <si>
    <t>Přesun hmot pro armatury stanovený procentní sazbou (%) z ceny vodorovná dopravní vzdálenost do 50 m v objektech výšky do 6 m</t>
  </si>
  <si>
    <t>735</t>
  </si>
  <si>
    <t>Ústřední vytápění - otopná tělesa</t>
  </si>
  <si>
    <t>46</t>
  </si>
  <si>
    <t>735151821</t>
  </si>
  <si>
    <t>Demontáž otopného tělesa panelového dvouřadého dl do 1500 mm</t>
  </si>
  <si>
    <t>604411726</t>
  </si>
  <si>
    <t>Demontáž otopných těles panelových dvouřadých stavební délky do 1500 mm</t>
  </si>
  <si>
    <t>47</t>
  </si>
  <si>
    <t>735152379</t>
  </si>
  <si>
    <t>Otopné těleso panel VK dvoudeskové bez přídavné přestupní plochy výška/délka 600/1200 mm výkon 1174 W</t>
  </si>
  <si>
    <t>1306287122</t>
  </si>
  <si>
    <t>Otopná tělesa panelová VK dvoudesková PN 1,0 MPa, T do 110°C bez přídavné přestupní plochy výšky tělesa 600 mm stavební délky / výkonu 1200 mm / 1174 W</t>
  </si>
  <si>
    <t>48</t>
  </si>
  <si>
    <t>998735201</t>
  </si>
  <si>
    <t>Přesun hmot procentní pro otopná tělesa v objektech v do 6 m</t>
  </si>
  <si>
    <t>1455071771</t>
  </si>
  <si>
    <t>Přesun hmot pro otopná tělesa stanovený procentní sazbou (%) z ceny vodorovná dopravní vzdálenost do 50 m v objektech výšky do 6 m</t>
  </si>
  <si>
    <t>741</t>
  </si>
  <si>
    <t>Elektroinstalace - silnoproud</t>
  </si>
  <si>
    <t>49</t>
  </si>
  <si>
    <t>741120001</t>
  </si>
  <si>
    <t>Montáž vodič Cu izolovaný plný a laněný žíla 0,35-6 mm2 pod omítku (např. CY)</t>
  </si>
  <si>
    <t>1770249388</t>
  </si>
  <si>
    <t>Montáž vodičů izolovaných měděných bez ukončení uložených pod omítku plných a laněných (např. CY), průřezu žíly 0,35 až 6 mm2</t>
  </si>
  <si>
    <t>50</t>
  </si>
  <si>
    <t>34141026</t>
  </si>
  <si>
    <t>vodič propojovací flexibilní jádro Cu lanované izolace PVC 450/750V (H07V-K) 1x4mm2</t>
  </si>
  <si>
    <t>-1290872876</t>
  </si>
  <si>
    <t>5*1,15 "Přepočtené koeficientem množství</t>
  </si>
  <si>
    <t>Součet</t>
  </si>
  <si>
    <t>51</t>
  </si>
  <si>
    <t>741122122</t>
  </si>
  <si>
    <t>Montáž kabel Cu plný kulatý žíla 3x1,5 až 6 mm2 zatažený v trubkách (např. CYKY)</t>
  </si>
  <si>
    <t>-1056457639</t>
  </si>
  <si>
    <t>Montáž kabelů měděných bez ukončení uložených v trubkách zatažených plných kulatých nebo bezhalogenových (např. CYKY) počtu a průřezu žil 3x1,5 až 6 mm2</t>
  </si>
  <si>
    <t>52</t>
  </si>
  <si>
    <t>2000000767</t>
  </si>
  <si>
    <t>CYSY - H05VV-F 3G2,5</t>
  </si>
  <si>
    <t>-412328669</t>
  </si>
  <si>
    <t>35*1,15 "Přepočtené koeficientem množství</t>
  </si>
  <si>
    <t>53</t>
  </si>
  <si>
    <t>741130001</t>
  </si>
  <si>
    <t>Ukončení vodič izolovaný do 2,5 mm2 v rozváděči nebo na přístroji</t>
  </si>
  <si>
    <t>-182044409</t>
  </si>
  <si>
    <t>Ukončení vodičů izolovaných s označením a zapojením v rozváděči nebo na přístroji, průřezu žíly do 2,5 mm2</t>
  </si>
  <si>
    <t>54</t>
  </si>
  <si>
    <t>741130003</t>
  </si>
  <si>
    <t>Ukončení vodič izolovaný do 4 mm2 v rozváděči nebo na přístroji</t>
  </si>
  <si>
    <t>1625311708</t>
  </si>
  <si>
    <t>Ukončení vodičů izolovaných s označením a zapojením v rozváděči nebo na přístroji, průřezu žíly do 4 mm2</t>
  </si>
  <si>
    <t>55</t>
  </si>
  <si>
    <t>741372062</t>
  </si>
  <si>
    <t>Montáž svítidlo LED interiérové přisazené stropní hranaté nebo kruhové přes 0,09 do 0,36 m2 se zapojením vodičů</t>
  </si>
  <si>
    <t>-881153328</t>
  </si>
  <si>
    <t>Montáž svítidel s integrovaným zdrojem LED se zapojením vodičů interiérových přisazených stropních hranatých nebo kruhových, plochy přes 0,09 do 0,36 m2</t>
  </si>
  <si>
    <t>56</t>
  </si>
  <si>
    <t>RMAT0002</t>
  </si>
  <si>
    <t>Svítidlo stropní přisazené, LED, matná ALDP mřížka, UGR&lt;19, 1 x LED, 37W, 4600lm, Ra80, 4000K (např. MODUS LLL4000RM2KVM)</t>
  </si>
  <si>
    <t>-900081818</t>
  </si>
  <si>
    <t>57</t>
  </si>
  <si>
    <t>RMAT0004</t>
  </si>
  <si>
    <t>Recyklační poplatek</t>
  </si>
  <si>
    <t>745677955</t>
  </si>
  <si>
    <t>58</t>
  </si>
  <si>
    <t>741810001</t>
  </si>
  <si>
    <t>Celková prohlídka elektrického rozvodu a zařízení do 100 000,- Kč</t>
  </si>
  <si>
    <t>-1495986579</t>
  </si>
  <si>
    <t>Zkoušky a prohlídky elektrických rozvodů a zařízení celková prohlídka a vyhotovení revizní zprávy pro objem montážních prací do 100 tis. Kč</t>
  </si>
  <si>
    <t>59</t>
  </si>
  <si>
    <t>998741102</t>
  </si>
  <si>
    <t>Přesun hmot tonážní pro silnoproud v objektech v přes 6 do 12 m</t>
  </si>
  <si>
    <t>1951566364</t>
  </si>
  <si>
    <t>Přesun hmot pro silnoproud stanovený z hmotnosti přesunovaného materiálu vodorovná dopravní vzdálenost do 50 m základní v objektech výšky přes 6 do 12 m</t>
  </si>
  <si>
    <t>60</t>
  </si>
  <si>
    <t>demont</t>
  </si>
  <si>
    <t>Demontáž svítidel 13ks, stávajícího vedení, odvoz odpadu, uložení odpadu</t>
  </si>
  <si>
    <t>kpl</t>
  </si>
  <si>
    <t>-233036296</t>
  </si>
  <si>
    <t>61</t>
  </si>
  <si>
    <t>rozvaděč</t>
  </si>
  <si>
    <t>Úprava stávajícího rozvaděče materiál+montáž</t>
  </si>
  <si>
    <t>1588275288</t>
  </si>
  <si>
    <t>751</t>
  </si>
  <si>
    <t>Vzduchotechnika</t>
  </si>
  <si>
    <t>62</t>
  </si>
  <si>
    <t>751111011</t>
  </si>
  <si>
    <t>Montáž ventilátoru axiálního nízkotlakého nástěnného základního D do 100 mm</t>
  </si>
  <si>
    <t>517923239</t>
  </si>
  <si>
    <t>Montáž ventilátoru axiálního nízkotlakého nástěnného základního, průměru do 100 mm</t>
  </si>
  <si>
    <t>63</t>
  </si>
  <si>
    <t>42914524</t>
  </si>
  <si>
    <t>ventilátor axiální diagonální potrubní dvouotáčkový plastový IP44 připojení D 100mm</t>
  </si>
  <si>
    <t>1057711644</t>
  </si>
  <si>
    <t>64</t>
  </si>
  <si>
    <t>751398011</t>
  </si>
  <si>
    <t>Montáž větrací mřížky na kruhové potrubí D do 100 mm</t>
  </si>
  <si>
    <t>1314322026</t>
  </si>
  <si>
    <t>Montáž ostatních zařízení větrací mřížky na kruhové potrubí, průměru do 100 mm</t>
  </si>
  <si>
    <t>65</t>
  </si>
  <si>
    <t>42972835</t>
  </si>
  <si>
    <t>mřížka větrací kruhová nerezová se síťkou D 100mm</t>
  </si>
  <si>
    <t>840451368</t>
  </si>
  <si>
    <t>66</t>
  </si>
  <si>
    <t>751510041</t>
  </si>
  <si>
    <t>Vzduchotechnické potrubí z pozinkovaného plechu kruhové spirálně vinutá trouba bez příruby D do 100 mm</t>
  </si>
  <si>
    <t>906338467</t>
  </si>
  <si>
    <t>Vzduchotechnické potrubí z pozinkovaného plechu kruhové, trouba spirálně vinutá bez příruby, průměru do 100 mm</t>
  </si>
  <si>
    <t>776</t>
  </si>
  <si>
    <t>Podlahy povlakové</t>
  </si>
  <si>
    <t>67</t>
  </si>
  <si>
    <t>776111116</t>
  </si>
  <si>
    <t>Odstranění zbytků lepidla z podkladu povlakových podlah broušením</t>
  </si>
  <si>
    <t>-1863305375</t>
  </si>
  <si>
    <t>Příprava podkladu broušení podlah stávajícího podkladu pro odstranění lepidla (po starých krytinách)</t>
  </si>
  <si>
    <t>68</t>
  </si>
  <si>
    <t>776111311</t>
  </si>
  <si>
    <t>Vysátí podkladu povlakových podlah</t>
  </si>
  <si>
    <t>-474281902</t>
  </si>
  <si>
    <t>Příprava podkladu vysátí podlah</t>
  </si>
  <si>
    <t>69</t>
  </si>
  <si>
    <t>776121112</t>
  </si>
  <si>
    <t>Vodou ředitelná penetrace savého podkladu povlakových podlah</t>
  </si>
  <si>
    <t>-450033336</t>
  </si>
  <si>
    <t>Příprava podkladu penetrace vodou ředitelná podlah</t>
  </si>
  <si>
    <t>70</t>
  </si>
  <si>
    <t>776141122</t>
  </si>
  <si>
    <t>Stěrka podlahová nivelační pro vyrovnání podkladu povlakových podlah pevnosti 30 MPa tl přes 3 do 5 mm</t>
  </si>
  <si>
    <t>21029180</t>
  </si>
  <si>
    <t>Příprava podkladu vyrovnání samonivelační stěrkou podlah min.pevnosti 30 MPa, tloušťky přes 3 do 5 mm</t>
  </si>
  <si>
    <t>71</t>
  </si>
  <si>
    <t>776201811</t>
  </si>
  <si>
    <t>Demontáž lepených povlakových podlah bez podložky ručně</t>
  </si>
  <si>
    <t>-1114495701</t>
  </si>
  <si>
    <t>Demontáž povlakových podlahovin lepených ručně bez podložky</t>
  </si>
  <si>
    <t>72</t>
  </si>
  <si>
    <t>776221111</t>
  </si>
  <si>
    <t>Lepení pásů z PVC standardním lepidlem</t>
  </si>
  <si>
    <t>654924929</t>
  </si>
  <si>
    <t>Montáž podlahovin z PVC lepením standardním lepidlem z pásů</t>
  </si>
  <si>
    <t>73</t>
  </si>
  <si>
    <t>28412245</t>
  </si>
  <si>
    <t>krytina podlahová heterogenní š 1,5m tl 2mm</t>
  </si>
  <si>
    <t>-770272693</t>
  </si>
  <si>
    <t>37,8*1,1 'Přepočtené koeficientem množství</t>
  </si>
  <si>
    <t>74</t>
  </si>
  <si>
    <t>776421111</t>
  </si>
  <si>
    <t>Montáž obvodových lišt lepením</t>
  </si>
  <si>
    <t>1535680191</t>
  </si>
  <si>
    <t>Montáž lišt obvodových lepených</t>
  </si>
  <si>
    <t>7,02*2+5,52*2-0,9*2</t>
  </si>
  <si>
    <t>75</t>
  </si>
  <si>
    <t>61418101</t>
  </si>
  <si>
    <t>lišta podlahová dřevěná dub 8x35mm</t>
  </si>
  <si>
    <t>-694130096</t>
  </si>
  <si>
    <t>23,28*1,05 'Přepočtené koeficientem množství</t>
  </si>
  <si>
    <t>76</t>
  </si>
  <si>
    <t>998776201</t>
  </si>
  <si>
    <t>Přesun hmot procentní pro podlahy povlakové v objektech v do 6 m</t>
  </si>
  <si>
    <t>-1322586769</t>
  </si>
  <si>
    <t>Přesun hmot pro podlahy povlakové stanovený procentní sazbou (%) z ceny vodorovná dopravní vzdálenost do 50 m v objektech výšky do 6 m</t>
  </si>
  <si>
    <t>784</t>
  </si>
  <si>
    <t>Dokončovací práce - malby a tapety</t>
  </si>
  <si>
    <t>77</t>
  </si>
  <si>
    <t>784111001</t>
  </si>
  <si>
    <t>Oprášení (ometení ) podkladu v místnostech v do 3,80 m</t>
  </si>
  <si>
    <t>-1245818483</t>
  </si>
  <si>
    <t>Oprášení (ometení) podkladu v místnostech výšky do 3,80 m</t>
  </si>
  <si>
    <t>37,8+75</t>
  </si>
  <si>
    <t>78</t>
  </si>
  <si>
    <t>784121001</t>
  </si>
  <si>
    <t>Oškrabání malby v místnostech v do 3,80 m</t>
  </si>
  <si>
    <t>-1976398813</t>
  </si>
  <si>
    <t>Oškrabání malby v místnostech výšky do 3,80 m</t>
  </si>
  <si>
    <t>79</t>
  </si>
  <si>
    <t>784181101</t>
  </si>
  <si>
    <t>Základní akrylátová jednonásobná bezbarvá penetrace podkladu v místnostech v do 3,80 m</t>
  </si>
  <si>
    <t>-1897466178</t>
  </si>
  <si>
    <t>Penetrace podkladu jednonásobná základní akrylátová bezbarvá v místnostech výšky do 3,80 m</t>
  </si>
  <si>
    <t>80</t>
  </si>
  <si>
    <t>784221101</t>
  </si>
  <si>
    <t>Dvojnásobné bílé malby ze směsí za sucha dobře otěruvzdorných v místnostech do 3,80 m</t>
  </si>
  <si>
    <t>1184366839</t>
  </si>
  <si>
    <t>Malby z malířských směsí otěruvzdorných za sucha dvojnásobné, bílé za sucha otěruvzdorné dobře v místnostech výšky do 3,80 m</t>
  </si>
  <si>
    <t>OST</t>
  </si>
  <si>
    <t>Ostatní</t>
  </si>
  <si>
    <t>81</t>
  </si>
  <si>
    <t>999-INV-206</t>
  </si>
  <si>
    <t>Montáž a osazení invetáře</t>
  </si>
  <si>
    <t>1612482098</t>
  </si>
  <si>
    <t>82</t>
  </si>
  <si>
    <t>83</t>
  </si>
  <si>
    <t>84</t>
  </si>
  <si>
    <t>85</t>
  </si>
  <si>
    <t>86</t>
  </si>
  <si>
    <t>999-206-V</t>
  </si>
  <si>
    <t>Vyklizení prostoru</t>
  </si>
  <si>
    <t>h</t>
  </si>
  <si>
    <t>203705962</t>
  </si>
  <si>
    <t>87</t>
  </si>
  <si>
    <t>999-206-DM</t>
  </si>
  <si>
    <t>Zednické přípomoce</t>
  </si>
  <si>
    <t>-1383756625</t>
  </si>
  <si>
    <t>88</t>
  </si>
  <si>
    <t>999-206-U</t>
  </si>
  <si>
    <t>Úklid místnosti finální</t>
  </si>
  <si>
    <t>-360489164</t>
  </si>
  <si>
    <t>2 - Učebna B 207 - Biologie</t>
  </si>
  <si>
    <t xml:space="preserve">    723 - Zdravotechnika - vnitřní plynovod</t>
  </si>
  <si>
    <t xml:space="preserve">    742 - Elektroinstalace - slaboproud</t>
  </si>
  <si>
    <t xml:space="preserve">    771 - Podlahy z dlaždic</t>
  </si>
  <si>
    <t>200*0,03</t>
  </si>
  <si>
    <t>20*0,07</t>
  </si>
  <si>
    <t>3*0,1</t>
  </si>
  <si>
    <t>2,5*2*6</t>
  </si>
  <si>
    <t>631312131</t>
  </si>
  <si>
    <t>Doplnění dosavadních mazanin betonem prostým plochy do 4 m2 tloušťky přes 80 mm</t>
  </si>
  <si>
    <t>m3</t>
  </si>
  <si>
    <t>805885317</t>
  </si>
  <si>
    <t>Doplnění dosavadních mazanin prostým betonem s dodáním hmot, bez potěru, plochy jednotlivě přes 1 m2 do 4 m2 a tl. přes 80 mm</t>
  </si>
  <si>
    <t>25*0,15*0,3</t>
  </si>
  <si>
    <t>965046111</t>
  </si>
  <si>
    <t>Broušení stávajících betonových podlah úběr do 3 mm</t>
  </si>
  <si>
    <t>-1085604385</t>
  </si>
  <si>
    <t>965081213</t>
  </si>
  <si>
    <t>Bourání podlah z dlaždic keramických nebo xylolitových tl do 10 mm plochy přes 1 m2</t>
  </si>
  <si>
    <t>-1062749906</t>
  </si>
  <si>
    <t>Bourání podlah z dlaždic bez podkladního lože nebo mazaniny, s jakoukoliv výplní spár keramických nebo xylolitových tl. do 10 mm, plochy přes 1 m2</t>
  </si>
  <si>
    <t>974042567</t>
  </si>
  <si>
    <t>Vysekání rýh v dlažbě betonové nebo jiné monolitické hl do 150 mm š do 300 mm</t>
  </si>
  <si>
    <t>-542578493</t>
  </si>
  <si>
    <t>Vysekání rýh v betonové nebo jiné monolitické dlažbě s betonovým podkladem do hl. 150 mm a šířky do 300 mm</t>
  </si>
  <si>
    <t>7,072*9 'Přepočtené koeficientem množství</t>
  </si>
  <si>
    <t>721171914</t>
  </si>
  <si>
    <t>Potrubí z PP propojení potrubí DN 75</t>
  </si>
  <si>
    <t>-1299690061</t>
  </si>
  <si>
    <t>Opravy odpadního potrubí plastového propojení dosavadního potrubí DN 75</t>
  </si>
  <si>
    <t>721174044</t>
  </si>
  <si>
    <t>Potrubí kanalizační z PP připojovací DN 75</t>
  </si>
  <si>
    <t>1522423581</t>
  </si>
  <si>
    <t>Potrubí z trub polypropylenových připojovací DN 75</t>
  </si>
  <si>
    <t>-917518599</t>
  </si>
  <si>
    <t>723</t>
  </si>
  <si>
    <t>Zdravotechnika - vnitřní plynovod</t>
  </si>
  <si>
    <t>723170213</t>
  </si>
  <si>
    <t>Potrubí plynové plastové ze síťovaného Pe, PN 10 D 20/2,0 mm spojované lisovacími tvarovkami</t>
  </si>
  <si>
    <t>690180626</t>
  </si>
  <si>
    <t>Potrubí z plastových trubek vícevrstvé ze síťovaného polyetylénu spojované lisovacími tvarovkami PN 10 D 20/2,0 (DN 15)</t>
  </si>
  <si>
    <t>723190901</t>
  </si>
  <si>
    <t>Uzavření,otevření plynovodního potrubí při opravě</t>
  </si>
  <si>
    <t>-397934279</t>
  </si>
  <si>
    <t>Opravy plynovodního potrubí uzavření nebo otevření potrubí</t>
  </si>
  <si>
    <t>723190907</t>
  </si>
  <si>
    <t>Odvzdušnění nebo napuštění plynovodního potrubí</t>
  </si>
  <si>
    <t>613757508</t>
  </si>
  <si>
    <t>Opravy plynovodního potrubí odvzdušnění a napuštění potrubí</t>
  </si>
  <si>
    <t>723190909</t>
  </si>
  <si>
    <t>Zkouška těsnosti potrubí plynovodního</t>
  </si>
  <si>
    <t>-823280777</t>
  </si>
  <si>
    <t>Opravy plynovodního potrubí neúřední zkouška těsnosti dosavadního potrubí</t>
  </si>
  <si>
    <t>723221302-1</t>
  </si>
  <si>
    <t>Kohout pro napojení kahanů</t>
  </si>
  <si>
    <t>637111116</t>
  </si>
  <si>
    <t>Armatury s jedním závitem ventily vzorkovací rohové PN 5 vnější závit G 1/2"</t>
  </si>
  <si>
    <t>723231162</t>
  </si>
  <si>
    <t>Kohout kulový přímý G 1/2" PN 42 do 185°C plnoprůtokový vnitřní závit těžká řada</t>
  </si>
  <si>
    <t>1839578382</t>
  </si>
  <si>
    <t>Armatury se dvěma závity kohouty kulové PN 42 do 185°C plnoprůtokové vnitřní závit těžká řada G 1/2"</t>
  </si>
  <si>
    <t>723-KHS</t>
  </si>
  <si>
    <t>Kulový servokohout</t>
  </si>
  <si>
    <t>1577590852</t>
  </si>
  <si>
    <t>723-R</t>
  </si>
  <si>
    <t>Revize plynu</t>
  </si>
  <si>
    <t>1799153386</t>
  </si>
  <si>
    <t>998723201</t>
  </si>
  <si>
    <t>Přesun hmot procentní pro vnitřní plynovod v objektech v do 6 m</t>
  </si>
  <si>
    <t>-604279084</t>
  </si>
  <si>
    <t>Přesun hmot pro vnitřní plynovod stanovený procentní sazbou (%) z ceny vodorovná dopravní vzdálenost do 50 m v objektech výšky do 6 m</t>
  </si>
  <si>
    <t>725210821</t>
  </si>
  <si>
    <t>Demontáž umyvadel bez výtokových armatur</t>
  </si>
  <si>
    <t>2121197918</t>
  </si>
  <si>
    <t>Demontáž umyvadel bez výtokových armatur umyvadel</t>
  </si>
  <si>
    <t>741110062</t>
  </si>
  <si>
    <t>Montáž trubka plastová ohebná D přes 23 do 35 mm uložená pod omítku</t>
  </si>
  <si>
    <t>1082059339</t>
  </si>
  <si>
    <t>Montáž trubek elektroinstalačních s nasunutím nebo našroubováním do krabic plastových ohebných, uložených pod omítku, vnější Ø přes 23 do 35 mm</t>
  </si>
  <si>
    <t>34571156</t>
  </si>
  <si>
    <t>trubka elektroinstalační ohebná z PH, D 28,4/34,5mm</t>
  </si>
  <si>
    <t>1563409433</t>
  </si>
  <si>
    <t>30*1,05 "Přepočtené koeficientem množství</t>
  </si>
  <si>
    <t>741110501</t>
  </si>
  <si>
    <t>Montáž lišta a kanálek protahovací šířky do 60 mm</t>
  </si>
  <si>
    <t>-1631431312</t>
  </si>
  <si>
    <t>Montáž lišt a kanálků elektroinstalačních se spojkami, ohyby a rohy a s nasunutím do krabic protahovacích, šířky do 60 mm</t>
  </si>
  <si>
    <t>34571015</t>
  </si>
  <si>
    <t>lišta elektroinstalační hranatá bezhalogenová 40x20mm</t>
  </si>
  <si>
    <t>1466145451</t>
  </si>
  <si>
    <t>5*1,05 "Přepočtené koeficientem množství</t>
  </si>
  <si>
    <t>741110502</t>
  </si>
  <si>
    <t>Montáž lišta a kanálek protahovací šířky přes 60 do 120 mm</t>
  </si>
  <si>
    <t>-1704887509</t>
  </si>
  <si>
    <t>Montáž lišt a kanálků elektroinstalačních se spojkami, ohyby a rohy a s nasunutím do krabic protahovacích, šířky do přes 60 do 120 mm</t>
  </si>
  <si>
    <t>34573016</t>
  </si>
  <si>
    <t>kanál elektroinstalační bezhalogenový 80x40mm</t>
  </si>
  <si>
    <t>-587301962</t>
  </si>
  <si>
    <t>20*1,05 "Přepočtené koeficientem množství</t>
  </si>
  <si>
    <t>741112003</t>
  </si>
  <si>
    <t>Montáž krabice zapuštěná plastová čtyřhranná</t>
  </si>
  <si>
    <t>-2130345661</t>
  </si>
  <si>
    <t>Montáž krabic elektroinstalačních bez napojení na trubky a lišty, demontáže a montáže víčka a přístroje protahovacích nebo odbočných zapuštěných plastových čtyřhranných</t>
  </si>
  <si>
    <t>34571524</t>
  </si>
  <si>
    <t>krabice pod omítku PVC odbočná čtvercová 125x125mm s víčkem</t>
  </si>
  <si>
    <t>1407816438</t>
  </si>
  <si>
    <t>741112021</t>
  </si>
  <si>
    <t>Montáž krabice nástěnná plastová čtyřhranná do 100x100 mm</t>
  </si>
  <si>
    <t>-86553380</t>
  </si>
  <si>
    <t>Montáž krabic elektroinstalačních bez napojení na trubky a lišty, demontáže a montáže víčka a přístroje protahovacích nebo odbočných nástěnných plastových čtyřhranných, vel. do 100x100 mm</t>
  </si>
  <si>
    <t>34571479</t>
  </si>
  <si>
    <t>krabice v uzavřeném provedení PP s krytím IP 66 čtvercová 100x100mm</t>
  </si>
  <si>
    <t>91950402</t>
  </si>
  <si>
    <t>RMAT0001</t>
  </si>
  <si>
    <t>svorkovnice do krabice</t>
  </si>
  <si>
    <t>452364815</t>
  </si>
  <si>
    <t>741112061</t>
  </si>
  <si>
    <t>Montáž krabice přístrojová zapuštěná plastová kruhová</t>
  </si>
  <si>
    <t>314287921</t>
  </si>
  <si>
    <t>Montáž krabic elektroinstalačních bez napojení na trubky a lišty, demontáže a montáže víčka a přístroje přístrojových zapuštěných plastových kruhových do zdiva</t>
  </si>
  <si>
    <t>34571455</t>
  </si>
  <si>
    <t>krabice pod omítku PVC přístrojová kruhová D 70mm pětinásobná</t>
  </si>
  <si>
    <t>1335088270</t>
  </si>
  <si>
    <t>741112071</t>
  </si>
  <si>
    <t>Montáž krabice přístrojová lištová plast jednoduchá</t>
  </si>
  <si>
    <t>-1523550201</t>
  </si>
  <si>
    <t>Montáž krabic elektroinstalačních bez napojení na trubky a lišty, demontáže a montáže víčka a přístroje přístrojových lištových plastových jednoduchých</t>
  </si>
  <si>
    <t>34571476</t>
  </si>
  <si>
    <t>krabice lištová PVC přístrojová čtvercová 80x80mm hluboká</t>
  </si>
  <si>
    <t>-603449291</t>
  </si>
  <si>
    <t>-938009658</t>
  </si>
  <si>
    <t>1831877957</t>
  </si>
  <si>
    <t>25*1,15 "Přepočtené koeficientem množství</t>
  </si>
  <si>
    <t>1952890322</t>
  </si>
  <si>
    <t>120858465</t>
  </si>
  <si>
    <t>150*1,15 "Přepočtené koeficientem množství</t>
  </si>
  <si>
    <t>1072624587</t>
  </si>
  <si>
    <t>1800999998</t>
  </si>
  <si>
    <t>741210001</t>
  </si>
  <si>
    <t>Montáž rozvodnice oceloplechová nebo plastová běžná do 20 kg</t>
  </si>
  <si>
    <t>143170763</t>
  </si>
  <si>
    <t>Montáž rozvodnic oceloplechových nebo plastových bez zapojení vodičů běžných, hmotnosti do 20 kg</t>
  </si>
  <si>
    <t>5312.1</t>
  </si>
  <si>
    <t>Napájecí zdroj 0-25V AC/DC, 10A, IP30 (typ 5312.1)</t>
  </si>
  <si>
    <t>397818764</t>
  </si>
  <si>
    <t>741310222</t>
  </si>
  <si>
    <t>Montáž spínač (polo)zapuštěný šroubové připojení řazení 2-uzamykatelný se zapojením vodičů</t>
  </si>
  <si>
    <t>-2126883693</t>
  </si>
  <si>
    <t>Montáž spínačů jedno nebo dvoupólových polozapuštěných nebo zapuštěných se zapojením vodičů šroubové připojení, pro prostředí normální spínačů, řazení 2-uzamykatelných</t>
  </si>
  <si>
    <t>RMAT0005</t>
  </si>
  <si>
    <t>Přepínač s klíčem, s aretací, 2 polohy, klíč vyjmout v poz. B, , ovládací hlavice, držák bloků, kontaktní bloky</t>
  </si>
  <si>
    <t>-1340407192</t>
  </si>
  <si>
    <t>741313002</t>
  </si>
  <si>
    <t>Montáž zásuvka (polo)zapuštěná bezšroubové připojení 2P+PE dvojí zapojení - průběžná se zapojením vodičů</t>
  </si>
  <si>
    <t>-1129217525</t>
  </si>
  <si>
    <t>Montáž zásuvek domovních se zapojením vodičů bezšroubové připojení polozapuštěných nebo zapuštěných 10/16 A, provedení 2P + PE dvojí zapojení pro průběžnou montáž</t>
  </si>
  <si>
    <t>34555241</t>
  </si>
  <si>
    <t>přístroj zásuvky zápustné jednonásobné, krytka s clonkami, bezšroubové svorky</t>
  </si>
  <si>
    <t>101986133</t>
  </si>
  <si>
    <t>34539059</t>
  </si>
  <si>
    <t>rámeček jednonásobný</t>
  </si>
  <si>
    <t>-361232755</t>
  </si>
  <si>
    <t>741313031</t>
  </si>
  <si>
    <t>Montáž zásuvka vestavná šroubové připojení 1P zdířka se zapojením vodičů</t>
  </si>
  <si>
    <t>-1109526579</t>
  </si>
  <si>
    <t>Montáž zásuvek domovních se zapojením vodičů šroubové připojení vestavných 10 popř. 16 A bez odvrtání profilovaného otvoru, provedení 1P zdířka</t>
  </si>
  <si>
    <t>RMAT0006</t>
  </si>
  <si>
    <t>Zdířka MN 0-25V AC+ MN 0-25V DC</t>
  </si>
  <si>
    <t>1082400801</t>
  </si>
  <si>
    <t>-596461519</t>
  </si>
  <si>
    <t>1420997737</t>
  </si>
  <si>
    <t>RMAT0003</t>
  </si>
  <si>
    <t>Svítidlo stropní přisazené LED, asymetrické, 1 x LED, 25W, 3200lm, Ra80, 4000K (např. MODUS ASTAP3000M)</t>
  </si>
  <si>
    <t>-1191510680</t>
  </si>
  <si>
    <t>110440743</t>
  </si>
  <si>
    <t>741810002</t>
  </si>
  <si>
    <t>Celková prohlídka elektrického rozvodu a zařízení přes 100 000 do 500 000,- Kč</t>
  </si>
  <si>
    <t>-1118956924</t>
  </si>
  <si>
    <t>Zkoušky a prohlídky elektrických rozvodů a zařízení celková prohlídka a vyhotovení revizní zprávy pro objem montážních prací přes 100 do 500 tis. Kč</t>
  </si>
  <si>
    <t>89</t>
  </si>
  <si>
    <t>-264481042</t>
  </si>
  <si>
    <t>90</t>
  </si>
  <si>
    <t>-513600157</t>
  </si>
  <si>
    <t>91</t>
  </si>
  <si>
    <t>2099646487</t>
  </si>
  <si>
    <t>742</t>
  </si>
  <si>
    <t>Elektroinstalace - slaboproud</t>
  </si>
  <si>
    <t>92</t>
  </si>
  <si>
    <t>742330044</t>
  </si>
  <si>
    <t>Montáž datové zásuvky 1 až 6 pozic</t>
  </si>
  <si>
    <t>-408218825</t>
  </si>
  <si>
    <t>Montáž strukturované kabeláže zásuvek datových pod omítku, do nábytku, do parapetního žlabu nebo podlahové krabice 1 až 6 pozic</t>
  </si>
  <si>
    <t>93</t>
  </si>
  <si>
    <t>RMAT0007</t>
  </si>
  <si>
    <t>datová zásuvka dvojnásobná, 2xRJ45, kompletní</t>
  </si>
  <si>
    <t>906453988</t>
  </si>
  <si>
    <t>94</t>
  </si>
  <si>
    <t>742330051</t>
  </si>
  <si>
    <t>Popis portu datové zásuvky</t>
  </si>
  <si>
    <t>-1490359879</t>
  </si>
  <si>
    <t>Montáž strukturované kabeláže zásuvek datových popis portu zásuvky</t>
  </si>
  <si>
    <t>95</t>
  </si>
  <si>
    <t>RMAT0008</t>
  </si>
  <si>
    <t>Zásuvka komunikační HDMI kompletní</t>
  </si>
  <si>
    <t>1969989234</t>
  </si>
  <si>
    <t>96</t>
  </si>
  <si>
    <t>742430031</t>
  </si>
  <si>
    <t>Montáž kabelu HDMI se zakončením v zásuvce nebo krabici</t>
  </si>
  <si>
    <t>-229947920</t>
  </si>
  <si>
    <t>Montáž audiovizuální techniky kabelu HDMI protažením a se zakončením v zásuvce nebo krabici</t>
  </si>
  <si>
    <t>97</t>
  </si>
  <si>
    <t>34199005</t>
  </si>
  <si>
    <t>kabel propojovací HDMI 1.4 High Speed podpora Ethernetu a 4K délka 10m</t>
  </si>
  <si>
    <t>-1996073699</t>
  </si>
  <si>
    <t>98</t>
  </si>
  <si>
    <t>99</t>
  </si>
  <si>
    <t>1267942569</t>
  </si>
  <si>
    <t>100</t>
  </si>
  <si>
    <t>101</t>
  </si>
  <si>
    <t>102</t>
  </si>
  <si>
    <t>103</t>
  </si>
  <si>
    <t>751-1</t>
  </si>
  <si>
    <t>Upevňovací materiál do stropní konstrukce</t>
  </si>
  <si>
    <t>874695956</t>
  </si>
  <si>
    <t>771</t>
  </si>
  <si>
    <t>Podlahy z dlaždic</t>
  </si>
  <si>
    <t>104</t>
  </si>
  <si>
    <t>771111011</t>
  </si>
  <si>
    <t>Vysátí podkladu před pokládkou dlažby</t>
  </si>
  <si>
    <t>-1470719954</t>
  </si>
  <si>
    <t>Příprava podkladu před provedením dlažby vysátí podlah</t>
  </si>
  <si>
    <t>105</t>
  </si>
  <si>
    <t>771121011</t>
  </si>
  <si>
    <t>Nátěr penetrační na podlahu</t>
  </si>
  <si>
    <t>-1606785597</t>
  </si>
  <si>
    <t>Příprava podkladu před provedením dlažby nátěr penetrační na podlahu</t>
  </si>
  <si>
    <t>106</t>
  </si>
  <si>
    <t>771151022</t>
  </si>
  <si>
    <t>Samonivelační stěrka podlah pevnosti 30 MPa tl přes 3 do 5 mm</t>
  </si>
  <si>
    <t>-1481190829</t>
  </si>
  <si>
    <t>Příprava podkladu před provedením dlažby samonivelační stěrka min.pevnosti 30 MPa, tloušťky přes 3 do 5 mm</t>
  </si>
  <si>
    <t>107</t>
  </si>
  <si>
    <t>771474113</t>
  </si>
  <si>
    <t>Montáž soklů z dlaždic keramických rovných lepených cementovým flexibilním lepidlem v přes 90 do 120 mm</t>
  </si>
  <si>
    <t>-548930018</t>
  </si>
  <si>
    <t>Montáž soklů z dlaždic keramických lepených cementovým flexibilním lepidlem rovných, výšky přes 90 do 120 mm</t>
  </si>
  <si>
    <t>108</t>
  </si>
  <si>
    <t>59761187</t>
  </si>
  <si>
    <t>sokl keramický mrazuvzdorný povrch hladký/lapovaný tl do 10mm výšky přes 90 do 120mm</t>
  </si>
  <si>
    <t>1814323070</t>
  </si>
  <si>
    <t>43,5*1,1 'Přepočtené koeficientem množství</t>
  </si>
  <si>
    <t>109</t>
  </si>
  <si>
    <t>771574419</t>
  </si>
  <si>
    <t>Montáž podlah keramických hladkých lepených cementovým flexibilním lepidlem přes 22 do 25 ks/m2</t>
  </si>
  <si>
    <t>-710547270</t>
  </si>
  <si>
    <t>Montáž podlah z dlaždic keramických lepených cementovým flexibilním lepidlem hladkých, tloušťky do 10 mm přes 22 do 25 ks/m2</t>
  </si>
  <si>
    <t>110</t>
  </si>
  <si>
    <t>59761126</t>
  </si>
  <si>
    <t>dlažba keramická slinutá mrazuvzdorná R10/B povrch hladký/matný tl do 10mm přes 22 do 25ks/m2</t>
  </si>
  <si>
    <t>2093966539</t>
  </si>
  <si>
    <t>dlažba keramická slinutá mrazuvzdorná do interiéru i exteriéru R10/B povrch hladký/matný tl do 10mm přes 22 do 25ks/m2</t>
  </si>
  <si>
    <t>92,6 "chemicky odolná, protiskluzná dlažba (10 m2 barevně odlišená nad trasy sítí)</t>
  </si>
  <si>
    <t>92,6*1,15 'Přepočtené koeficientem množství</t>
  </si>
  <si>
    <t>111</t>
  </si>
  <si>
    <t>998771201</t>
  </si>
  <si>
    <t>Přesun hmot procentní pro podlahy z dlaždic v objektech v do 6 m</t>
  </si>
  <si>
    <t>-1275738329</t>
  </si>
  <si>
    <t>Přesun hmot pro podlahy z dlaždic stanovený procentní sazbou (%) z ceny vodorovná dopravní vzdálenost do 50 m v objektech výšky do 6 m</t>
  </si>
  <si>
    <t>112</t>
  </si>
  <si>
    <t>92,6+121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</si>
  <si>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</si>
  <si>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</si>
  <si>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</si>
  <si>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</si>
  <si>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</si>
  <si>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</si>
  <si>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</si>
  <si>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</si>
  <si>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</si>
  <si>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</si>
  <si>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131</t>
  </si>
  <si>
    <t>132</t>
  </si>
  <si>
    <t>133</t>
  </si>
  <si>
    <t>3 - Učebna B 307 - Jazyky</t>
  </si>
  <si>
    <t xml:space="preserve">    766 - Konstrukce truhlářské</t>
  </si>
  <si>
    <t>4*0,07</t>
  </si>
  <si>
    <t>1*0,07</t>
  </si>
  <si>
    <t>971033351</t>
  </si>
  <si>
    <t>Vybourání otvorů ve zdivu cihelném pl do 0,09 m2 na MVC nebo MV tl do 450 mm</t>
  </si>
  <si>
    <t>958144099</t>
  </si>
  <si>
    <t>Vybourání otvorů ve zdivu základovém nebo nadzákladovém z cihel, tvárnic, příčkovek z cihel pálených na maltu vápennou nebo vápenocementovou plochy do 0,09 m2, tl. do 450 mm</t>
  </si>
  <si>
    <t>1,548*9 'Přepočtené koeficientem množství</t>
  </si>
  <si>
    <t>1247651336</t>
  </si>
  <si>
    <t>-322164446</t>
  </si>
  <si>
    <t>725211602</t>
  </si>
  <si>
    <t>Umyvadlo keramické bílé šířky 550 mm bez krytu na sifon připevněné na stěnu šrouby</t>
  </si>
  <si>
    <t>1696952467</t>
  </si>
  <si>
    <t>Umyvadla keramická bílá bez výtokových armatur připevněná na stěnu šrouby bez sloupu nebo krytu na sifon, šířka umyvadla 550 mm</t>
  </si>
  <si>
    <t>725822613</t>
  </si>
  <si>
    <t>Baterie umyvadlová stojánková páková s výpustí</t>
  </si>
  <si>
    <t>-1219575865</t>
  </si>
  <si>
    <t>Baterie umyvadlové stojánkové pákové s výpustí</t>
  </si>
  <si>
    <t>-273498478</t>
  </si>
  <si>
    <t>-408443740</t>
  </si>
  <si>
    <t>60*1,05 "Přepočtené koeficientem množství</t>
  </si>
  <si>
    <t>665417960</t>
  </si>
  <si>
    <t>-1665000911</t>
  </si>
  <si>
    <t>35*1,05 "Přepočtené koeficientem množství</t>
  </si>
  <si>
    <t>34571017</t>
  </si>
  <si>
    <t>lišta elektroinstalační hranatá bezhalogenová 60x40mm</t>
  </si>
  <si>
    <t>1063295806</t>
  </si>
  <si>
    <t>25*1,05 "Přepočtené koeficientem množství</t>
  </si>
  <si>
    <t>561800253</t>
  </si>
  <si>
    <t>-830358534</t>
  </si>
  <si>
    <t>-873786178</t>
  </si>
  <si>
    <t>-1459208302</t>
  </si>
  <si>
    <t>34571451</t>
  </si>
  <si>
    <t>krabice pod omítku PVC přístrojová kruhová D 70mm hluboká</t>
  </si>
  <si>
    <t>-1175660084</t>
  </si>
  <si>
    <t>33317132</t>
  </si>
  <si>
    <t>-1958591337</t>
  </si>
  <si>
    <t>30*1,15 "Přepočtené koeficientem množství</t>
  </si>
  <si>
    <t>741122032</t>
  </si>
  <si>
    <t>Montáž kabel Cu bez ukončení uložený pod omítku plný kulatý 5x4 až 6 mm2 (např. CYKY)</t>
  </si>
  <si>
    <t>-1688935912</t>
  </si>
  <si>
    <t>Montáž kabelů měděných bez ukončení uložených pod omítku plných kulatých (např. CYKY), počtu a průřezu žil 5x4 až 6 mm2</t>
  </si>
  <si>
    <t>34111098</t>
  </si>
  <si>
    <t>kabel instalační jádro Cu plné izolace PVC plášť PVC 450/750V (CYKY) 5x4mm2</t>
  </si>
  <si>
    <t>70898251</t>
  </si>
  <si>
    <t>-1545671357</t>
  </si>
  <si>
    <t>-435616253</t>
  </si>
  <si>
    <t>130*1,15 "Přepočtené koeficientem množství</t>
  </si>
  <si>
    <t>-2061097116</t>
  </si>
  <si>
    <t>1035067399</t>
  </si>
  <si>
    <t>944700276</t>
  </si>
  <si>
    <t>Rozvaděč R-B307, kompletní dle PD, včetně montáže</t>
  </si>
  <si>
    <t>2100388236</t>
  </si>
  <si>
    <t>1306168654</t>
  </si>
  <si>
    <t>187148789</t>
  </si>
  <si>
    <t>976712359</t>
  </si>
  <si>
    <t>70669041</t>
  </si>
  <si>
    <t>574921801</t>
  </si>
  <si>
    <t>-1214023076</t>
  </si>
  <si>
    <t>-1968873859</t>
  </si>
  <si>
    <t>-575413208</t>
  </si>
  <si>
    <t>-721484225</t>
  </si>
  <si>
    <t>-1008241958</t>
  </si>
  <si>
    <t>742124002</t>
  </si>
  <si>
    <t>Montáž kabelů datových FTP, UTP, STP pro vnitřní rozvody do trubky</t>
  </si>
  <si>
    <t>748216940</t>
  </si>
  <si>
    <t>34121263</t>
  </si>
  <si>
    <t>kabel datový jádro Cu plné plášť PVC (U/UTP) kategorie 6</t>
  </si>
  <si>
    <t>982462484</t>
  </si>
  <si>
    <t>50*1,2 "Přepočtené koeficientem množství</t>
  </si>
  <si>
    <t>1181847809</t>
  </si>
  <si>
    <t>-883300780</t>
  </si>
  <si>
    <t>1812674034</t>
  </si>
  <si>
    <t>174179352</t>
  </si>
  <si>
    <t>1821712053</t>
  </si>
  <si>
    <t>34199012</t>
  </si>
  <si>
    <t>kabel propojovací HDMI 1.4 M/M podpora Ethernetu a 4K délka 15m</t>
  </si>
  <si>
    <t>-769940394</t>
  </si>
  <si>
    <t>751711111</t>
  </si>
  <si>
    <t>Montáž klimatizační jednotky vnitřní nástěnné o výkonu do 3,5 kW</t>
  </si>
  <si>
    <t>-536636426</t>
  </si>
  <si>
    <t>Montáž klimatizační jednotky vnitřní nástěnné o výkonu (pro objem místnosti) do 3,5 kW (do 35 m3)</t>
  </si>
  <si>
    <t>429IVAR2.0-12HPIN</t>
  </si>
  <si>
    <t>jednotka klimatizační nástěnná o výkonu do 3,5kW</t>
  </si>
  <si>
    <t>1596852122</t>
  </si>
  <si>
    <t>766</t>
  </si>
  <si>
    <t>Konstrukce truhlářské</t>
  </si>
  <si>
    <t>766-1</t>
  </si>
  <si>
    <t>Demontáž stávajícího dřevěného pódia</t>
  </si>
  <si>
    <t>1134504658</t>
  </si>
  <si>
    <t>92,6*1,1 'Přepočtené koeficientem množství</t>
  </si>
  <si>
    <t>43,8*1,05 'Přepočtené koeficientem množství</t>
  </si>
  <si>
    <t>999-INV-307</t>
  </si>
  <si>
    <t>999-307-V</t>
  </si>
  <si>
    <t>999-307-DM</t>
  </si>
  <si>
    <t>1306333359</t>
  </si>
  <si>
    <t>999-307-U</t>
  </si>
  <si>
    <t>-1223332645</t>
  </si>
  <si>
    <t>4 - Učebna B 405 - Chemie - příprava</t>
  </si>
  <si>
    <t>15*0,07</t>
  </si>
  <si>
    <t>10*0,1</t>
  </si>
  <si>
    <t>1,109*9 'Přepočtené koeficientem množství</t>
  </si>
  <si>
    <t>-590474781</t>
  </si>
  <si>
    <t>1094119529</t>
  </si>
  <si>
    <t>-1340130934</t>
  </si>
  <si>
    <t>-1631199385</t>
  </si>
  <si>
    <t>-524602012</t>
  </si>
  <si>
    <t>360113032</t>
  </si>
  <si>
    <t>989462392</t>
  </si>
  <si>
    <t>1080443636</t>
  </si>
  <si>
    <t>682732324</t>
  </si>
  <si>
    <t>1202619189</t>
  </si>
  <si>
    <t>66052407</t>
  </si>
  <si>
    <t>2099538693</t>
  </si>
  <si>
    <t>1606850354</t>
  </si>
  <si>
    <t>-1386308629</t>
  </si>
  <si>
    <t>15*1,15 "Přepočtené koeficientem množství</t>
  </si>
  <si>
    <t>-1964327301</t>
  </si>
  <si>
    <t>-427409709</t>
  </si>
  <si>
    <t>60*1,15 "Přepočtené koeficientem množství</t>
  </si>
  <si>
    <t>-1852992305</t>
  </si>
  <si>
    <t>-440839373</t>
  </si>
  <si>
    <t>-606087211</t>
  </si>
  <si>
    <t>-684231547</t>
  </si>
  <si>
    <t>-680624486</t>
  </si>
  <si>
    <t>-19500873</t>
  </si>
  <si>
    <t>-1536578004</t>
  </si>
  <si>
    <t>-171602880</t>
  </si>
  <si>
    <t>-1351406435</t>
  </si>
  <si>
    <t>-64833076</t>
  </si>
  <si>
    <t>-755699392</t>
  </si>
  <si>
    <t>265249429</t>
  </si>
  <si>
    <t>40,25*1,1 'Přepočtené koeficientem množství</t>
  </si>
  <si>
    <t>7,32*2+5,51*2-0,9*2</t>
  </si>
  <si>
    <t>23,86*1,05 'Přepočtené koeficientem množství</t>
  </si>
  <si>
    <t>40,25+77</t>
  </si>
  <si>
    <t>999-INV-405</t>
  </si>
  <si>
    <t>999-405-V</t>
  </si>
  <si>
    <t>999-405-DM</t>
  </si>
  <si>
    <t>1724487909</t>
  </si>
  <si>
    <t>999-405-U</t>
  </si>
  <si>
    <t>5 - Učebna B 406 - Chemie</t>
  </si>
  <si>
    <t>1099356902</t>
  </si>
  <si>
    <t>1865061237</t>
  </si>
  <si>
    <t>-1526635502</t>
  </si>
  <si>
    <t>593264726</t>
  </si>
  <si>
    <t>-1773666458</t>
  </si>
  <si>
    <t>1013468831</t>
  </si>
  <si>
    <t>-1759888221</t>
  </si>
  <si>
    <t>-572608598</t>
  </si>
  <si>
    <t>1680282483</t>
  </si>
  <si>
    <t>-452428087</t>
  </si>
  <si>
    <t>-1705358015</t>
  </si>
  <si>
    <t>-1204860986</t>
  </si>
  <si>
    <t>-793629669</t>
  </si>
  <si>
    <t>-1007723412</t>
  </si>
  <si>
    <t>-109126247</t>
  </si>
  <si>
    <t>-993005318</t>
  </si>
  <si>
    <t>666872114</t>
  </si>
  <si>
    <t>1319179810</t>
  </si>
  <si>
    <t>-1927073265</t>
  </si>
  <si>
    <t>-1495561178</t>
  </si>
  <si>
    <t>17762332</t>
  </si>
  <si>
    <t>967527586</t>
  </si>
  <si>
    <t>1523043417</t>
  </si>
  <si>
    <t>414275721</t>
  </si>
  <si>
    <t>-421255085</t>
  </si>
  <si>
    <t>-161726000</t>
  </si>
  <si>
    <t>1301551026</t>
  </si>
  <si>
    <t>1247087756</t>
  </si>
  <si>
    <t>242862746</t>
  </si>
  <si>
    <t>1403314015</t>
  </si>
  <si>
    <t>215649525</t>
  </si>
  <si>
    <t>-1013704608</t>
  </si>
  <si>
    <t>864466429</t>
  </si>
  <si>
    <t>-1175855611</t>
  </si>
  <si>
    <t>293313458</t>
  </si>
  <si>
    <t>-1144548529</t>
  </si>
  <si>
    <t>-1410064177</t>
  </si>
  <si>
    <t>544801537</t>
  </si>
  <si>
    <t>-1269803660</t>
  </si>
  <si>
    <t>295308737</t>
  </si>
  <si>
    <t>-1114668756</t>
  </si>
  <si>
    <t>919890299</t>
  </si>
  <si>
    <t>-709843824</t>
  </si>
  <si>
    <t>-1637074598</t>
  </si>
  <si>
    <t>1087655361</t>
  </si>
  <si>
    <t>39074982</t>
  </si>
  <si>
    <t>-1974480918</t>
  </si>
  <si>
    <t>221692611</t>
  </si>
  <si>
    <t>1657389435</t>
  </si>
  <si>
    <t>-1280351256</t>
  </si>
  <si>
    <t>514652815</t>
  </si>
  <si>
    <t>811573274</t>
  </si>
  <si>
    <t>-427325568</t>
  </si>
  <si>
    <t>-1293820510</t>
  </si>
  <si>
    <t>152088353</t>
  </si>
  <si>
    <t>-1635894877</t>
  </si>
  <si>
    <t>-1260027331</t>
  </si>
  <si>
    <t>1235280308</t>
  </si>
  <si>
    <t>-1954301593</t>
  </si>
  <si>
    <t>-721844557</t>
  </si>
  <si>
    <t>-539366826</t>
  </si>
  <si>
    <t>-186678756</t>
  </si>
  <si>
    <t>1967001781</t>
  </si>
  <si>
    <t>-978787846</t>
  </si>
  <si>
    <t>1412481425</t>
  </si>
  <si>
    <t>-1233512994</t>
  </si>
  <si>
    <t>1829372875</t>
  </si>
  <si>
    <t>1177322365</t>
  </si>
  <si>
    <t>-1841529862</t>
  </si>
  <si>
    <t>-1261812065</t>
  </si>
  <si>
    <t>1532299833</t>
  </si>
  <si>
    <t>1330842715</t>
  </si>
  <si>
    <t>827549166</t>
  </si>
  <si>
    <t>1439610885</t>
  </si>
  <si>
    <t>-673974533</t>
  </si>
  <si>
    <t>-1264046546</t>
  </si>
  <si>
    <t>1373965245</t>
  </si>
  <si>
    <t>-1607164703</t>
  </si>
  <si>
    <t>-834179336</t>
  </si>
  <si>
    <t>1613995691</t>
  </si>
  <si>
    <t>-262420517</t>
  </si>
  <si>
    <t>981035886</t>
  </si>
  <si>
    <t>672188319</t>
  </si>
  <si>
    <t>-991882846</t>
  </si>
  <si>
    <t>1126774799</t>
  </si>
  <si>
    <t>-950718045</t>
  </si>
  <si>
    <t>835710523</t>
  </si>
  <si>
    <t>787559775</t>
  </si>
  <si>
    <t>492445500</t>
  </si>
  <si>
    <t>1788734719</t>
  </si>
  <si>
    <t>-1454245701</t>
  </si>
  <si>
    <t>-1341919993</t>
  </si>
  <si>
    <t>470558261</t>
  </si>
  <si>
    <t>-228821850</t>
  </si>
  <si>
    <t>-1051561393</t>
  </si>
  <si>
    <t>1940161362</t>
  </si>
  <si>
    <t>521403537</t>
  </si>
  <si>
    <t>-342293936</t>
  </si>
  <si>
    <t>280029766</t>
  </si>
  <si>
    <t>751322011</t>
  </si>
  <si>
    <t>Montáž talířového ventilu D do 100 mm</t>
  </si>
  <si>
    <t>-1818857439</t>
  </si>
  <si>
    <t>Montáž talířových ventilů, anemostatů, dýz talířového ventilu, průměru do 100 mm</t>
  </si>
  <si>
    <t>42972808</t>
  </si>
  <si>
    <t>anemostat kruhový s nastavitelným kuželem pro přívod/odvod vzduchu ocelový D 100mm</t>
  </si>
  <si>
    <t>2025833925</t>
  </si>
  <si>
    <t>1746268622</t>
  </si>
  <si>
    <t>-1223528656</t>
  </si>
  <si>
    <t>-482184117</t>
  </si>
  <si>
    <t>11 "d 100</t>
  </si>
  <si>
    <t>16*2 "d 75</t>
  </si>
  <si>
    <t>2098982122</t>
  </si>
  <si>
    <t>751510042</t>
  </si>
  <si>
    <t>Vzduchotechnické potrubí z pozinkovaného plechu kruhové spirálně vinutá trouba bez příruby D přes 100 do 200 mm</t>
  </si>
  <si>
    <t>2030132750</t>
  </si>
  <si>
    <t>Vzduchotechnické potrubí z pozinkovaného plechu kruhové, trouba spirálně vinutá bez příruby, průměru přes 100 do 200 mm</t>
  </si>
  <si>
    <t>2*5 "d 200</t>
  </si>
  <si>
    <t>-753773432</t>
  </si>
  <si>
    <t>-868188935</t>
  </si>
  <si>
    <t>-1689472849</t>
  </si>
  <si>
    <t>1809642357</t>
  </si>
  <si>
    <t>1078460005</t>
  </si>
  <si>
    <t>128040189</t>
  </si>
  <si>
    <t>-1555804629</t>
  </si>
  <si>
    <t>-214841587</t>
  </si>
  <si>
    <t>1789902032</t>
  </si>
  <si>
    <t>267088525</t>
  </si>
  <si>
    <t>795311140</t>
  </si>
  <si>
    <t>16749953</t>
  </si>
  <si>
    <t>999-406-DM</t>
  </si>
  <si>
    <t>-1088882685</t>
  </si>
  <si>
    <t>999-406-U</t>
  </si>
  <si>
    <t>-1902960570</t>
  </si>
  <si>
    <t>999-406-V</t>
  </si>
  <si>
    <t>-206018219</t>
  </si>
  <si>
    <t>999-INV-406</t>
  </si>
  <si>
    <t>829819202</t>
  </si>
  <si>
    <t>6 - Učebna C 206 - Polytechnika</t>
  </si>
  <si>
    <t xml:space="preserve">    767 - Konstrukce zámečnické</t>
  </si>
  <si>
    <t>2,5*2*4</t>
  </si>
  <si>
    <t>-1599621575</t>
  </si>
  <si>
    <t>1110215096</t>
  </si>
  <si>
    <t>4,311*9 'Přepočtené koeficientem množství</t>
  </si>
  <si>
    <t>720-1</t>
  </si>
  <si>
    <t>Zaslepení přívodů vody, plynu, odpadů a el.energie k laboratorním stolům v podladhových otevíracích krabicích 300x300x150 s barevným odlišením PVC</t>
  </si>
  <si>
    <t>617737780</t>
  </si>
  <si>
    <t>-897948570</t>
  </si>
  <si>
    <t>-689077723</t>
  </si>
  <si>
    <t>-1969201318</t>
  </si>
  <si>
    <t>2087220865</t>
  </si>
  <si>
    <t>-4255281</t>
  </si>
  <si>
    <t>-844811639</t>
  </si>
  <si>
    <t>1433376800</t>
  </si>
  <si>
    <t>-1281751793</t>
  </si>
  <si>
    <t>-1376387506</t>
  </si>
  <si>
    <t>1616213039</t>
  </si>
  <si>
    <t>-1234031218</t>
  </si>
  <si>
    <t>1740359317</t>
  </si>
  <si>
    <t>-840647496</t>
  </si>
  <si>
    <t>-47007394</t>
  </si>
  <si>
    <t>-1174588999</t>
  </si>
  <si>
    <t>1475841895</t>
  </si>
  <si>
    <t>741122016</t>
  </si>
  <si>
    <t>Montáž kabel Cu bez ukončení uložený pod omítku plný kulatý 3x2,5 až 6 mm2 (např. CYKY)</t>
  </si>
  <si>
    <t>-1330651616</t>
  </si>
  <si>
    <t>Montáž kabelů měděných bez ukončení uložených pod omítku plných kulatých (např. CYKY), počtu a průřezu žil 3x2,5 až 6 mm2</t>
  </si>
  <si>
    <t>34111036</t>
  </si>
  <si>
    <t>kabel instalační jádro Cu plné izolace PVC plášť PVC 450/750V (CYKY) 3x2,5mm2</t>
  </si>
  <si>
    <t>1618372790</t>
  </si>
  <si>
    <t>200*1,15 "Přepočtené koeficientem množství</t>
  </si>
  <si>
    <t>-715567060</t>
  </si>
  <si>
    <t>34111100</t>
  </si>
  <si>
    <t>kabel instalační jádro Cu plné izolace PVC plášť PVC 450/750V (CYKY) 5x6mm2</t>
  </si>
  <si>
    <t>822285632</t>
  </si>
  <si>
    <t>2106070816</t>
  </si>
  <si>
    <t>-376246083</t>
  </si>
  <si>
    <t>741130004</t>
  </si>
  <si>
    <t>Ukončení vodič izolovaný do 6 mm2 v rozváděči nebo na přístroji</t>
  </si>
  <si>
    <t>1204862075</t>
  </si>
  <si>
    <t>Ukončení vodičů izolovaných s označením a zapojením v rozváděči nebo na přístroji, průřezu žíly do 6 mm2</t>
  </si>
  <si>
    <t>-771747765</t>
  </si>
  <si>
    <t>RMAT0001.1</t>
  </si>
  <si>
    <t>-1988498629</t>
  </si>
  <si>
    <t>940241354</t>
  </si>
  <si>
    <t>1948859030</t>
  </si>
  <si>
    <t>-988906639</t>
  </si>
  <si>
    <t>-1976148676</t>
  </si>
  <si>
    <t>1533971866</t>
  </si>
  <si>
    <t>402179445</t>
  </si>
  <si>
    <t>313985832</t>
  </si>
  <si>
    <t>1560731985</t>
  </si>
  <si>
    <t>1336272319</t>
  </si>
  <si>
    <t>-2118481717</t>
  </si>
  <si>
    <t>-1168467452</t>
  </si>
  <si>
    <t>-81956277</t>
  </si>
  <si>
    <t>-1501835023</t>
  </si>
  <si>
    <t>1598567081</t>
  </si>
  <si>
    <t>-704652619</t>
  </si>
  <si>
    <t>279349083</t>
  </si>
  <si>
    <t>-931670717</t>
  </si>
  <si>
    <t>997007049</t>
  </si>
  <si>
    <t>767</t>
  </si>
  <si>
    <t>Konstrukce zámečnické</t>
  </si>
  <si>
    <t>767-1</t>
  </si>
  <si>
    <t>M+D otočné rameno pro napájení mobilního displeje do stropu</t>
  </si>
  <si>
    <t>1080184022</t>
  </si>
  <si>
    <t>86,5*1,1 'Přepočtené koeficientem množství</t>
  </si>
  <si>
    <t>38,4*1,05 'Přepočtené koeficientem množství</t>
  </si>
  <si>
    <t>86,25+114</t>
  </si>
  <si>
    <t>7 - Učebna C 405 - Chemie - malá</t>
  </si>
  <si>
    <t xml:space="preserve">    713 - Izolace tepelné</t>
  </si>
  <si>
    <t xml:space="preserve">    763 - Konstrukce suché výstavby</t>
  </si>
  <si>
    <t>100*0,03</t>
  </si>
  <si>
    <t>30*0,07</t>
  </si>
  <si>
    <t>1,222*9 'Přepočtené koeficientem množství</t>
  </si>
  <si>
    <t>713</t>
  </si>
  <si>
    <t>Izolace tepelné</t>
  </si>
  <si>
    <t>713131151</t>
  </si>
  <si>
    <t>Montáž izolace tepelné stěn volně vloženými rohožemi, pásy, dílci, deskami 1 vrstva</t>
  </si>
  <si>
    <t>-1555513197</t>
  </si>
  <si>
    <t>Montáž tepelné izolace stěn rohožemi, pásy, deskami, dílci, bloky (izolační materiál ve specifikaci) vložením jednovrstvě</t>
  </si>
  <si>
    <t>2 "výplň po dveřním otvoru</t>
  </si>
  <si>
    <t>63148105</t>
  </si>
  <si>
    <t>deska tepelně izolační minerální univerzální λ=0,038-0,039 tl 120mm</t>
  </si>
  <si>
    <t>-788149398</t>
  </si>
  <si>
    <t>2*1,05 'Přepočtené koeficientem množství</t>
  </si>
  <si>
    <t>998713201</t>
  </si>
  <si>
    <t>Přesun hmot procentní pro izolace tepelné v objektech v do 6 m</t>
  </si>
  <si>
    <t>664712158</t>
  </si>
  <si>
    <t>Přesun hmot pro izolace tepelné stanovený procentní sazbou (%) z ceny vodorovná dopravní vzdálenost do 50 m v objektech výšky do 6 m</t>
  </si>
  <si>
    <t>6 "napojení na stávající rozvod</t>
  </si>
  <si>
    <t>-1187628062</t>
  </si>
  <si>
    <t>-484206805</t>
  </si>
  <si>
    <t>10*1,05 "Přepočtené koeficientem množství</t>
  </si>
  <si>
    <t>1836007489</t>
  </si>
  <si>
    <t>1870543175</t>
  </si>
  <si>
    <t>1067385894</t>
  </si>
  <si>
    <t>1306682304</t>
  </si>
  <si>
    <t>-1702920597</t>
  </si>
  <si>
    <t>-195883911</t>
  </si>
  <si>
    <t>1945222674</t>
  </si>
  <si>
    <t>1983819421</t>
  </si>
  <si>
    <t>-1390775209</t>
  </si>
  <si>
    <t>427378207</t>
  </si>
  <si>
    <t>-230909968</t>
  </si>
  <si>
    <t>152374448</t>
  </si>
  <si>
    <t>1035909866</t>
  </si>
  <si>
    <t>-1559461838</t>
  </si>
  <si>
    <t>-50423830</t>
  </si>
  <si>
    <t>1228155182</t>
  </si>
  <si>
    <t>471267644</t>
  </si>
  <si>
    <t>1304255649</t>
  </si>
  <si>
    <t>1269165184</t>
  </si>
  <si>
    <t>Montáž svítidel s integrovaným zdrojem LED se zapojením vodičů interiérových přisazených stropních hranatých nebo kruhových, plochy přes 0,09 do 0,36 m2</t>
  </si>
  <si>
    <t>-129792702</t>
  </si>
  <si>
    <t>-1302152134</t>
  </si>
  <si>
    <t>1185062100</t>
  </si>
  <si>
    <t>-1938866067</t>
  </si>
  <si>
    <t>566452066</t>
  </si>
  <si>
    <t>-1836625700</t>
  </si>
  <si>
    <t>396091441</t>
  </si>
  <si>
    <t>763</t>
  </si>
  <si>
    <t>Konstrukce suché výstavby</t>
  </si>
  <si>
    <t>763121411</t>
  </si>
  <si>
    <t>SDK stěna předsazená tl 62,5 mm profil CW+UW 50 deska 1xA 12,5 bez izolace EI 15</t>
  </si>
  <si>
    <t>-2008712269</t>
  </si>
  <si>
    <t>Stěna předsazená ze sádrokartonových desek s nosnou konstrukcí z ocelových profilů CW, UW jednoduše opláštěná deskou standardní A tl. 12,5 mm bez izolace, EI 15, stěna tl. 62,5 mm, profil 50</t>
  </si>
  <si>
    <t>4 "překrytí dveřního otvoru</t>
  </si>
  <si>
    <t>998763401</t>
  </si>
  <si>
    <t>Přesun hmot procentní pro konstrukce montované z desek v objektech v do 6 m</t>
  </si>
  <si>
    <t>908084501</t>
  </si>
  <si>
    <t>Přesun hmot pro konstrukce montované z desek stanovený procentní sazbou (%) z ceny vodorovná dopravní vzdálenost do 50 m v objektech výšky do 6 m</t>
  </si>
  <si>
    <t>766691914</t>
  </si>
  <si>
    <t>Vyvěšení nebo zavěšení dřevěných křídel dveří pl do 2 m2</t>
  </si>
  <si>
    <t>-1908771337</t>
  </si>
  <si>
    <t>Ostatní práce vyvěšení nebo zavěšení křídel dřevěných dveřních, plochy do 2 m2</t>
  </si>
  <si>
    <t>39 "zátěžové chemicky odolné PVC</t>
  </si>
  <si>
    <t>39*1,1 'Přepočtené koeficientem množství</t>
  </si>
  <si>
    <t>7,32*2+5,31*2</t>
  </si>
  <si>
    <t>-0,9</t>
  </si>
  <si>
    <t>23,36*1,05 'Přepočtené koeficientem množství</t>
  </si>
  <si>
    <t>38,8+75</t>
  </si>
  <si>
    <t>8 - Učebna C 305 - Malá učebna fyziky</t>
  </si>
  <si>
    <t>668090028</t>
  </si>
  <si>
    <t>557138154</t>
  </si>
  <si>
    <t>982702422</t>
  </si>
  <si>
    <t>-537983402</t>
  </si>
  <si>
    <t>1617809042</t>
  </si>
  <si>
    <t>-1368600868</t>
  </si>
  <si>
    <t>-1874983152</t>
  </si>
  <si>
    <t>2146325670</t>
  </si>
  <si>
    <t>-1431267343</t>
  </si>
  <si>
    <t>-1009400586</t>
  </si>
  <si>
    <t>1149678269</t>
  </si>
  <si>
    <t>1101173373</t>
  </si>
  <si>
    <t>-596623759</t>
  </si>
  <si>
    <t>155268933</t>
  </si>
  <si>
    <t>-822620016</t>
  </si>
  <si>
    <t>-758924394</t>
  </si>
  <si>
    <t>789416754</t>
  </si>
  <si>
    <t>2014671330</t>
  </si>
  <si>
    <t>1374536078</t>
  </si>
  <si>
    <t>1226953752</t>
  </si>
  <si>
    <t>961991855</t>
  </si>
  <si>
    <t>264329557</t>
  </si>
  <si>
    <t>-93662471</t>
  </si>
  <si>
    <t>922031191</t>
  </si>
  <si>
    <t>-735297152</t>
  </si>
  <si>
    <t>1370152866</t>
  </si>
  <si>
    <t>751860564</t>
  </si>
  <si>
    <t>-488452522</t>
  </si>
  <si>
    <t>1022012690</t>
  </si>
  <si>
    <t>1237993700</t>
  </si>
  <si>
    <t>1309750837</t>
  </si>
  <si>
    <t>756600824</t>
  </si>
  <si>
    <t>1577480156</t>
  </si>
  <si>
    <t>-1248294778</t>
  </si>
  <si>
    <t>344547473</t>
  </si>
  <si>
    <t>981572795</t>
  </si>
  <si>
    <t>599850386</t>
  </si>
  <si>
    <t>-1112560564</t>
  </si>
  <si>
    <t>519699634</t>
  </si>
  <si>
    <t>-1243329264</t>
  </si>
  <si>
    <t>-1573750203</t>
  </si>
  <si>
    <t>998460600</t>
  </si>
  <si>
    <t>789200575</t>
  </si>
  <si>
    <t>245841173</t>
  </si>
  <si>
    <t>805268181</t>
  </si>
  <si>
    <t>56533420</t>
  </si>
  <si>
    <t>-2121942129</t>
  </si>
  <si>
    <t>-114928876</t>
  </si>
  <si>
    <t>-384658804</t>
  </si>
  <si>
    <t>837437463</t>
  </si>
  <si>
    <t>2060924147</t>
  </si>
  <si>
    <t>-676112624</t>
  </si>
  <si>
    <t>-226395544</t>
  </si>
  <si>
    <t>-1201510440</t>
  </si>
  <si>
    <t>1226093292</t>
  </si>
  <si>
    <t>-84445991</t>
  </si>
  <si>
    <t>-1416742743</t>
  </si>
  <si>
    <t>1133255585</t>
  </si>
  <si>
    <t>-743346455</t>
  </si>
  <si>
    <t>-2118030104</t>
  </si>
  <si>
    <t>-1645335559</t>
  </si>
  <si>
    <t>-2023972738</t>
  </si>
  <si>
    <t>-258379788</t>
  </si>
  <si>
    <t>785215191</t>
  </si>
  <si>
    <t>579049982</t>
  </si>
  <si>
    <t>-631462398</t>
  </si>
  <si>
    <t>183437042</t>
  </si>
  <si>
    <t>-705344628</t>
  </si>
  <si>
    <t>-201635431</t>
  </si>
  <si>
    <t>871934884</t>
  </si>
  <si>
    <t>1341279432</t>
  </si>
  <si>
    <t>129603911</t>
  </si>
  <si>
    <t>857695318</t>
  </si>
  <si>
    <t>414525064</t>
  </si>
  <si>
    <t>-597348505</t>
  </si>
  <si>
    <t>-795873653</t>
  </si>
  <si>
    <t>-1122789718</t>
  </si>
  <si>
    <t>1531095319</t>
  </si>
  <si>
    <t>-509511901</t>
  </si>
  <si>
    <t>-859729450</t>
  </si>
  <si>
    <t>1290616558</t>
  </si>
  <si>
    <t>-666428483</t>
  </si>
  <si>
    <t>-63946296</t>
  </si>
  <si>
    <t>-1963335612</t>
  </si>
  <si>
    <t>443190129</t>
  </si>
  <si>
    <t>-1868366638</t>
  </si>
  <si>
    <t>713738409</t>
  </si>
  <si>
    <t>-1101390620</t>
  </si>
  <si>
    <t>123442574</t>
  </si>
  <si>
    <t>-1987771048</t>
  </si>
  <si>
    <t>1587074206</t>
  </si>
  <si>
    <t>394669058</t>
  </si>
  <si>
    <t>154726222</t>
  </si>
  <si>
    <t>-2002241671</t>
  </si>
  <si>
    <t>775530819</t>
  </si>
  <si>
    <t>1570508615</t>
  </si>
  <si>
    <t>1600195587</t>
  </si>
  <si>
    <t>940249771</t>
  </si>
  <si>
    <t>-1027028363</t>
  </si>
  <si>
    <t>596528191</t>
  </si>
  <si>
    <t>563692260</t>
  </si>
  <si>
    <t>1771029327</t>
  </si>
  <si>
    <t>-1812656544</t>
  </si>
  <si>
    <t>4273418</t>
  </si>
  <si>
    <t>104960396</t>
  </si>
  <si>
    <t>999-INV-305</t>
  </si>
  <si>
    <t>1210203282</t>
  </si>
  <si>
    <t>Montáž inventáře</t>
  </si>
  <si>
    <t>Modernizace učeben v Gymnáziu Sokolov - stavební část</t>
  </si>
  <si>
    <r>
      <t xml:space="preserve">Zdravotechnika - zařizovací předměty - </t>
    </r>
    <r>
      <rPr>
        <b/>
        <sz val="11"/>
        <color rgb="FFFF0000"/>
        <rFont val="Arial CE"/>
        <charset val="238"/>
      </rPr>
      <t>ÚČASTNÍK OCENÍ SE V ČÁSTI DODÁVEK!</t>
    </r>
  </si>
  <si>
    <t>Montáž a osazení invetáře neuvedené ve specifikaci nábytku a vybavení laboratoří - ÚČASTNÍK OCENÍ V NABÍDCE DODÁVKY LABORATORNÍHO NÁBYTKU A VYBAVENÍ!</t>
  </si>
  <si>
    <t>Montáž a osazení invetáře uvedené ve specifikaci nábytku a vybavení laboratoří - ÚČASTNÍK OCENÍ V NABÍDCE DODÁVKY LABORATORNÍHO NÁBYTKU A VYBAVENÍ!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</si>
</sst>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1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 applyAlignment="1"/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1" fillId="6" borderId="22" xfId="0" applyFont="1" applyFill="1" applyBorder="1" applyAlignment="1" applyProtection="1">
      <alignment horizontal="center" vertical="center"/>
      <protection locked="0"/>
    </xf>
    <xf numFmtId="49" fontId="21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21" fillId="6" borderId="22" xfId="0" applyFont="1" applyFill="1" applyBorder="1" applyAlignment="1" applyProtection="1">
      <alignment horizontal="left" vertical="center" wrapText="1"/>
      <protection locked="0"/>
    </xf>
    <xf numFmtId="0" fontId="21" fillId="6" borderId="22" xfId="0" applyFont="1" applyFill="1" applyBorder="1" applyAlignment="1" applyProtection="1">
      <alignment horizontal="center" vertical="center" wrapText="1"/>
      <protection locked="0"/>
    </xf>
    <xf numFmtId="167" fontId="21" fillId="6" borderId="22" xfId="0" applyNumberFormat="1" applyFont="1" applyFill="1" applyBorder="1" applyAlignment="1" applyProtection="1">
      <alignment vertical="center"/>
      <protection locked="0"/>
    </xf>
    <xf numFmtId="4" fontId="21" fillId="6" borderId="22" xfId="0" applyNumberFormat="1" applyFont="1" applyFill="1" applyBorder="1" applyAlignment="1" applyProtection="1">
      <alignment vertical="center"/>
      <protection locked="0"/>
    </xf>
    <xf numFmtId="0" fontId="0" fillId="6" borderId="0" xfId="0" applyFont="1" applyFill="1" applyAlignment="1">
      <alignment vertical="center"/>
    </xf>
    <xf numFmtId="0" fontId="33" fillId="6" borderId="0" xfId="0" applyFont="1" applyFill="1" applyAlignment="1">
      <alignment horizontal="left" vertical="center"/>
    </xf>
    <xf numFmtId="0" fontId="34" fillId="6" borderId="0" xfId="0" applyFont="1" applyFill="1" applyAlignment="1">
      <alignment horizontal="left" vertical="center" wrapText="1"/>
    </xf>
    <xf numFmtId="0" fontId="0" fillId="6" borderId="0" xfId="0" applyFont="1" applyFill="1" applyAlignment="1" applyProtection="1">
      <alignment vertical="center"/>
      <protection locked="0"/>
    </xf>
    <xf numFmtId="0" fontId="35" fillId="6" borderId="22" xfId="0" applyFont="1" applyFill="1" applyBorder="1" applyAlignment="1" applyProtection="1">
      <alignment horizontal="center" vertical="center"/>
      <protection locked="0"/>
    </xf>
    <xf numFmtId="49" fontId="35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35" fillId="6" borderId="22" xfId="0" applyFont="1" applyFill="1" applyBorder="1" applyAlignment="1" applyProtection="1">
      <alignment horizontal="left" vertical="center" wrapText="1"/>
      <protection locked="0"/>
    </xf>
    <xf numFmtId="0" fontId="35" fillId="6" borderId="22" xfId="0" applyFont="1" applyFill="1" applyBorder="1" applyAlignment="1" applyProtection="1">
      <alignment horizontal="center" vertical="center" wrapText="1"/>
      <protection locked="0"/>
    </xf>
    <xf numFmtId="167" fontId="35" fillId="6" borderId="22" xfId="0" applyNumberFormat="1" applyFont="1" applyFill="1" applyBorder="1" applyAlignment="1" applyProtection="1">
      <alignment vertical="center"/>
      <protection locked="0"/>
    </xf>
    <xf numFmtId="4" fontId="35" fillId="6" borderId="22" xfId="0" applyNumberFormat="1" applyFont="1" applyFill="1" applyBorder="1" applyAlignment="1" applyProtection="1">
      <alignment vertical="center"/>
      <protection locked="0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5"/>
  <sheetViews>
    <sheetView showGridLines="0" topLeftCell="A61" zoomScale="70" zoomScaleNormal="70" workbookViewId="0">
      <selection activeCell="E23" sqref="E23:AN23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" customHeight="1">
      <c r="AR2" s="233" t="s">
        <v>5</v>
      </c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S2" s="16" t="s">
        <v>6</v>
      </c>
      <c r="BT2" s="16" t="s">
        <v>7</v>
      </c>
    </row>
    <row r="3" spans="1:74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s="1" customFormat="1" ht="12" customHeight="1">
      <c r="B5" s="19"/>
      <c r="D5" s="23" t="s">
        <v>13</v>
      </c>
      <c r="K5" s="242" t="s">
        <v>14</v>
      </c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R5" s="19"/>
      <c r="BE5" s="239" t="s">
        <v>15</v>
      </c>
      <c r="BS5" s="16" t="s">
        <v>6</v>
      </c>
    </row>
    <row r="6" spans="1:74" s="1" customFormat="1" ht="36.9" customHeight="1">
      <c r="B6" s="19"/>
      <c r="D6" s="25" t="s">
        <v>16</v>
      </c>
      <c r="K6" s="243" t="s">
        <v>1441</v>
      </c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R6" s="19"/>
      <c r="BE6" s="240"/>
      <c r="BS6" s="16" t="s">
        <v>6</v>
      </c>
    </row>
    <row r="7" spans="1:74" s="1" customFormat="1" ht="12" customHeight="1">
      <c r="B7" s="19"/>
      <c r="D7" s="26" t="s">
        <v>17</v>
      </c>
      <c r="K7" s="24" t="s">
        <v>1</v>
      </c>
      <c r="AK7" s="26" t="s">
        <v>18</v>
      </c>
      <c r="AN7" s="24" t="s">
        <v>1</v>
      </c>
      <c r="AR7" s="19"/>
      <c r="BE7" s="240"/>
      <c r="BS7" s="16" t="s">
        <v>6</v>
      </c>
    </row>
    <row r="8" spans="1:74" s="1" customFormat="1" ht="12" customHeight="1">
      <c r="B8" s="19"/>
      <c r="D8" s="26" t="s">
        <v>19</v>
      </c>
      <c r="K8" s="24" t="s">
        <v>20</v>
      </c>
      <c r="AK8" s="26" t="s">
        <v>21</v>
      </c>
      <c r="AN8" s="27" t="s">
        <v>22</v>
      </c>
      <c r="AR8" s="19"/>
      <c r="BE8" s="240"/>
      <c r="BS8" s="16" t="s">
        <v>6</v>
      </c>
    </row>
    <row r="9" spans="1:74" s="1" customFormat="1" ht="14.4" customHeight="1">
      <c r="B9" s="19"/>
      <c r="AR9" s="19"/>
      <c r="BE9" s="240"/>
      <c r="BS9" s="16" t="s">
        <v>6</v>
      </c>
    </row>
    <row r="10" spans="1:74" s="1" customFormat="1" ht="12" customHeight="1">
      <c r="B10" s="19"/>
      <c r="D10" s="26" t="s">
        <v>23</v>
      </c>
      <c r="AK10" s="26" t="s">
        <v>24</v>
      </c>
      <c r="AN10" s="24" t="s">
        <v>1</v>
      </c>
      <c r="AR10" s="19"/>
      <c r="BE10" s="240"/>
      <c r="BS10" s="16" t="s">
        <v>6</v>
      </c>
    </row>
    <row r="11" spans="1:74" s="1" customFormat="1" ht="18.45" customHeight="1">
      <c r="B11" s="19"/>
      <c r="E11" s="24" t="s">
        <v>25</v>
      </c>
      <c r="AK11" s="26" t="s">
        <v>26</v>
      </c>
      <c r="AN11" s="24" t="s">
        <v>1</v>
      </c>
      <c r="AR11" s="19"/>
      <c r="BE11" s="240"/>
      <c r="BS11" s="16" t="s">
        <v>6</v>
      </c>
    </row>
    <row r="12" spans="1:74" s="1" customFormat="1" ht="6.9" customHeight="1">
      <c r="B12" s="19"/>
      <c r="AR12" s="19"/>
      <c r="BE12" s="240"/>
      <c r="BS12" s="16" t="s">
        <v>6</v>
      </c>
    </row>
    <row r="13" spans="1:74" s="1" customFormat="1" ht="12" customHeight="1">
      <c r="B13" s="19"/>
      <c r="D13" s="26" t="s">
        <v>27</v>
      </c>
      <c r="AK13" s="26" t="s">
        <v>24</v>
      </c>
      <c r="AN13" s="28" t="s">
        <v>28</v>
      </c>
      <c r="AR13" s="19"/>
      <c r="BE13" s="240"/>
      <c r="BS13" s="16" t="s">
        <v>6</v>
      </c>
    </row>
    <row r="14" spans="1:74" ht="13.2">
      <c r="B14" s="19"/>
      <c r="E14" s="244" t="s">
        <v>28</v>
      </c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6" t="s">
        <v>26</v>
      </c>
      <c r="AN14" s="28" t="s">
        <v>28</v>
      </c>
      <c r="AR14" s="19"/>
      <c r="BE14" s="240"/>
      <c r="BS14" s="16" t="s">
        <v>6</v>
      </c>
    </row>
    <row r="15" spans="1:74" s="1" customFormat="1" ht="6.9" customHeight="1">
      <c r="B15" s="19"/>
      <c r="AR15" s="19"/>
      <c r="BE15" s="240"/>
      <c r="BS15" s="16" t="s">
        <v>3</v>
      </c>
    </row>
    <row r="16" spans="1:74" s="1" customFormat="1" ht="12" customHeight="1">
      <c r="B16" s="19"/>
      <c r="D16" s="26" t="s">
        <v>29</v>
      </c>
      <c r="AK16" s="26" t="s">
        <v>24</v>
      </c>
      <c r="AN16" s="24" t="s">
        <v>1</v>
      </c>
      <c r="AR16" s="19"/>
      <c r="BE16" s="240"/>
      <c r="BS16" s="16" t="s">
        <v>3</v>
      </c>
    </row>
    <row r="17" spans="1:71" s="1" customFormat="1" ht="18.45" customHeight="1">
      <c r="B17" s="19"/>
      <c r="E17" s="24" t="s">
        <v>30</v>
      </c>
      <c r="AK17" s="26" t="s">
        <v>26</v>
      </c>
      <c r="AN17" s="24" t="s">
        <v>1</v>
      </c>
      <c r="AR17" s="19"/>
      <c r="BE17" s="240"/>
      <c r="BS17" s="16" t="s">
        <v>31</v>
      </c>
    </row>
    <row r="18" spans="1:71" s="1" customFormat="1" ht="6.9" customHeight="1">
      <c r="B18" s="19"/>
      <c r="AR18" s="19"/>
      <c r="BE18" s="240"/>
      <c r="BS18" s="16" t="s">
        <v>6</v>
      </c>
    </row>
    <row r="19" spans="1:71" s="1" customFormat="1" ht="12" customHeight="1">
      <c r="B19" s="19"/>
      <c r="D19" s="26" t="s">
        <v>32</v>
      </c>
      <c r="AK19" s="26" t="s">
        <v>24</v>
      </c>
      <c r="AN19" s="24" t="s">
        <v>1</v>
      </c>
      <c r="AR19" s="19"/>
      <c r="BE19" s="240"/>
      <c r="BS19" s="16" t="s">
        <v>6</v>
      </c>
    </row>
    <row r="20" spans="1:71" s="1" customFormat="1" ht="18.45" customHeight="1">
      <c r="B20" s="19"/>
      <c r="E20" s="24" t="s">
        <v>33</v>
      </c>
      <c r="AK20" s="26" t="s">
        <v>26</v>
      </c>
      <c r="AN20" s="24" t="s">
        <v>1</v>
      </c>
      <c r="AR20" s="19"/>
      <c r="BE20" s="240"/>
      <c r="BS20" s="16" t="s">
        <v>31</v>
      </c>
    </row>
    <row r="21" spans="1:71" s="1" customFormat="1" ht="6.9" customHeight="1">
      <c r="B21" s="19"/>
      <c r="AR21" s="19"/>
      <c r="BE21" s="240"/>
    </row>
    <row r="22" spans="1:71" s="1" customFormat="1" ht="12" customHeight="1">
      <c r="B22" s="19"/>
      <c r="D22" s="26" t="s">
        <v>34</v>
      </c>
      <c r="AR22" s="19"/>
      <c r="BE22" s="240"/>
    </row>
    <row r="23" spans="1:71" s="1" customFormat="1" ht="83.25" customHeight="1">
      <c r="B23" s="19"/>
      <c r="E23" s="246" t="s">
        <v>35</v>
      </c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R23" s="19"/>
      <c r="BE23" s="240"/>
    </row>
    <row r="24" spans="1:71" s="1" customFormat="1" ht="6.9" customHeight="1">
      <c r="B24" s="19"/>
      <c r="AR24" s="19"/>
      <c r="BE24" s="240"/>
    </row>
    <row r="25" spans="1:71" s="1" customFormat="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40"/>
    </row>
    <row r="26" spans="1:71" s="2" customFormat="1" ht="25.95" customHeight="1">
      <c r="A26" s="31"/>
      <c r="B26" s="32"/>
      <c r="C26" s="31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30">
        <f>ROUND(AG94,2)</f>
        <v>0</v>
      </c>
      <c r="AL26" s="231"/>
      <c r="AM26" s="231"/>
      <c r="AN26" s="231"/>
      <c r="AO26" s="231"/>
      <c r="AP26" s="31"/>
      <c r="AQ26" s="31"/>
      <c r="AR26" s="32"/>
      <c r="BE26" s="240"/>
    </row>
    <row r="27" spans="1:71" s="2" customFormat="1" ht="6.9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240"/>
    </row>
    <row r="28" spans="1:71" s="2" customFormat="1" ht="13.2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32" t="s">
        <v>37</v>
      </c>
      <c r="M28" s="232"/>
      <c r="N28" s="232"/>
      <c r="O28" s="232"/>
      <c r="P28" s="232"/>
      <c r="Q28" s="31"/>
      <c r="R28" s="31"/>
      <c r="S28" s="31"/>
      <c r="T28" s="31"/>
      <c r="U28" s="31"/>
      <c r="V28" s="31"/>
      <c r="W28" s="232" t="s">
        <v>38</v>
      </c>
      <c r="X28" s="232"/>
      <c r="Y28" s="232"/>
      <c r="Z28" s="232"/>
      <c r="AA28" s="232"/>
      <c r="AB28" s="232"/>
      <c r="AC28" s="232"/>
      <c r="AD28" s="232"/>
      <c r="AE28" s="232"/>
      <c r="AF28" s="31"/>
      <c r="AG28" s="31"/>
      <c r="AH28" s="31"/>
      <c r="AI28" s="31"/>
      <c r="AJ28" s="31"/>
      <c r="AK28" s="232" t="s">
        <v>39</v>
      </c>
      <c r="AL28" s="232"/>
      <c r="AM28" s="232"/>
      <c r="AN28" s="232"/>
      <c r="AO28" s="232"/>
      <c r="AP28" s="31"/>
      <c r="AQ28" s="31"/>
      <c r="AR28" s="32"/>
      <c r="BE28" s="240"/>
    </row>
    <row r="29" spans="1:71" s="3" customFormat="1" ht="14.4" customHeight="1">
      <c r="B29" s="36"/>
      <c r="D29" s="26" t="s">
        <v>40</v>
      </c>
      <c r="F29" s="26" t="s">
        <v>41</v>
      </c>
      <c r="L29" s="226">
        <v>0.21</v>
      </c>
      <c r="M29" s="225"/>
      <c r="N29" s="225"/>
      <c r="O29" s="225"/>
      <c r="P29" s="225"/>
      <c r="W29" s="224">
        <f>ROUND(AZ94, 2)</f>
        <v>0</v>
      </c>
      <c r="X29" s="225"/>
      <c r="Y29" s="225"/>
      <c r="Z29" s="225"/>
      <c r="AA29" s="225"/>
      <c r="AB29" s="225"/>
      <c r="AC29" s="225"/>
      <c r="AD29" s="225"/>
      <c r="AE29" s="225"/>
      <c r="AK29" s="224">
        <f>ROUND(AV94, 2)</f>
        <v>0</v>
      </c>
      <c r="AL29" s="225"/>
      <c r="AM29" s="225"/>
      <c r="AN29" s="225"/>
      <c r="AO29" s="225"/>
      <c r="AR29" s="36"/>
      <c r="BE29" s="241"/>
    </row>
    <row r="30" spans="1:71" s="3" customFormat="1" ht="14.4" customHeight="1">
      <c r="B30" s="36"/>
      <c r="F30" s="26" t="s">
        <v>42</v>
      </c>
      <c r="L30" s="226">
        <v>0.12</v>
      </c>
      <c r="M30" s="225"/>
      <c r="N30" s="225"/>
      <c r="O30" s="225"/>
      <c r="P30" s="225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K30" s="224">
        <f>ROUND(AW94, 2)</f>
        <v>0</v>
      </c>
      <c r="AL30" s="225"/>
      <c r="AM30" s="225"/>
      <c r="AN30" s="225"/>
      <c r="AO30" s="225"/>
      <c r="AR30" s="36"/>
      <c r="BE30" s="241"/>
    </row>
    <row r="31" spans="1:71" s="3" customFormat="1" ht="14.4" hidden="1" customHeight="1">
      <c r="B31" s="36"/>
      <c r="F31" s="26" t="s">
        <v>43</v>
      </c>
      <c r="L31" s="226">
        <v>0.21</v>
      </c>
      <c r="M31" s="225"/>
      <c r="N31" s="225"/>
      <c r="O31" s="225"/>
      <c r="P31" s="225"/>
      <c r="W31" s="224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K31" s="224">
        <v>0</v>
      </c>
      <c r="AL31" s="225"/>
      <c r="AM31" s="225"/>
      <c r="AN31" s="225"/>
      <c r="AO31" s="225"/>
      <c r="AR31" s="36"/>
      <c r="BE31" s="241"/>
    </row>
    <row r="32" spans="1:71" s="3" customFormat="1" ht="14.4" hidden="1" customHeight="1">
      <c r="B32" s="36"/>
      <c r="F32" s="26" t="s">
        <v>44</v>
      </c>
      <c r="L32" s="226">
        <v>0.12</v>
      </c>
      <c r="M32" s="225"/>
      <c r="N32" s="225"/>
      <c r="O32" s="225"/>
      <c r="P32" s="225"/>
      <c r="W32" s="224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K32" s="224">
        <v>0</v>
      </c>
      <c r="AL32" s="225"/>
      <c r="AM32" s="225"/>
      <c r="AN32" s="225"/>
      <c r="AO32" s="225"/>
      <c r="AR32" s="36"/>
      <c r="BE32" s="241"/>
    </row>
    <row r="33" spans="1:57" s="3" customFormat="1" ht="14.4" hidden="1" customHeight="1">
      <c r="B33" s="36"/>
      <c r="F33" s="26" t="s">
        <v>45</v>
      </c>
      <c r="L33" s="226">
        <v>0</v>
      </c>
      <c r="M33" s="225"/>
      <c r="N33" s="225"/>
      <c r="O33" s="225"/>
      <c r="P33" s="225"/>
      <c r="W33" s="224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K33" s="224">
        <v>0</v>
      </c>
      <c r="AL33" s="225"/>
      <c r="AM33" s="225"/>
      <c r="AN33" s="225"/>
      <c r="AO33" s="225"/>
      <c r="AR33" s="36"/>
      <c r="BE33" s="241"/>
    </row>
    <row r="34" spans="1:57" s="2" customFormat="1" ht="6.9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240"/>
    </row>
    <row r="35" spans="1:57" s="2" customFormat="1" ht="25.95" customHeight="1">
      <c r="A35" s="31"/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38" t="s">
        <v>48</v>
      </c>
      <c r="Y35" s="236"/>
      <c r="Z35" s="236"/>
      <c r="AA35" s="236"/>
      <c r="AB35" s="236"/>
      <c r="AC35" s="39"/>
      <c r="AD35" s="39"/>
      <c r="AE35" s="39"/>
      <c r="AF35" s="39"/>
      <c r="AG35" s="39"/>
      <c r="AH35" s="39"/>
      <c r="AI35" s="39"/>
      <c r="AJ35" s="39"/>
      <c r="AK35" s="235">
        <f>SUM(AK26:AK33)</f>
        <v>0</v>
      </c>
      <c r="AL35" s="236"/>
      <c r="AM35" s="236"/>
      <c r="AN35" s="236"/>
      <c r="AO35" s="237"/>
      <c r="AP35" s="37"/>
      <c r="AQ35" s="37"/>
      <c r="AR35" s="32"/>
      <c r="BE35" s="31"/>
    </row>
    <row r="36" spans="1:57" s="2" customFormat="1" ht="6.9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" customHeight="1">
      <c r="B38" s="19"/>
      <c r="AR38" s="19"/>
    </row>
    <row r="39" spans="1:57" s="1" customFormat="1" ht="14.4" customHeight="1">
      <c r="B39" s="19"/>
      <c r="AR39" s="19"/>
    </row>
    <row r="40" spans="1:57" s="1" customFormat="1" ht="14.4" customHeight="1">
      <c r="B40" s="19"/>
      <c r="AR40" s="19"/>
    </row>
    <row r="41" spans="1:57" s="1" customFormat="1" ht="14.4" customHeight="1">
      <c r="B41" s="19"/>
      <c r="AR41" s="19"/>
    </row>
    <row r="42" spans="1:57" s="1" customFormat="1" ht="14.4" customHeight="1">
      <c r="B42" s="19"/>
      <c r="AR42" s="19"/>
    </row>
    <row r="43" spans="1:57" s="1" customFormat="1" ht="14.4" customHeight="1">
      <c r="B43" s="19"/>
      <c r="AR43" s="19"/>
    </row>
    <row r="44" spans="1:57" s="1" customFormat="1" ht="14.4" customHeight="1">
      <c r="B44" s="19"/>
      <c r="AR44" s="19"/>
    </row>
    <row r="45" spans="1:57" s="1" customFormat="1" ht="14.4" customHeight="1">
      <c r="B45" s="19"/>
      <c r="AR45" s="19"/>
    </row>
    <row r="46" spans="1:57" s="1" customFormat="1" ht="14.4" customHeight="1">
      <c r="B46" s="19"/>
      <c r="AR46" s="19"/>
    </row>
    <row r="47" spans="1:57" s="1" customFormat="1" ht="14.4" customHeight="1">
      <c r="B47" s="19"/>
      <c r="AR47" s="19"/>
    </row>
    <row r="48" spans="1:57" s="1" customFormat="1" ht="14.4" customHeight="1">
      <c r="B48" s="19"/>
      <c r="AR48" s="19"/>
    </row>
    <row r="49" spans="1:57" s="2" customFormat="1" ht="14.4" customHeight="1">
      <c r="B49" s="41"/>
      <c r="D49" s="42" t="s">
        <v>49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50</v>
      </c>
      <c r="AI49" s="43"/>
      <c r="AJ49" s="43"/>
      <c r="AK49" s="43"/>
      <c r="AL49" s="43"/>
      <c r="AM49" s="43"/>
      <c r="AN49" s="43"/>
      <c r="AO49" s="43"/>
      <c r="AR49" s="41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3.2">
      <c r="A60" s="31"/>
      <c r="B60" s="32"/>
      <c r="C60" s="31"/>
      <c r="D60" s="44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51</v>
      </c>
      <c r="AI60" s="34"/>
      <c r="AJ60" s="34"/>
      <c r="AK60" s="34"/>
      <c r="AL60" s="34"/>
      <c r="AM60" s="44" t="s">
        <v>52</v>
      </c>
      <c r="AN60" s="34"/>
      <c r="AO60" s="34"/>
      <c r="AP60" s="31"/>
      <c r="AQ60" s="31"/>
      <c r="AR60" s="32"/>
      <c r="BE60" s="31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3.2">
      <c r="A64" s="31"/>
      <c r="B64" s="32"/>
      <c r="C64" s="31"/>
      <c r="D64" s="42" t="s">
        <v>53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54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3.2">
      <c r="A75" s="31"/>
      <c r="B75" s="32"/>
      <c r="C75" s="31"/>
      <c r="D75" s="44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51</v>
      </c>
      <c r="AI75" s="34"/>
      <c r="AJ75" s="34"/>
      <c r="AK75" s="34"/>
      <c r="AL75" s="34"/>
      <c r="AM75" s="44" t="s">
        <v>52</v>
      </c>
      <c r="AN75" s="34"/>
      <c r="AO75" s="34"/>
      <c r="AP75" s="31"/>
      <c r="AQ75" s="31"/>
      <c r="AR75" s="32"/>
      <c r="BE75" s="31"/>
    </row>
    <row r="76" spans="1:57" s="2" customForma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1" s="2" customFormat="1" ht="6.9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1" s="2" customFormat="1" ht="24.9" customHeight="1">
      <c r="A82" s="31"/>
      <c r="B82" s="32"/>
      <c r="C82" s="20" t="s">
        <v>55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50"/>
      <c r="C84" s="26" t="s">
        <v>13</v>
      </c>
      <c r="L84" s="4" t="str">
        <f>K5</f>
        <v>Y682</v>
      </c>
      <c r="AR84" s="50"/>
    </row>
    <row r="85" spans="1:91" s="5" customFormat="1" ht="36.9" customHeight="1">
      <c r="B85" s="51"/>
      <c r="C85" s="52" t="s">
        <v>16</v>
      </c>
      <c r="L85" s="227" t="str">
        <f>K6</f>
        <v>Modernizace učeben v Gymnáziu Sokolov - stavební část</v>
      </c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  <c r="AF85" s="228"/>
      <c r="AG85" s="228"/>
      <c r="AH85" s="228"/>
      <c r="AI85" s="228"/>
      <c r="AJ85" s="228"/>
      <c r="AK85" s="228"/>
      <c r="AL85" s="228"/>
      <c r="AM85" s="228"/>
      <c r="AN85" s="228"/>
      <c r="AO85" s="228"/>
      <c r="AR85" s="51"/>
    </row>
    <row r="86" spans="1:91" s="2" customFormat="1" ht="6.9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6" t="s">
        <v>19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>Sokolov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21</v>
      </c>
      <c r="AJ87" s="31"/>
      <c r="AK87" s="31"/>
      <c r="AL87" s="31"/>
      <c r="AM87" s="229" t="str">
        <f>IF(AN8= "","",AN8)</f>
        <v>24. 5. 2024</v>
      </c>
      <c r="AN87" s="229"/>
      <c r="AO87" s="31"/>
      <c r="AP87" s="31"/>
      <c r="AQ87" s="31"/>
      <c r="AR87" s="32"/>
      <c r="BE87" s="31"/>
    </row>
    <row r="88" spans="1:91" s="2" customFormat="1" ht="6.9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15.15" customHeight="1">
      <c r="A89" s="31"/>
      <c r="B89" s="32"/>
      <c r="C89" s="26" t="s">
        <v>23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Gymnázium Sokolov a KVC, p.o.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29</v>
      </c>
      <c r="AJ89" s="31"/>
      <c r="AK89" s="31"/>
      <c r="AL89" s="31"/>
      <c r="AM89" s="212" t="str">
        <f>IF(E17="","",E17)</f>
        <v>Projekt stav s.r.o.</v>
      </c>
      <c r="AN89" s="213"/>
      <c r="AO89" s="213"/>
      <c r="AP89" s="213"/>
      <c r="AQ89" s="31"/>
      <c r="AR89" s="32"/>
      <c r="AS89" s="208" t="s">
        <v>56</v>
      </c>
      <c r="AT89" s="209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1" s="2" customFormat="1" ht="15.15" customHeight="1">
      <c r="A90" s="31"/>
      <c r="B90" s="32"/>
      <c r="C90" s="26" t="s">
        <v>27</v>
      </c>
      <c r="D90" s="31"/>
      <c r="E90" s="31"/>
      <c r="F90" s="31"/>
      <c r="G90" s="31"/>
      <c r="H90" s="31"/>
      <c r="I90" s="31"/>
      <c r="J90" s="31"/>
      <c r="K90" s="31"/>
      <c r="L90" s="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32</v>
      </c>
      <c r="AJ90" s="31"/>
      <c r="AK90" s="31"/>
      <c r="AL90" s="31"/>
      <c r="AM90" s="212" t="str">
        <f>IF(E20="","",E20)</f>
        <v>Milan Hájek</v>
      </c>
      <c r="AN90" s="213"/>
      <c r="AO90" s="213"/>
      <c r="AP90" s="213"/>
      <c r="AQ90" s="31"/>
      <c r="AR90" s="32"/>
      <c r="AS90" s="210"/>
      <c r="AT90" s="211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1" s="2" customFormat="1" ht="10.95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10"/>
      <c r="AT91" s="211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1" s="2" customFormat="1" ht="29.25" customHeight="1">
      <c r="A92" s="31"/>
      <c r="B92" s="32"/>
      <c r="C92" s="214" t="s">
        <v>57</v>
      </c>
      <c r="D92" s="215"/>
      <c r="E92" s="215"/>
      <c r="F92" s="215"/>
      <c r="G92" s="215"/>
      <c r="H92" s="59"/>
      <c r="I92" s="217" t="s">
        <v>58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6" t="s">
        <v>59</v>
      </c>
      <c r="AH92" s="215"/>
      <c r="AI92" s="215"/>
      <c r="AJ92" s="215"/>
      <c r="AK92" s="215"/>
      <c r="AL92" s="215"/>
      <c r="AM92" s="215"/>
      <c r="AN92" s="217" t="s">
        <v>60</v>
      </c>
      <c r="AO92" s="215"/>
      <c r="AP92" s="218"/>
      <c r="AQ92" s="60" t="s">
        <v>61</v>
      </c>
      <c r="AR92" s="32"/>
      <c r="AS92" s="61" t="s">
        <v>62</v>
      </c>
      <c r="AT92" s="62" t="s">
        <v>63</v>
      </c>
      <c r="AU92" s="62" t="s">
        <v>64</v>
      </c>
      <c r="AV92" s="62" t="s">
        <v>65</v>
      </c>
      <c r="AW92" s="62" t="s">
        <v>66</v>
      </c>
      <c r="AX92" s="62" t="s">
        <v>67</v>
      </c>
      <c r="AY92" s="62" t="s">
        <v>68</v>
      </c>
      <c r="AZ92" s="62" t="s">
        <v>69</v>
      </c>
      <c r="BA92" s="62" t="s">
        <v>70</v>
      </c>
      <c r="BB92" s="62" t="s">
        <v>71</v>
      </c>
      <c r="BC92" s="62" t="s">
        <v>72</v>
      </c>
      <c r="BD92" s="63" t="s">
        <v>73</v>
      </c>
      <c r="BE92" s="31"/>
    </row>
    <row r="93" spans="1:91" s="2" customFormat="1" ht="10.9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1" s="6" customFormat="1" ht="32.4" customHeight="1">
      <c r="B94" s="67"/>
      <c r="C94" s="68" t="s">
        <v>74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222">
        <f>ROUND(SUM(AG95:AG103),2)</f>
        <v>0</v>
      </c>
      <c r="AH94" s="222"/>
      <c r="AI94" s="222"/>
      <c r="AJ94" s="222"/>
      <c r="AK94" s="222"/>
      <c r="AL94" s="222"/>
      <c r="AM94" s="222"/>
      <c r="AN94" s="223">
        <f t="shared" ref="AN94:AN103" si="0">SUM(AG94,AT94)</f>
        <v>0</v>
      </c>
      <c r="AO94" s="223"/>
      <c r="AP94" s="223"/>
      <c r="AQ94" s="71" t="s">
        <v>1</v>
      </c>
      <c r="AR94" s="67"/>
      <c r="AS94" s="72">
        <f>ROUND(SUM(AS95:AS103),2)</f>
        <v>0</v>
      </c>
      <c r="AT94" s="73">
        <f t="shared" ref="AT94:AT103" si="1">ROUND(SUM(AV94:AW94),2)</f>
        <v>0</v>
      </c>
      <c r="AU94" s="74">
        <f>ROUND(SUM(AU95:AU103),5)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ROUND(SUM(AZ95:AZ103),2)</f>
        <v>0</v>
      </c>
      <c r="BA94" s="73">
        <f>ROUND(SUM(BA95:BA103),2)</f>
        <v>0</v>
      </c>
      <c r="BB94" s="73">
        <f>ROUND(SUM(BB95:BB103),2)</f>
        <v>0</v>
      </c>
      <c r="BC94" s="73">
        <f>ROUND(SUM(BC95:BC103),2)</f>
        <v>0</v>
      </c>
      <c r="BD94" s="75">
        <f>ROUND(SUM(BD95:BD103),2)</f>
        <v>0</v>
      </c>
      <c r="BS94" s="76" t="s">
        <v>75</v>
      </c>
      <c r="BT94" s="76" t="s">
        <v>76</v>
      </c>
      <c r="BU94" s="77" t="s">
        <v>77</v>
      </c>
      <c r="BV94" s="76" t="s">
        <v>78</v>
      </c>
      <c r="BW94" s="76" t="s">
        <v>4</v>
      </c>
      <c r="BX94" s="76" t="s">
        <v>79</v>
      </c>
      <c r="CL94" s="76" t="s">
        <v>1</v>
      </c>
    </row>
    <row r="95" spans="1:91" s="7" customFormat="1" ht="16.5" customHeight="1">
      <c r="A95" s="78" t="s">
        <v>80</v>
      </c>
      <c r="B95" s="79"/>
      <c r="C95" s="80"/>
      <c r="D95" s="219" t="s">
        <v>76</v>
      </c>
      <c r="E95" s="219"/>
      <c r="F95" s="219"/>
      <c r="G95" s="219"/>
      <c r="H95" s="219"/>
      <c r="I95" s="81"/>
      <c r="J95" s="219" t="s">
        <v>81</v>
      </c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20">
        <f>'0 - Vedlejší náklady'!J30</f>
        <v>0</v>
      </c>
      <c r="AH95" s="221"/>
      <c r="AI95" s="221"/>
      <c r="AJ95" s="221"/>
      <c r="AK95" s="221"/>
      <c r="AL95" s="221"/>
      <c r="AM95" s="221"/>
      <c r="AN95" s="220">
        <f t="shared" si="0"/>
        <v>0</v>
      </c>
      <c r="AO95" s="221"/>
      <c r="AP95" s="221"/>
      <c r="AQ95" s="82" t="s">
        <v>82</v>
      </c>
      <c r="AR95" s="79"/>
      <c r="AS95" s="83">
        <v>0</v>
      </c>
      <c r="AT95" s="84">
        <f t="shared" si="1"/>
        <v>0</v>
      </c>
      <c r="AU95" s="85">
        <f>'0 - Vedlejší náklady'!P117</f>
        <v>0</v>
      </c>
      <c r="AV95" s="84">
        <f>'0 - Vedlejší náklady'!J33</f>
        <v>0</v>
      </c>
      <c r="AW95" s="84">
        <f>'0 - Vedlejší náklady'!J34</f>
        <v>0</v>
      </c>
      <c r="AX95" s="84">
        <f>'0 - Vedlejší náklady'!J35</f>
        <v>0</v>
      </c>
      <c r="AY95" s="84">
        <f>'0 - Vedlejší náklady'!J36</f>
        <v>0</v>
      </c>
      <c r="AZ95" s="84">
        <f>'0 - Vedlejší náklady'!F33</f>
        <v>0</v>
      </c>
      <c r="BA95" s="84">
        <f>'0 - Vedlejší náklady'!F34</f>
        <v>0</v>
      </c>
      <c r="BB95" s="84">
        <f>'0 - Vedlejší náklady'!F35</f>
        <v>0</v>
      </c>
      <c r="BC95" s="84">
        <f>'0 - Vedlejší náklady'!F36</f>
        <v>0</v>
      </c>
      <c r="BD95" s="86">
        <f>'0 - Vedlejší náklady'!F37</f>
        <v>0</v>
      </c>
      <c r="BT95" s="87" t="s">
        <v>83</v>
      </c>
      <c r="BV95" s="87" t="s">
        <v>78</v>
      </c>
      <c r="BW95" s="87" t="s">
        <v>84</v>
      </c>
      <c r="BX95" s="87" t="s">
        <v>4</v>
      </c>
      <c r="CL95" s="87" t="s">
        <v>1</v>
      </c>
      <c r="CM95" s="87" t="s">
        <v>85</v>
      </c>
    </row>
    <row r="96" spans="1:91" s="7" customFormat="1" ht="16.5" customHeight="1">
      <c r="A96" s="78" t="s">
        <v>80</v>
      </c>
      <c r="B96" s="79"/>
      <c r="C96" s="80"/>
      <c r="D96" s="219" t="s">
        <v>83</v>
      </c>
      <c r="E96" s="219"/>
      <c r="F96" s="219"/>
      <c r="G96" s="219"/>
      <c r="H96" s="219"/>
      <c r="I96" s="81"/>
      <c r="J96" s="219" t="s">
        <v>86</v>
      </c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20">
        <f>'1 - Učebna B 206 - Biolog...'!J30</f>
        <v>0</v>
      </c>
      <c r="AH96" s="221"/>
      <c r="AI96" s="221"/>
      <c r="AJ96" s="221"/>
      <c r="AK96" s="221"/>
      <c r="AL96" s="221"/>
      <c r="AM96" s="221"/>
      <c r="AN96" s="220">
        <f t="shared" si="0"/>
        <v>0</v>
      </c>
      <c r="AO96" s="221"/>
      <c r="AP96" s="221"/>
      <c r="AQ96" s="82" t="s">
        <v>82</v>
      </c>
      <c r="AR96" s="79"/>
      <c r="AS96" s="83">
        <v>0</v>
      </c>
      <c r="AT96" s="84">
        <f t="shared" si="1"/>
        <v>0</v>
      </c>
      <c r="AU96" s="85">
        <f>'1 - Učebna B 206 - Biolog...'!P133</f>
        <v>0</v>
      </c>
      <c r="AV96" s="84">
        <f>'1 - Učebna B 206 - Biolog...'!J33</f>
        <v>0</v>
      </c>
      <c r="AW96" s="84">
        <f>'1 - Učebna B 206 - Biolog...'!J34</f>
        <v>0</v>
      </c>
      <c r="AX96" s="84">
        <f>'1 - Učebna B 206 - Biolog...'!J35</f>
        <v>0</v>
      </c>
      <c r="AY96" s="84">
        <f>'1 - Učebna B 206 - Biolog...'!J36</f>
        <v>0</v>
      </c>
      <c r="AZ96" s="84">
        <f>'1 - Učebna B 206 - Biolog...'!F33</f>
        <v>0</v>
      </c>
      <c r="BA96" s="84">
        <f>'1 - Učebna B 206 - Biolog...'!F34</f>
        <v>0</v>
      </c>
      <c r="BB96" s="84">
        <f>'1 - Učebna B 206 - Biolog...'!F35</f>
        <v>0</v>
      </c>
      <c r="BC96" s="84">
        <f>'1 - Učebna B 206 - Biolog...'!F36</f>
        <v>0</v>
      </c>
      <c r="BD96" s="86">
        <f>'1 - Učebna B 206 - Biolog...'!F37</f>
        <v>0</v>
      </c>
      <c r="BT96" s="87" t="s">
        <v>83</v>
      </c>
      <c r="BV96" s="87" t="s">
        <v>78</v>
      </c>
      <c r="BW96" s="87" t="s">
        <v>87</v>
      </c>
      <c r="BX96" s="87" t="s">
        <v>4</v>
      </c>
      <c r="CL96" s="87" t="s">
        <v>1</v>
      </c>
      <c r="CM96" s="87" t="s">
        <v>85</v>
      </c>
    </row>
    <row r="97" spans="1:91" s="7" customFormat="1" ht="16.5" customHeight="1">
      <c r="A97" s="78" t="s">
        <v>80</v>
      </c>
      <c r="B97" s="79"/>
      <c r="C97" s="80"/>
      <c r="D97" s="219" t="s">
        <v>85</v>
      </c>
      <c r="E97" s="219"/>
      <c r="F97" s="219"/>
      <c r="G97" s="219"/>
      <c r="H97" s="219"/>
      <c r="I97" s="81"/>
      <c r="J97" s="219" t="s">
        <v>88</v>
      </c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20">
        <f>'2 - Učebna B 207 - Biologie'!J30</f>
        <v>0</v>
      </c>
      <c r="AH97" s="221"/>
      <c r="AI97" s="221"/>
      <c r="AJ97" s="221"/>
      <c r="AK97" s="221"/>
      <c r="AL97" s="221"/>
      <c r="AM97" s="221"/>
      <c r="AN97" s="220">
        <f t="shared" si="0"/>
        <v>0</v>
      </c>
      <c r="AO97" s="221"/>
      <c r="AP97" s="221"/>
      <c r="AQ97" s="82" t="s">
        <v>82</v>
      </c>
      <c r="AR97" s="79"/>
      <c r="AS97" s="83">
        <v>0</v>
      </c>
      <c r="AT97" s="84">
        <f t="shared" si="1"/>
        <v>0</v>
      </c>
      <c r="AU97" s="85">
        <f>'2 - Učebna B 207 - Biologie'!P132</f>
        <v>0</v>
      </c>
      <c r="AV97" s="84">
        <f>'2 - Učebna B 207 - Biologie'!J33</f>
        <v>0</v>
      </c>
      <c r="AW97" s="84">
        <f>'2 - Učebna B 207 - Biologie'!J34</f>
        <v>0</v>
      </c>
      <c r="AX97" s="84">
        <f>'2 - Učebna B 207 - Biologie'!J35</f>
        <v>0</v>
      </c>
      <c r="AY97" s="84">
        <f>'2 - Učebna B 207 - Biologie'!J36</f>
        <v>0</v>
      </c>
      <c r="AZ97" s="84">
        <f>'2 - Učebna B 207 - Biologie'!F33</f>
        <v>0</v>
      </c>
      <c r="BA97" s="84">
        <f>'2 - Učebna B 207 - Biologie'!F34</f>
        <v>0</v>
      </c>
      <c r="BB97" s="84">
        <f>'2 - Učebna B 207 - Biologie'!F35</f>
        <v>0</v>
      </c>
      <c r="BC97" s="84">
        <f>'2 - Učebna B 207 - Biologie'!F36</f>
        <v>0</v>
      </c>
      <c r="BD97" s="86">
        <f>'2 - Učebna B 207 - Biologie'!F37</f>
        <v>0</v>
      </c>
      <c r="BT97" s="87" t="s">
        <v>83</v>
      </c>
      <c r="BV97" s="87" t="s">
        <v>78</v>
      </c>
      <c r="BW97" s="87" t="s">
        <v>89</v>
      </c>
      <c r="BX97" s="87" t="s">
        <v>4</v>
      </c>
      <c r="CL97" s="87" t="s">
        <v>1</v>
      </c>
      <c r="CM97" s="87" t="s">
        <v>85</v>
      </c>
    </row>
    <row r="98" spans="1:91" s="7" customFormat="1" ht="16.5" customHeight="1">
      <c r="A98" s="78" t="s">
        <v>80</v>
      </c>
      <c r="B98" s="79"/>
      <c r="C98" s="80"/>
      <c r="D98" s="219" t="s">
        <v>90</v>
      </c>
      <c r="E98" s="219"/>
      <c r="F98" s="219"/>
      <c r="G98" s="219"/>
      <c r="H98" s="219"/>
      <c r="I98" s="81"/>
      <c r="J98" s="219" t="s">
        <v>91</v>
      </c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20">
        <f>'3 - Učebna B 307 - Jazyky'!J30</f>
        <v>0</v>
      </c>
      <c r="AH98" s="221"/>
      <c r="AI98" s="221"/>
      <c r="AJ98" s="221"/>
      <c r="AK98" s="221"/>
      <c r="AL98" s="221"/>
      <c r="AM98" s="221"/>
      <c r="AN98" s="220">
        <f t="shared" si="0"/>
        <v>0</v>
      </c>
      <c r="AO98" s="221"/>
      <c r="AP98" s="221"/>
      <c r="AQ98" s="82" t="s">
        <v>82</v>
      </c>
      <c r="AR98" s="79"/>
      <c r="AS98" s="83">
        <v>0</v>
      </c>
      <c r="AT98" s="84">
        <f t="shared" si="1"/>
        <v>0</v>
      </c>
      <c r="AU98" s="85">
        <f>'3 - Učebna B 307 - Jazyky'!P132</f>
        <v>0</v>
      </c>
      <c r="AV98" s="84">
        <f>'3 - Učebna B 307 - Jazyky'!J33</f>
        <v>0</v>
      </c>
      <c r="AW98" s="84">
        <f>'3 - Učebna B 307 - Jazyky'!J34</f>
        <v>0</v>
      </c>
      <c r="AX98" s="84">
        <f>'3 - Učebna B 307 - Jazyky'!J35</f>
        <v>0</v>
      </c>
      <c r="AY98" s="84">
        <f>'3 - Učebna B 307 - Jazyky'!J36</f>
        <v>0</v>
      </c>
      <c r="AZ98" s="84">
        <f>'3 - Učebna B 307 - Jazyky'!F33</f>
        <v>0</v>
      </c>
      <c r="BA98" s="84">
        <f>'3 - Učebna B 307 - Jazyky'!F34</f>
        <v>0</v>
      </c>
      <c r="BB98" s="84">
        <f>'3 - Učebna B 307 - Jazyky'!F35</f>
        <v>0</v>
      </c>
      <c r="BC98" s="84">
        <f>'3 - Učebna B 307 - Jazyky'!F36</f>
        <v>0</v>
      </c>
      <c r="BD98" s="86">
        <f>'3 - Učebna B 307 - Jazyky'!F37</f>
        <v>0</v>
      </c>
      <c r="BT98" s="87" t="s">
        <v>83</v>
      </c>
      <c r="BV98" s="87" t="s">
        <v>78</v>
      </c>
      <c r="BW98" s="87" t="s">
        <v>92</v>
      </c>
      <c r="BX98" s="87" t="s">
        <v>4</v>
      </c>
      <c r="CL98" s="87" t="s">
        <v>1</v>
      </c>
      <c r="CM98" s="87" t="s">
        <v>85</v>
      </c>
    </row>
    <row r="99" spans="1:91" s="7" customFormat="1" ht="16.5" customHeight="1">
      <c r="A99" s="78" t="s">
        <v>80</v>
      </c>
      <c r="B99" s="79"/>
      <c r="C99" s="80"/>
      <c r="D99" s="219" t="s">
        <v>93</v>
      </c>
      <c r="E99" s="219"/>
      <c r="F99" s="219"/>
      <c r="G99" s="219"/>
      <c r="H99" s="219"/>
      <c r="I99" s="81"/>
      <c r="J99" s="219" t="s">
        <v>94</v>
      </c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20">
        <f>'4 - Učebna B 405 - Chemie...'!J30</f>
        <v>0</v>
      </c>
      <c r="AH99" s="221"/>
      <c r="AI99" s="221"/>
      <c r="AJ99" s="221"/>
      <c r="AK99" s="221"/>
      <c r="AL99" s="221"/>
      <c r="AM99" s="221"/>
      <c r="AN99" s="220">
        <f t="shared" si="0"/>
        <v>0</v>
      </c>
      <c r="AO99" s="221"/>
      <c r="AP99" s="221"/>
      <c r="AQ99" s="82" t="s">
        <v>82</v>
      </c>
      <c r="AR99" s="79"/>
      <c r="AS99" s="83">
        <v>0</v>
      </c>
      <c r="AT99" s="84">
        <f t="shared" si="1"/>
        <v>0</v>
      </c>
      <c r="AU99" s="85">
        <f>'4 - Učebna B 405 - Chemie...'!P133</f>
        <v>0</v>
      </c>
      <c r="AV99" s="84">
        <f>'4 - Učebna B 405 - Chemie...'!J33</f>
        <v>0</v>
      </c>
      <c r="AW99" s="84">
        <f>'4 - Učebna B 405 - Chemie...'!J34</f>
        <v>0</v>
      </c>
      <c r="AX99" s="84">
        <f>'4 - Učebna B 405 - Chemie...'!J35</f>
        <v>0</v>
      </c>
      <c r="AY99" s="84">
        <f>'4 - Učebna B 405 - Chemie...'!J36</f>
        <v>0</v>
      </c>
      <c r="AZ99" s="84">
        <f>'4 - Učebna B 405 - Chemie...'!F33</f>
        <v>0</v>
      </c>
      <c r="BA99" s="84">
        <f>'4 - Učebna B 405 - Chemie...'!F34</f>
        <v>0</v>
      </c>
      <c r="BB99" s="84">
        <f>'4 - Učebna B 405 - Chemie...'!F35</f>
        <v>0</v>
      </c>
      <c r="BC99" s="84">
        <f>'4 - Učebna B 405 - Chemie...'!F36</f>
        <v>0</v>
      </c>
      <c r="BD99" s="86">
        <f>'4 - Učebna B 405 - Chemie...'!F37</f>
        <v>0</v>
      </c>
      <c r="BT99" s="87" t="s">
        <v>83</v>
      </c>
      <c r="BV99" s="87" t="s">
        <v>78</v>
      </c>
      <c r="BW99" s="87" t="s">
        <v>95</v>
      </c>
      <c r="BX99" s="87" t="s">
        <v>4</v>
      </c>
      <c r="CL99" s="87" t="s">
        <v>1</v>
      </c>
      <c r="CM99" s="87" t="s">
        <v>85</v>
      </c>
    </row>
    <row r="100" spans="1:91" s="7" customFormat="1" ht="16.5" customHeight="1">
      <c r="A100" s="78" t="s">
        <v>80</v>
      </c>
      <c r="B100" s="79"/>
      <c r="C100" s="80"/>
      <c r="D100" s="219" t="s">
        <v>96</v>
      </c>
      <c r="E100" s="219"/>
      <c r="F100" s="219"/>
      <c r="G100" s="219"/>
      <c r="H100" s="219"/>
      <c r="I100" s="81"/>
      <c r="J100" s="219" t="s">
        <v>97</v>
      </c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20">
        <f>'5 - Učebna B 406 - Chemie'!J30</f>
        <v>0</v>
      </c>
      <c r="AH100" s="221"/>
      <c r="AI100" s="221"/>
      <c r="AJ100" s="221"/>
      <c r="AK100" s="221"/>
      <c r="AL100" s="221"/>
      <c r="AM100" s="221"/>
      <c r="AN100" s="220">
        <f t="shared" si="0"/>
        <v>0</v>
      </c>
      <c r="AO100" s="221"/>
      <c r="AP100" s="221"/>
      <c r="AQ100" s="82" t="s">
        <v>82</v>
      </c>
      <c r="AR100" s="79"/>
      <c r="AS100" s="83">
        <v>0</v>
      </c>
      <c r="AT100" s="84">
        <f t="shared" si="1"/>
        <v>0</v>
      </c>
      <c r="AU100" s="85">
        <f>'5 - Učebna B 406 - Chemie'!P132</f>
        <v>0</v>
      </c>
      <c r="AV100" s="84">
        <f>'5 - Učebna B 406 - Chemie'!J33</f>
        <v>0</v>
      </c>
      <c r="AW100" s="84">
        <f>'5 - Učebna B 406 - Chemie'!J34</f>
        <v>0</v>
      </c>
      <c r="AX100" s="84">
        <f>'5 - Učebna B 406 - Chemie'!J35</f>
        <v>0</v>
      </c>
      <c r="AY100" s="84">
        <f>'5 - Učebna B 406 - Chemie'!J36</f>
        <v>0</v>
      </c>
      <c r="AZ100" s="84">
        <f>'5 - Učebna B 406 - Chemie'!F33</f>
        <v>0</v>
      </c>
      <c r="BA100" s="84">
        <f>'5 - Učebna B 406 - Chemie'!F34</f>
        <v>0</v>
      </c>
      <c r="BB100" s="84">
        <f>'5 - Učebna B 406 - Chemie'!F35</f>
        <v>0</v>
      </c>
      <c r="BC100" s="84">
        <f>'5 - Učebna B 406 - Chemie'!F36</f>
        <v>0</v>
      </c>
      <c r="BD100" s="86">
        <f>'5 - Učebna B 406 - Chemie'!F37</f>
        <v>0</v>
      </c>
      <c r="BT100" s="87" t="s">
        <v>83</v>
      </c>
      <c r="BV100" s="87" t="s">
        <v>78</v>
      </c>
      <c r="BW100" s="87" t="s">
        <v>98</v>
      </c>
      <c r="BX100" s="87" t="s">
        <v>4</v>
      </c>
      <c r="CL100" s="87" t="s">
        <v>1</v>
      </c>
      <c r="CM100" s="87" t="s">
        <v>85</v>
      </c>
    </row>
    <row r="101" spans="1:91" s="7" customFormat="1" ht="16.5" customHeight="1">
      <c r="A101" s="78" t="s">
        <v>80</v>
      </c>
      <c r="B101" s="79"/>
      <c r="C101" s="80"/>
      <c r="D101" s="219" t="s">
        <v>99</v>
      </c>
      <c r="E101" s="219"/>
      <c r="F101" s="219"/>
      <c r="G101" s="219"/>
      <c r="H101" s="219"/>
      <c r="I101" s="81"/>
      <c r="J101" s="219" t="s">
        <v>100</v>
      </c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20">
        <f>'6 - Učebna C 306 - Polyte...'!J30</f>
        <v>0</v>
      </c>
      <c r="AH101" s="221"/>
      <c r="AI101" s="221"/>
      <c r="AJ101" s="221"/>
      <c r="AK101" s="221"/>
      <c r="AL101" s="221"/>
      <c r="AM101" s="221"/>
      <c r="AN101" s="220">
        <f t="shared" si="0"/>
        <v>0</v>
      </c>
      <c r="AO101" s="221"/>
      <c r="AP101" s="221"/>
      <c r="AQ101" s="82" t="s">
        <v>82</v>
      </c>
      <c r="AR101" s="79"/>
      <c r="AS101" s="83">
        <v>0</v>
      </c>
      <c r="AT101" s="84">
        <f t="shared" si="1"/>
        <v>0</v>
      </c>
      <c r="AU101" s="85">
        <f>'6 - Učebna C 306 - Polyte...'!P135</f>
        <v>0</v>
      </c>
      <c r="AV101" s="84">
        <f>'6 - Učebna C 306 - Polyte...'!J33</f>
        <v>0</v>
      </c>
      <c r="AW101" s="84">
        <f>'6 - Učebna C 306 - Polyte...'!J34</f>
        <v>0</v>
      </c>
      <c r="AX101" s="84">
        <f>'6 - Učebna C 306 - Polyte...'!J35</f>
        <v>0</v>
      </c>
      <c r="AY101" s="84">
        <f>'6 - Učebna C 306 - Polyte...'!J36</f>
        <v>0</v>
      </c>
      <c r="AZ101" s="84">
        <f>'6 - Učebna C 306 - Polyte...'!F33</f>
        <v>0</v>
      </c>
      <c r="BA101" s="84">
        <f>'6 - Učebna C 306 - Polyte...'!F34</f>
        <v>0</v>
      </c>
      <c r="BB101" s="84">
        <f>'6 - Učebna C 306 - Polyte...'!F35</f>
        <v>0</v>
      </c>
      <c r="BC101" s="84">
        <f>'6 - Učebna C 306 - Polyte...'!F36</f>
        <v>0</v>
      </c>
      <c r="BD101" s="86">
        <f>'6 - Učebna C 306 - Polyte...'!F37</f>
        <v>0</v>
      </c>
      <c r="BT101" s="87" t="s">
        <v>83</v>
      </c>
      <c r="BV101" s="87" t="s">
        <v>78</v>
      </c>
      <c r="BW101" s="87" t="s">
        <v>101</v>
      </c>
      <c r="BX101" s="87" t="s">
        <v>4</v>
      </c>
      <c r="CL101" s="87" t="s">
        <v>1</v>
      </c>
      <c r="CM101" s="87" t="s">
        <v>85</v>
      </c>
    </row>
    <row r="102" spans="1:91" s="7" customFormat="1" ht="16.5" customHeight="1">
      <c r="A102" s="78" t="s">
        <v>80</v>
      </c>
      <c r="B102" s="79"/>
      <c r="C102" s="80"/>
      <c r="D102" s="219" t="s">
        <v>102</v>
      </c>
      <c r="E102" s="219"/>
      <c r="F102" s="219"/>
      <c r="G102" s="219"/>
      <c r="H102" s="219"/>
      <c r="I102" s="81"/>
      <c r="J102" s="219" t="s">
        <v>103</v>
      </c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20">
        <f>'7 - Učebna C 405 - Chemie...'!J30</f>
        <v>0</v>
      </c>
      <c r="AH102" s="221"/>
      <c r="AI102" s="221"/>
      <c r="AJ102" s="221"/>
      <c r="AK102" s="221"/>
      <c r="AL102" s="221"/>
      <c r="AM102" s="221"/>
      <c r="AN102" s="220">
        <f t="shared" si="0"/>
        <v>0</v>
      </c>
      <c r="AO102" s="221"/>
      <c r="AP102" s="221"/>
      <c r="AQ102" s="82" t="s">
        <v>82</v>
      </c>
      <c r="AR102" s="79"/>
      <c r="AS102" s="83">
        <v>0</v>
      </c>
      <c r="AT102" s="84">
        <f t="shared" si="1"/>
        <v>0</v>
      </c>
      <c r="AU102" s="85">
        <f>'7 - Učebna C 405 - Chemie...'!P136</f>
        <v>0</v>
      </c>
      <c r="AV102" s="84">
        <f>'7 - Učebna C 405 - Chemie...'!J33</f>
        <v>0</v>
      </c>
      <c r="AW102" s="84">
        <f>'7 - Učebna C 405 - Chemie...'!J34</f>
        <v>0</v>
      </c>
      <c r="AX102" s="84">
        <f>'7 - Učebna C 405 - Chemie...'!J35</f>
        <v>0</v>
      </c>
      <c r="AY102" s="84">
        <f>'7 - Učebna C 405 - Chemie...'!J36</f>
        <v>0</v>
      </c>
      <c r="AZ102" s="84">
        <f>'7 - Učebna C 405 - Chemie...'!F33</f>
        <v>0</v>
      </c>
      <c r="BA102" s="84">
        <f>'7 - Učebna C 405 - Chemie...'!F34</f>
        <v>0</v>
      </c>
      <c r="BB102" s="84">
        <f>'7 - Učebna C 405 - Chemie...'!F35</f>
        <v>0</v>
      </c>
      <c r="BC102" s="84">
        <f>'7 - Učebna C 405 - Chemie...'!F36</f>
        <v>0</v>
      </c>
      <c r="BD102" s="86">
        <f>'7 - Učebna C 405 - Chemie...'!F37</f>
        <v>0</v>
      </c>
      <c r="BT102" s="87" t="s">
        <v>83</v>
      </c>
      <c r="BV102" s="87" t="s">
        <v>78</v>
      </c>
      <c r="BW102" s="87" t="s">
        <v>104</v>
      </c>
      <c r="BX102" s="87" t="s">
        <v>4</v>
      </c>
      <c r="CL102" s="87" t="s">
        <v>1</v>
      </c>
      <c r="CM102" s="87" t="s">
        <v>85</v>
      </c>
    </row>
    <row r="103" spans="1:91" s="7" customFormat="1" ht="16.5" customHeight="1">
      <c r="A103" s="78" t="s">
        <v>80</v>
      </c>
      <c r="B103" s="79"/>
      <c r="C103" s="80"/>
      <c r="D103" s="219" t="s">
        <v>105</v>
      </c>
      <c r="E103" s="219"/>
      <c r="F103" s="219"/>
      <c r="G103" s="219"/>
      <c r="H103" s="219"/>
      <c r="I103" s="81"/>
      <c r="J103" s="219" t="s">
        <v>106</v>
      </c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20">
        <f>'8 - Učebna C 305 - Malá u...'!J30</f>
        <v>0</v>
      </c>
      <c r="AH103" s="221"/>
      <c r="AI103" s="221"/>
      <c r="AJ103" s="221"/>
      <c r="AK103" s="221"/>
      <c r="AL103" s="221"/>
      <c r="AM103" s="221"/>
      <c r="AN103" s="220">
        <f t="shared" si="0"/>
        <v>0</v>
      </c>
      <c r="AO103" s="221"/>
      <c r="AP103" s="221"/>
      <c r="AQ103" s="82" t="s">
        <v>82</v>
      </c>
      <c r="AR103" s="79"/>
      <c r="AS103" s="88">
        <v>0</v>
      </c>
      <c r="AT103" s="89">
        <f t="shared" si="1"/>
        <v>0</v>
      </c>
      <c r="AU103" s="90">
        <f>'8 - Učebna C 305 - Malá u...'!P136</f>
        <v>0</v>
      </c>
      <c r="AV103" s="89">
        <f>'8 - Učebna C 305 - Malá u...'!J33</f>
        <v>0</v>
      </c>
      <c r="AW103" s="89">
        <f>'8 - Učebna C 305 - Malá u...'!J34</f>
        <v>0</v>
      </c>
      <c r="AX103" s="89">
        <f>'8 - Učebna C 305 - Malá u...'!J35</f>
        <v>0</v>
      </c>
      <c r="AY103" s="89">
        <f>'8 - Učebna C 305 - Malá u...'!J36</f>
        <v>0</v>
      </c>
      <c r="AZ103" s="89">
        <f>'8 - Učebna C 305 - Malá u...'!F33</f>
        <v>0</v>
      </c>
      <c r="BA103" s="89">
        <f>'8 - Učebna C 305 - Malá u...'!F34</f>
        <v>0</v>
      </c>
      <c r="BB103" s="89">
        <f>'8 - Učebna C 305 - Malá u...'!F35</f>
        <v>0</v>
      </c>
      <c r="BC103" s="89">
        <f>'8 - Učebna C 305 - Malá u...'!F36</f>
        <v>0</v>
      </c>
      <c r="BD103" s="91">
        <f>'8 - Učebna C 305 - Malá u...'!F37</f>
        <v>0</v>
      </c>
      <c r="BT103" s="87" t="s">
        <v>83</v>
      </c>
      <c r="BV103" s="87" t="s">
        <v>78</v>
      </c>
      <c r="BW103" s="87" t="s">
        <v>107</v>
      </c>
      <c r="BX103" s="87" t="s">
        <v>4</v>
      </c>
      <c r="CL103" s="87" t="s">
        <v>1</v>
      </c>
      <c r="CM103" s="87" t="s">
        <v>85</v>
      </c>
    </row>
    <row r="104" spans="1:91" s="2" customFormat="1" ht="30" customHeight="1">
      <c r="A104" s="31"/>
      <c r="B104" s="32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2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</row>
    <row r="105" spans="1:91" s="2" customFormat="1" ht="6.9" customHeight="1">
      <c r="A105" s="31"/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32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</row>
  </sheetData>
  <mergeCells count="7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2:AP102"/>
    <mergeCell ref="AG102:AM102"/>
    <mergeCell ref="AN100:AP100"/>
    <mergeCell ref="AG100:AM100"/>
    <mergeCell ref="AN98:AP98"/>
    <mergeCell ref="AG98:AM98"/>
    <mergeCell ref="J96:AF96"/>
    <mergeCell ref="L85:AO85"/>
    <mergeCell ref="AM87:AN87"/>
    <mergeCell ref="AM89:AP89"/>
    <mergeCell ref="D102:H102"/>
    <mergeCell ref="J102:AF102"/>
    <mergeCell ref="AN103:AP103"/>
    <mergeCell ref="AG103:AM103"/>
    <mergeCell ref="D103:H103"/>
    <mergeCell ref="J103:AF103"/>
    <mergeCell ref="D100:H100"/>
    <mergeCell ref="J100:AF100"/>
    <mergeCell ref="AN101:AP101"/>
    <mergeCell ref="AG101:AM101"/>
    <mergeCell ref="D101:H101"/>
    <mergeCell ref="J101:AF101"/>
    <mergeCell ref="D98:H98"/>
    <mergeCell ref="J98:AF98"/>
    <mergeCell ref="AN99:AP99"/>
    <mergeCell ref="AG99:AM99"/>
    <mergeCell ref="D99:H99"/>
    <mergeCell ref="J99:AF99"/>
    <mergeCell ref="D96:H96"/>
    <mergeCell ref="AG96:AM96"/>
    <mergeCell ref="AN96:AP96"/>
    <mergeCell ref="AN97:AP97"/>
    <mergeCell ref="D97:H97"/>
    <mergeCell ref="J97:AF97"/>
    <mergeCell ref="AG97:AM97"/>
    <mergeCell ref="D95:H95"/>
    <mergeCell ref="AG95:AM95"/>
    <mergeCell ref="J95:AF95"/>
    <mergeCell ref="AN95:AP95"/>
    <mergeCell ref="AG94:AM94"/>
    <mergeCell ref="AN94:AP94"/>
    <mergeCell ref="AS89:AT91"/>
    <mergeCell ref="AM90:AP90"/>
    <mergeCell ref="C92:G92"/>
    <mergeCell ref="AG92:AM92"/>
    <mergeCell ref="I92:AF92"/>
    <mergeCell ref="AN92:AP92"/>
  </mergeCells>
  <hyperlinks>
    <hyperlink ref="A95" location="'0 - Vedlejší náklady'!C2" display="/" xr:uid="{00000000-0004-0000-0000-000000000000}"/>
    <hyperlink ref="A96" location="'1 - Učebna B 206 - Biolog...'!C2" display="/" xr:uid="{00000000-0004-0000-0000-000001000000}"/>
    <hyperlink ref="A97" location="'2 - Učebna B 207 - Biologie'!C2" display="/" xr:uid="{00000000-0004-0000-0000-000002000000}"/>
    <hyperlink ref="A98" location="'3 - Učebna B 307 - Jazyky'!C2" display="/" xr:uid="{00000000-0004-0000-0000-000003000000}"/>
    <hyperlink ref="A99" location="'4 - Učebna B 405 - Chemie...'!C2" display="/" xr:uid="{00000000-0004-0000-0000-000004000000}"/>
    <hyperlink ref="A100" location="'5 - Učebna B 406 - Chemie'!C2" display="/" xr:uid="{00000000-0004-0000-0000-000005000000}"/>
    <hyperlink ref="A101" location="'6 - Učebna C 206 - Polyte...'!C2" display="/" xr:uid="{00000000-0004-0000-0000-000006000000}"/>
    <hyperlink ref="A102" location="'7 - Učebna C 405 - Chemie...'!C2" display="/" xr:uid="{00000000-0004-0000-0000-000007000000}"/>
    <hyperlink ref="A103" location="'8 - Učebna C 305 - Malá u...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31"/>
  <sheetViews>
    <sheetView showGridLines="0" topLeftCell="A97" zoomScale="85" zoomScaleNormal="85" workbookViewId="0">
      <selection activeCell="H125" sqref="H125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3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6" t="s">
        <v>84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1:46" s="1" customFormat="1" ht="24.9" customHeight="1">
      <c r="B4" s="19"/>
      <c r="D4" s="20" t="s">
        <v>108</v>
      </c>
      <c r="L4" s="19"/>
      <c r="M4" s="92" t="s">
        <v>10</v>
      </c>
      <c r="AT4" s="16" t="s">
        <v>3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26" t="s">
        <v>16</v>
      </c>
      <c r="L6" s="19"/>
    </row>
    <row r="7" spans="1:46" s="1" customFormat="1" ht="16.5" customHeight="1">
      <c r="B7" s="19"/>
      <c r="E7" s="248" t="str">
        <f>'Rekapitulace stavby'!K6</f>
        <v>Modernizace učeben v Gymnáziu Sokolov - stavební část</v>
      </c>
      <c r="F7" s="249"/>
      <c r="G7" s="249"/>
      <c r="H7" s="249"/>
      <c r="L7" s="19"/>
    </row>
    <row r="8" spans="1:46" s="2" customFormat="1" ht="12" customHeight="1">
      <c r="A8" s="31"/>
      <c r="B8" s="32"/>
      <c r="C8" s="31"/>
      <c r="D8" s="26" t="s">
        <v>109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7" t="s">
        <v>110</v>
      </c>
      <c r="F9" s="247"/>
      <c r="G9" s="247"/>
      <c r="H9" s="247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4" t="str">
        <f>'Rekapitulace stavby'!AN8</f>
        <v>24. 5. 2024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5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23</v>
      </c>
      <c r="E14" s="31"/>
      <c r="F14" s="31"/>
      <c r="G14" s="31"/>
      <c r="H14" s="31"/>
      <c r="I14" s="26" t="s">
        <v>24</v>
      </c>
      <c r="J14" s="24" t="s">
        <v>1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25</v>
      </c>
      <c r="F15" s="31"/>
      <c r="G15" s="31"/>
      <c r="H15" s="31"/>
      <c r="I15" s="26" t="s">
        <v>26</v>
      </c>
      <c r="J15" s="24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27</v>
      </c>
      <c r="E17" s="31"/>
      <c r="F17" s="31"/>
      <c r="G17" s="31"/>
      <c r="H17" s="31"/>
      <c r="I17" s="26" t="s">
        <v>24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0" t="str">
        <f>'Rekapitulace stavby'!E14</f>
        <v>Vyplň údaj</v>
      </c>
      <c r="F18" s="242"/>
      <c r="G18" s="242"/>
      <c r="H18" s="242"/>
      <c r="I18" s="26" t="s">
        <v>26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29</v>
      </c>
      <c r="E20" s="31"/>
      <c r="F20" s="31"/>
      <c r="G20" s="31"/>
      <c r="H20" s="31"/>
      <c r="I20" s="26" t="s">
        <v>24</v>
      </c>
      <c r="J20" s="24" t="s">
        <v>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30</v>
      </c>
      <c r="F21" s="31"/>
      <c r="G21" s="31"/>
      <c r="H21" s="31"/>
      <c r="I21" s="26" t="s">
        <v>26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32</v>
      </c>
      <c r="E23" s="31"/>
      <c r="F23" s="31"/>
      <c r="G23" s="31"/>
      <c r="H23" s="31"/>
      <c r="I23" s="26" t="s">
        <v>24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33</v>
      </c>
      <c r="F24" s="31"/>
      <c r="G24" s="31"/>
      <c r="H24" s="31"/>
      <c r="I24" s="26" t="s">
        <v>26</v>
      </c>
      <c r="J24" s="24" t="s">
        <v>1</v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34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3"/>
      <c r="B27" s="94"/>
      <c r="C27" s="93"/>
      <c r="D27" s="93"/>
      <c r="E27" s="246" t="s">
        <v>1</v>
      </c>
      <c r="F27" s="246"/>
      <c r="G27" s="246"/>
      <c r="H27" s="246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6" t="s">
        <v>36</v>
      </c>
      <c r="E30" s="31"/>
      <c r="F30" s="31"/>
      <c r="G30" s="31"/>
      <c r="H30" s="31"/>
      <c r="I30" s="31"/>
      <c r="J30" s="70">
        <f>ROUND(J117,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2"/>
      <c r="C32" s="31"/>
      <c r="D32" s="31"/>
      <c r="E32" s="31"/>
      <c r="F32" s="35" t="s">
        <v>38</v>
      </c>
      <c r="G32" s="31"/>
      <c r="H32" s="31"/>
      <c r="I32" s="35" t="s">
        <v>37</v>
      </c>
      <c r="J32" s="35" t="s">
        <v>39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2"/>
      <c r="C33" s="31"/>
      <c r="D33" s="97" t="s">
        <v>40</v>
      </c>
      <c r="E33" s="26" t="s">
        <v>41</v>
      </c>
      <c r="F33" s="98">
        <f>ROUND((SUM(BE117:BE130)),  2)</f>
        <v>0</v>
      </c>
      <c r="G33" s="31"/>
      <c r="H33" s="31"/>
      <c r="I33" s="99">
        <v>0.21</v>
      </c>
      <c r="J33" s="98">
        <f>ROUND(((SUM(BE117:BE130))*I33),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26" t="s">
        <v>42</v>
      </c>
      <c r="F34" s="98">
        <f>ROUND((SUM(BF117:BF130)),  2)</f>
        <v>0</v>
      </c>
      <c r="G34" s="31"/>
      <c r="H34" s="31"/>
      <c r="I34" s="99">
        <v>0.12</v>
      </c>
      <c r="J34" s="98">
        <f>ROUND(((SUM(BF117:BF130))*I34),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2"/>
      <c r="C35" s="31"/>
      <c r="D35" s="31"/>
      <c r="E35" s="26" t="s">
        <v>43</v>
      </c>
      <c r="F35" s="98">
        <f>ROUND((SUM(BG117:BG130)),  2)</f>
        <v>0</v>
      </c>
      <c r="G35" s="31"/>
      <c r="H35" s="31"/>
      <c r="I35" s="99">
        <v>0.21</v>
      </c>
      <c r="J35" s="98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2"/>
      <c r="C36" s="31"/>
      <c r="D36" s="31"/>
      <c r="E36" s="26" t="s">
        <v>44</v>
      </c>
      <c r="F36" s="98">
        <f>ROUND((SUM(BH117:BH130)),  2)</f>
        <v>0</v>
      </c>
      <c r="G36" s="31"/>
      <c r="H36" s="31"/>
      <c r="I36" s="99">
        <v>0.12</v>
      </c>
      <c r="J36" s="98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45</v>
      </c>
      <c r="F37" s="98">
        <f>ROUND((SUM(BI117:BI130)),  2)</f>
        <v>0</v>
      </c>
      <c r="G37" s="31"/>
      <c r="H37" s="31"/>
      <c r="I37" s="99">
        <v>0</v>
      </c>
      <c r="J37" s="98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0"/>
      <c r="D39" s="101" t="s">
        <v>46</v>
      </c>
      <c r="E39" s="59"/>
      <c r="F39" s="59"/>
      <c r="G39" s="102" t="s">
        <v>47</v>
      </c>
      <c r="H39" s="103" t="s">
        <v>48</v>
      </c>
      <c r="I39" s="59"/>
      <c r="J39" s="104">
        <f>SUM(J30:J37)</f>
        <v>0</v>
      </c>
      <c r="K39" s="105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customHeight="1">
      <c r="B41" s="19"/>
      <c r="L41" s="19"/>
    </row>
    <row r="42" spans="1:31" s="1" customFormat="1" ht="14.4" customHeight="1">
      <c r="B42" s="19"/>
      <c r="L42" s="19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41"/>
      <c r="D50" s="42" t="s">
        <v>49</v>
      </c>
      <c r="E50" s="43"/>
      <c r="F50" s="43"/>
      <c r="G50" s="42" t="s">
        <v>50</v>
      </c>
      <c r="H50" s="43"/>
      <c r="I50" s="43"/>
      <c r="J50" s="43"/>
      <c r="K50" s="43"/>
      <c r="L50" s="4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1"/>
      <c r="B61" s="32"/>
      <c r="C61" s="31"/>
      <c r="D61" s="44" t="s">
        <v>51</v>
      </c>
      <c r="E61" s="34"/>
      <c r="F61" s="106" t="s">
        <v>52</v>
      </c>
      <c r="G61" s="44" t="s">
        <v>51</v>
      </c>
      <c r="H61" s="34"/>
      <c r="I61" s="34"/>
      <c r="J61" s="107" t="s">
        <v>52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1"/>
      <c r="B65" s="32"/>
      <c r="C65" s="31"/>
      <c r="D65" s="42" t="s">
        <v>53</v>
      </c>
      <c r="E65" s="45"/>
      <c r="F65" s="45"/>
      <c r="G65" s="42" t="s">
        <v>54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1"/>
      <c r="B76" s="32"/>
      <c r="C76" s="31"/>
      <c r="D76" s="44" t="s">
        <v>51</v>
      </c>
      <c r="E76" s="34"/>
      <c r="F76" s="106" t="s">
        <v>52</v>
      </c>
      <c r="G76" s="44" t="s">
        <v>51</v>
      </c>
      <c r="H76" s="34"/>
      <c r="I76" s="34"/>
      <c r="J76" s="107" t="s">
        <v>52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customHeight="1">
      <c r="A82" s="31"/>
      <c r="B82" s="32"/>
      <c r="C82" s="20" t="s">
        <v>111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48" t="str">
        <f>E7</f>
        <v>Modernizace učeben v Gymnáziu Sokolov - stavební část</v>
      </c>
      <c r="F85" s="249"/>
      <c r="G85" s="249"/>
      <c r="H85" s="249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109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7" t="str">
        <f>E9</f>
        <v>0 - Vedlejší náklady</v>
      </c>
      <c r="F87" s="247"/>
      <c r="G87" s="247"/>
      <c r="H87" s="247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Sokolov</v>
      </c>
      <c r="G89" s="31"/>
      <c r="H89" s="31"/>
      <c r="I89" s="26" t="s">
        <v>21</v>
      </c>
      <c r="J89" s="54" t="str">
        <f>IF(J12="","",J12)</f>
        <v>24. 5. 2024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customHeight="1">
      <c r="A91" s="31"/>
      <c r="B91" s="32"/>
      <c r="C91" s="26" t="s">
        <v>23</v>
      </c>
      <c r="D91" s="31"/>
      <c r="E91" s="31"/>
      <c r="F91" s="24" t="str">
        <f>E15</f>
        <v>Gymnázium Sokolov a KVC, p.o.</v>
      </c>
      <c r="G91" s="31"/>
      <c r="H91" s="31"/>
      <c r="I91" s="26" t="s">
        <v>29</v>
      </c>
      <c r="J91" s="29" t="str">
        <f>E21</f>
        <v>Projekt stav s.r.o.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customHeight="1">
      <c r="A92" s="31"/>
      <c r="B92" s="32"/>
      <c r="C92" s="26" t="s">
        <v>27</v>
      </c>
      <c r="D92" s="31"/>
      <c r="E92" s="31"/>
      <c r="F92" s="24" t="str">
        <f>IF(E18="","",E18)</f>
        <v>Vyplň údaj</v>
      </c>
      <c r="G92" s="31"/>
      <c r="H92" s="31"/>
      <c r="I92" s="26" t="s">
        <v>32</v>
      </c>
      <c r="J92" s="29" t="str">
        <f>E24</f>
        <v>Milan Hájek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08" t="s">
        <v>112</v>
      </c>
      <c r="D94" s="100"/>
      <c r="E94" s="100"/>
      <c r="F94" s="100"/>
      <c r="G94" s="100"/>
      <c r="H94" s="100"/>
      <c r="I94" s="100"/>
      <c r="J94" s="109" t="s">
        <v>113</v>
      </c>
      <c r="K94" s="100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5" customHeight="1">
      <c r="A96" s="31"/>
      <c r="B96" s="32"/>
      <c r="C96" s="110" t="s">
        <v>114</v>
      </c>
      <c r="D96" s="31"/>
      <c r="E96" s="31"/>
      <c r="F96" s="31"/>
      <c r="G96" s="31"/>
      <c r="H96" s="31"/>
      <c r="I96" s="31"/>
      <c r="J96" s="70">
        <f>J117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115</v>
      </c>
    </row>
    <row r="97" spans="1:31" s="9" customFormat="1" ht="24.9" customHeight="1">
      <c r="B97" s="111"/>
      <c r="D97" s="112" t="s">
        <v>116</v>
      </c>
      <c r="E97" s="113"/>
      <c r="F97" s="113"/>
      <c r="G97" s="113"/>
      <c r="H97" s="113"/>
      <c r="I97" s="113"/>
      <c r="J97" s="114">
        <f>J118</f>
        <v>0</v>
      </c>
      <c r="L97" s="111"/>
    </row>
    <row r="98" spans="1:31" s="2" customFormat="1" ht="21.75" customHeight="1">
      <c r="A98" s="31"/>
      <c r="B98" s="32"/>
      <c r="C98" s="31"/>
      <c r="D98" s="31"/>
      <c r="E98" s="31"/>
      <c r="F98" s="31"/>
      <c r="G98" s="31"/>
      <c r="H98" s="31"/>
      <c r="I98" s="31"/>
      <c r="J98" s="31"/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99" spans="1:31" s="2" customFormat="1" ht="6.9" customHeight="1">
      <c r="A99" s="31"/>
      <c r="B99" s="46"/>
      <c r="C99" s="47"/>
      <c r="D99" s="47"/>
      <c r="E99" s="47"/>
      <c r="F99" s="47"/>
      <c r="G99" s="47"/>
      <c r="H99" s="47"/>
      <c r="I99" s="47"/>
      <c r="J99" s="47"/>
      <c r="K99" s="47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3" spans="1:31" s="2" customFormat="1" ht="6.9" customHeight="1">
      <c r="A103" s="31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24.9" customHeight="1">
      <c r="A104" s="31"/>
      <c r="B104" s="32"/>
      <c r="C104" s="20" t="s">
        <v>117</v>
      </c>
      <c r="D104" s="31"/>
      <c r="E104" s="31"/>
      <c r="F104" s="31"/>
      <c r="G104" s="31"/>
      <c r="H104" s="31"/>
      <c r="I104" s="31"/>
      <c r="J104" s="31"/>
      <c r="K104" s="31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6.9" customHeight="1">
      <c r="A105" s="31"/>
      <c r="B105" s="32"/>
      <c r="C105" s="31"/>
      <c r="D105" s="31"/>
      <c r="E105" s="31"/>
      <c r="F105" s="31"/>
      <c r="G105" s="31"/>
      <c r="H105" s="31"/>
      <c r="I105" s="31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12" customHeight="1">
      <c r="A106" s="31"/>
      <c r="B106" s="32"/>
      <c r="C106" s="26" t="s">
        <v>16</v>
      </c>
      <c r="D106" s="31"/>
      <c r="E106" s="31"/>
      <c r="F106" s="31"/>
      <c r="G106" s="31"/>
      <c r="H106" s="31"/>
      <c r="I106" s="31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6.5" customHeight="1">
      <c r="A107" s="31"/>
      <c r="B107" s="32"/>
      <c r="C107" s="31"/>
      <c r="D107" s="31"/>
      <c r="E107" s="248" t="str">
        <f>E7</f>
        <v>Modernizace učeben v Gymnáziu Sokolov - stavební část</v>
      </c>
      <c r="F107" s="249"/>
      <c r="G107" s="249"/>
      <c r="H107" s="249"/>
      <c r="I107" s="31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2" customHeight="1">
      <c r="A108" s="31"/>
      <c r="B108" s="32"/>
      <c r="C108" s="26" t="s">
        <v>109</v>
      </c>
      <c r="D108" s="31"/>
      <c r="E108" s="31"/>
      <c r="F108" s="31"/>
      <c r="G108" s="31"/>
      <c r="H108" s="31"/>
      <c r="I108" s="31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6.5" customHeight="1">
      <c r="A109" s="31"/>
      <c r="B109" s="32"/>
      <c r="C109" s="31"/>
      <c r="D109" s="31"/>
      <c r="E109" s="227" t="str">
        <f>E9</f>
        <v>0 - Vedlejší náklady</v>
      </c>
      <c r="F109" s="247"/>
      <c r="G109" s="247"/>
      <c r="H109" s="247"/>
      <c r="I109" s="31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" customHeight="1">
      <c r="A110" s="31"/>
      <c r="B110" s="32"/>
      <c r="C110" s="31"/>
      <c r="D110" s="31"/>
      <c r="E110" s="31"/>
      <c r="F110" s="31"/>
      <c r="G110" s="31"/>
      <c r="H110" s="31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19</v>
      </c>
      <c r="D111" s="31"/>
      <c r="E111" s="31"/>
      <c r="F111" s="24" t="str">
        <f>F12</f>
        <v>Sokolov</v>
      </c>
      <c r="G111" s="31"/>
      <c r="H111" s="31"/>
      <c r="I111" s="26" t="s">
        <v>21</v>
      </c>
      <c r="J111" s="54" t="str">
        <f>IF(J12="","",J12)</f>
        <v>24. 5. 2024</v>
      </c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" customHeight="1">
      <c r="A112" s="31"/>
      <c r="B112" s="32"/>
      <c r="C112" s="31"/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5.15" customHeight="1">
      <c r="A113" s="31"/>
      <c r="B113" s="32"/>
      <c r="C113" s="26" t="s">
        <v>23</v>
      </c>
      <c r="D113" s="31"/>
      <c r="E113" s="31"/>
      <c r="F113" s="24" t="str">
        <f>E15</f>
        <v>Gymnázium Sokolov a KVC, p.o.</v>
      </c>
      <c r="G113" s="31"/>
      <c r="H113" s="31"/>
      <c r="I113" s="26" t="s">
        <v>29</v>
      </c>
      <c r="J113" s="29" t="str">
        <f>E21</f>
        <v>Projekt stav s.r.o.</v>
      </c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15" customHeight="1">
      <c r="A114" s="31"/>
      <c r="B114" s="32"/>
      <c r="C114" s="26" t="s">
        <v>27</v>
      </c>
      <c r="D114" s="31"/>
      <c r="E114" s="31"/>
      <c r="F114" s="24" t="str">
        <f>IF(E18="","",E18)</f>
        <v>Vyplň údaj</v>
      </c>
      <c r="G114" s="31"/>
      <c r="H114" s="31"/>
      <c r="I114" s="26" t="s">
        <v>32</v>
      </c>
      <c r="J114" s="29" t="str">
        <f>E24</f>
        <v>Milan Hájek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0.35" customHeight="1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10" customFormat="1" ht="29.25" customHeight="1">
      <c r="A116" s="115"/>
      <c r="B116" s="116"/>
      <c r="C116" s="117" t="s">
        <v>118</v>
      </c>
      <c r="D116" s="118" t="s">
        <v>61</v>
      </c>
      <c r="E116" s="118" t="s">
        <v>57</v>
      </c>
      <c r="F116" s="118" t="s">
        <v>58</v>
      </c>
      <c r="G116" s="118" t="s">
        <v>119</v>
      </c>
      <c r="H116" s="118" t="s">
        <v>120</v>
      </c>
      <c r="I116" s="118" t="s">
        <v>121</v>
      </c>
      <c r="J116" s="118" t="s">
        <v>113</v>
      </c>
      <c r="K116" s="119" t="s">
        <v>122</v>
      </c>
      <c r="L116" s="120"/>
      <c r="M116" s="61" t="s">
        <v>1</v>
      </c>
      <c r="N116" s="62" t="s">
        <v>40</v>
      </c>
      <c r="O116" s="62" t="s">
        <v>123</v>
      </c>
      <c r="P116" s="62" t="s">
        <v>124</v>
      </c>
      <c r="Q116" s="62" t="s">
        <v>125</v>
      </c>
      <c r="R116" s="62" t="s">
        <v>126</v>
      </c>
      <c r="S116" s="62" t="s">
        <v>127</v>
      </c>
      <c r="T116" s="63" t="s">
        <v>128</v>
      </c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</row>
    <row r="117" spans="1:65" s="2" customFormat="1" ht="22.95" customHeight="1">
      <c r="A117" s="31"/>
      <c r="B117" s="32"/>
      <c r="C117" s="68" t="s">
        <v>129</v>
      </c>
      <c r="D117" s="31"/>
      <c r="E117" s="31"/>
      <c r="F117" s="31"/>
      <c r="G117" s="31"/>
      <c r="H117" s="31"/>
      <c r="I117" s="31"/>
      <c r="J117" s="121">
        <f>BK117</f>
        <v>0</v>
      </c>
      <c r="K117" s="31"/>
      <c r="L117" s="32"/>
      <c r="M117" s="64"/>
      <c r="N117" s="55"/>
      <c r="O117" s="65"/>
      <c r="P117" s="122">
        <f>P118</f>
        <v>0</v>
      </c>
      <c r="Q117" s="65"/>
      <c r="R117" s="122">
        <f>R118</f>
        <v>0</v>
      </c>
      <c r="S117" s="65"/>
      <c r="T117" s="123">
        <f>T118</f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T117" s="16" t="s">
        <v>75</v>
      </c>
      <c r="AU117" s="16" t="s">
        <v>115</v>
      </c>
      <c r="BK117" s="124">
        <f>BK118</f>
        <v>0</v>
      </c>
    </row>
    <row r="118" spans="1:65" s="11" customFormat="1" ht="25.95" customHeight="1">
      <c r="B118" s="125"/>
      <c r="D118" s="126" t="s">
        <v>75</v>
      </c>
      <c r="E118" s="127" t="s">
        <v>130</v>
      </c>
      <c r="F118" s="127" t="s">
        <v>131</v>
      </c>
      <c r="I118" s="128"/>
      <c r="J118" s="129">
        <f>BK118</f>
        <v>0</v>
      </c>
      <c r="L118" s="125"/>
      <c r="M118" s="130"/>
      <c r="N118" s="131"/>
      <c r="O118" s="131"/>
      <c r="P118" s="132">
        <f>SUM(P119:P130)</f>
        <v>0</v>
      </c>
      <c r="Q118" s="131"/>
      <c r="R118" s="132">
        <f>SUM(R119:R130)</f>
        <v>0</v>
      </c>
      <c r="S118" s="131"/>
      <c r="T118" s="133">
        <f>SUM(T119:T130)</f>
        <v>0</v>
      </c>
      <c r="AR118" s="126" t="s">
        <v>96</v>
      </c>
      <c r="AT118" s="134" t="s">
        <v>75</v>
      </c>
      <c r="AU118" s="134" t="s">
        <v>76</v>
      </c>
      <c r="AY118" s="126" t="s">
        <v>132</v>
      </c>
      <c r="BK118" s="135">
        <f>SUM(BK119:BK130)</f>
        <v>0</v>
      </c>
    </row>
    <row r="119" spans="1:65" s="2" customFormat="1" ht="16.5" customHeight="1">
      <c r="A119" s="31"/>
      <c r="B119" s="136"/>
      <c r="C119" s="137" t="s">
        <v>83</v>
      </c>
      <c r="D119" s="137" t="s">
        <v>133</v>
      </c>
      <c r="E119" s="138" t="s">
        <v>134</v>
      </c>
      <c r="F119" s="139" t="s">
        <v>135</v>
      </c>
      <c r="G119" s="140" t="s">
        <v>136</v>
      </c>
      <c r="H119" s="141">
        <v>0</v>
      </c>
      <c r="I119" s="142"/>
      <c r="J119" s="143">
        <f>ROUND(I119*H119,2)</f>
        <v>0</v>
      </c>
      <c r="K119" s="139" t="s">
        <v>1</v>
      </c>
      <c r="L119" s="32"/>
      <c r="M119" s="144" t="s">
        <v>1</v>
      </c>
      <c r="N119" s="145" t="s">
        <v>41</v>
      </c>
      <c r="O119" s="57"/>
      <c r="P119" s="146">
        <f>O119*H119</f>
        <v>0</v>
      </c>
      <c r="Q119" s="146">
        <v>0</v>
      </c>
      <c r="R119" s="146">
        <f>Q119*H119</f>
        <v>0</v>
      </c>
      <c r="S119" s="146">
        <v>0</v>
      </c>
      <c r="T119" s="147">
        <f>S119*H119</f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148" t="s">
        <v>93</v>
      </c>
      <c r="AT119" s="148" t="s">
        <v>133</v>
      </c>
      <c r="AU119" s="148" t="s">
        <v>83</v>
      </c>
      <c r="AY119" s="16" t="s">
        <v>132</v>
      </c>
      <c r="BE119" s="149">
        <f>IF(N119="základní",J119,0)</f>
        <v>0</v>
      </c>
      <c r="BF119" s="149">
        <f>IF(N119="snížená",J119,0)</f>
        <v>0</v>
      </c>
      <c r="BG119" s="149">
        <f>IF(N119="zákl. přenesená",J119,0)</f>
        <v>0</v>
      </c>
      <c r="BH119" s="149">
        <f>IF(N119="sníž. přenesená",J119,0)</f>
        <v>0</v>
      </c>
      <c r="BI119" s="149">
        <f>IF(N119="nulová",J119,0)</f>
        <v>0</v>
      </c>
      <c r="BJ119" s="16" t="s">
        <v>83</v>
      </c>
      <c r="BK119" s="149">
        <f>ROUND(I119*H119,2)</f>
        <v>0</v>
      </c>
      <c r="BL119" s="16" t="s">
        <v>93</v>
      </c>
      <c r="BM119" s="148" t="s">
        <v>137</v>
      </c>
    </row>
    <row r="120" spans="1:65" s="2" customFormat="1">
      <c r="A120" s="31"/>
      <c r="B120" s="32"/>
      <c r="C120" s="31"/>
      <c r="D120" s="150" t="s">
        <v>138</v>
      </c>
      <c r="E120" s="31"/>
      <c r="F120" s="151" t="s">
        <v>135</v>
      </c>
      <c r="G120" s="31"/>
      <c r="H120" s="31"/>
      <c r="I120" s="152"/>
      <c r="J120" s="31"/>
      <c r="K120" s="31"/>
      <c r="L120" s="32"/>
      <c r="M120" s="153"/>
      <c r="N120" s="154"/>
      <c r="O120" s="57"/>
      <c r="P120" s="57"/>
      <c r="Q120" s="57"/>
      <c r="R120" s="57"/>
      <c r="S120" s="57"/>
      <c r="T120" s="58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138</v>
      </c>
      <c r="AU120" s="16" t="s">
        <v>83</v>
      </c>
    </row>
    <row r="121" spans="1:65" s="2" customFormat="1" ht="16.5" customHeight="1">
      <c r="A121" s="31"/>
      <c r="B121" s="136"/>
      <c r="C121" s="137" t="s">
        <v>85</v>
      </c>
      <c r="D121" s="137" t="s">
        <v>133</v>
      </c>
      <c r="E121" s="138" t="s">
        <v>139</v>
      </c>
      <c r="F121" s="139" t="s">
        <v>140</v>
      </c>
      <c r="G121" s="140" t="s">
        <v>141</v>
      </c>
      <c r="H121" s="141">
        <v>1</v>
      </c>
      <c r="I121" s="142"/>
      <c r="J121" s="143">
        <f>ROUND(I121*H121,2)</f>
        <v>0</v>
      </c>
      <c r="K121" s="139" t="s">
        <v>1</v>
      </c>
      <c r="L121" s="32"/>
      <c r="M121" s="144" t="s">
        <v>1</v>
      </c>
      <c r="N121" s="145" t="s">
        <v>41</v>
      </c>
      <c r="O121" s="57"/>
      <c r="P121" s="146">
        <f>O121*H121</f>
        <v>0</v>
      </c>
      <c r="Q121" s="146">
        <v>0</v>
      </c>
      <c r="R121" s="146">
        <f>Q121*H121</f>
        <v>0</v>
      </c>
      <c r="S121" s="146">
        <v>0</v>
      </c>
      <c r="T121" s="147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48" t="s">
        <v>93</v>
      </c>
      <c r="AT121" s="148" t="s">
        <v>133</v>
      </c>
      <c r="AU121" s="148" t="s">
        <v>83</v>
      </c>
      <c r="AY121" s="16" t="s">
        <v>132</v>
      </c>
      <c r="BE121" s="149">
        <f>IF(N121="základní",J121,0)</f>
        <v>0</v>
      </c>
      <c r="BF121" s="149">
        <f>IF(N121="snížená",J121,0)</f>
        <v>0</v>
      </c>
      <c r="BG121" s="149">
        <f>IF(N121="zákl. přenesená",J121,0)</f>
        <v>0</v>
      </c>
      <c r="BH121" s="149">
        <f>IF(N121="sníž. přenesená",J121,0)</f>
        <v>0</v>
      </c>
      <c r="BI121" s="149">
        <f>IF(N121="nulová",J121,0)</f>
        <v>0</v>
      </c>
      <c r="BJ121" s="16" t="s">
        <v>83</v>
      </c>
      <c r="BK121" s="149">
        <f>ROUND(I121*H121,2)</f>
        <v>0</v>
      </c>
      <c r="BL121" s="16" t="s">
        <v>93</v>
      </c>
      <c r="BM121" s="148" t="s">
        <v>142</v>
      </c>
    </row>
    <row r="122" spans="1:65" s="2" customFormat="1">
      <c r="A122" s="31"/>
      <c r="B122" s="32"/>
      <c r="C122" s="31"/>
      <c r="D122" s="150" t="s">
        <v>138</v>
      </c>
      <c r="E122" s="31"/>
      <c r="F122" s="151" t="s">
        <v>140</v>
      </c>
      <c r="G122" s="31"/>
      <c r="H122" s="31"/>
      <c r="I122" s="152"/>
      <c r="J122" s="31"/>
      <c r="K122" s="31"/>
      <c r="L122" s="32"/>
      <c r="M122" s="153"/>
      <c r="N122" s="154"/>
      <c r="O122" s="57"/>
      <c r="P122" s="57"/>
      <c r="Q122" s="57"/>
      <c r="R122" s="57"/>
      <c r="S122" s="57"/>
      <c r="T122" s="58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138</v>
      </c>
      <c r="AU122" s="16" t="s">
        <v>83</v>
      </c>
    </row>
    <row r="123" spans="1:65" s="2" customFormat="1" ht="16.5" customHeight="1">
      <c r="A123" s="31"/>
      <c r="B123" s="136"/>
      <c r="C123" s="137" t="s">
        <v>90</v>
      </c>
      <c r="D123" s="137" t="s">
        <v>133</v>
      </c>
      <c r="E123" s="138" t="s">
        <v>143</v>
      </c>
      <c r="F123" s="139" t="s">
        <v>144</v>
      </c>
      <c r="G123" s="140" t="s">
        <v>141</v>
      </c>
      <c r="H123" s="141">
        <v>0</v>
      </c>
      <c r="I123" s="142"/>
      <c r="J123" s="143">
        <f>ROUND(I123*H123,2)</f>
        <v>0</v>
      </c>
      <c r="K123" s="139" t="s">
        <v>1</v>
      </c>
      <c r="L123" s="32"/>
      <c r="M123" s="144" t="s">
        <v>1</v>
      </c>
      <c r="N123" s="145" t="s">
        <v>41</v>
      </c>
      <c r="O123" s="57"/>
      <c r="P123" s="146">
        <f>O123*H123</f>
        <v>0</v>
      </c>
      <c r="Q123" s="146">
        <v>0</v>
      </c>
      <c r="R123" s="146">
        <f>Q123*H123</f>
        <v>0</v>
      </c>
      <c r="S123" s="146">
        <v>0</v>
      </c>
      <c r="T123" s="147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48" t="s">
        <v>93</v>
      </c>
      <c r="AT123" s="148" t="s">
        <v>133</v>
      </c>
      <c r="AU123" s="148" t="s">
        <v>83</v>
      </c>
      <c r="AY123" s="16" t="s">
        <v>132</v>
      </c>
      <c r="BE123" s="149">
        <f>IF(N123="základní",J123,0)</f>
        <v>0</v>
      </c>
      <c r="BF123" s="149">
        <f>IF(N123="snížená",J123,0)</f>
        <v>0</v>
      </c>
      <c r="BG123" s="149">
        <f>IF(N123="zákl. přenesená",J123,0)</f>
        <v>0</v>
      </c>
      <c r="BH123" s="149">
        <f>IF(N123="sníž. přenesená",J123,0)</f>
        <v>0</v>
      </c>
      <c r="BI123" s="149">
        <f>IF(N123="nulová",J123,0)</f>
        <v>0</v>
      </c>
      <c r="BJ123" s="16" t="s">
        <v>83</v>
      </c>
      <c r="BK123" s="149">
        <f>ROUND(I123*H123,2)</f>
        <v>0</v>
      </c>
      <c r="BL123" s="16" t="s">
        <v>93</v>
      </c>
      <c r="BM123" s="148" t="s">
        <v>145</v>
      </c>
    </row>
    <row r="124" spans="1:65" s="2" customFormat="1">
      <c r="A124" s="31"/>
      <c r="B124" s="32"/>
      <c r="C124" s="31"/>
      <c r="D124" s="150" t="s">
        <v>138</v>
      </c>
      <c r="E124" s="31"/>
      <c r="F124" s="151" t="s">
        <v>144</v>
      </c>
      <c r="G124" s="31"/>
      <c r="H124" s="31"/>
      <c r="I124" s="152"/>
      <c r="J124" s="31"/>
      <c r="K124" s="31"/>
      <c r="L124" s="32"/>
      <c r="M124" s="153"/>
      <c r="N124" s="154"/>
      <c r="O124" s="57"/>
      <c r="P124" s="57"/>
      <c r="Q124" s="57"/>
      <c r="R124" s="57"/>
      <c r="S124" s="57"/>
      <c r="T124" s="58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6" t="s">
        <v>138</v>
      </c>
      <c r="AU124" s="16" t="s">
        <v>83</v>
      </c>
    </row>
    <row r="125" spans="1:65" s="2" customFormat="1" ht="16.5" customHeight="1">
      <c r="A125" s="31"/>
      <c r="B125" s="136"/>
      <c r="C125" s="137" t="s">
        <v>93</v>
      </c>
      <c r="D125" s="137" t="s">
        <v>133</v>
      </c>
      <c r="E125" s="138" t="s">
        <v>146</v>
      </c>
      <c r="F125" s="139" t="s">
        <v>147</v>
      </c>
      <c r="G125" s="140" t="s">
        <v>141</v>
      </c>
      <c r="H125" s="141">
        <v>1</v>
      </c>
      <c r="I125" s="142"/>
      <c r="J125" s="143">
        <f>ROUND(I125*H125,2)</f>
        <v>0</v>
      </c>
      <c r="K125" s="139" t="s">
        <v>1</v>
      </c>
      <c r="L125" s="32"/>
      <c r="M125" s="144" t="s">
        <v>1</v>
      </c>
      <c r="N125" s="145" t="s">
        <v>41</v>
      </c>
      <c r="O125" s="57"/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48" t="s">
        <v>93</v>
      </c>
      <c r="AT125" s="148" t="s">
        <v>133</v>
      </c>
      <c r="AU125" s="148" t="s">
        <v>83</v>
      </c>
      <c r="AY125" s="16" t="s">
        <v>132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6" t="s">
        <v>83</v>
      </c>
      <c r="BK125" s="149">
        <f>ROUND(I125*H125,2)</f>
        <v>0</v>
      </c>
      <c r="BL125" s="16" t="s">
        <v>93</v>
      </c>
      <c r="BM125" s="148" t="s">
        <v>148</v>
      </c>
    </row>
    <row r="126" spans="1:65" s="2" customFormat="1">
      <c r="A126" s="31"/>
      <c r="B126" s="32"/>
      <c r="C126" s="31"/>
      <c r="D126" s="150" t="s">
        <v>138</v>
      </c>
      <c r="E126" s="31"/>
      <c r="F126" s="151" t="s">
        <v>147</v>
      </c>
      <c r="G126" s="31"/>
      <c r="H126" s="31"/>
      <c r="I126" s="152"/>
      <c r="J126" s="31"/>
      <c r="K126" s="31"/>
      <c r="L126" s="32"/>
      <c r="M126" s="153"/>
      <c r="N126" s="154"/>
      <c r="O126" s="57"/>
      <c r="P126" s="57"/>
      <c r="Q126" s="57"/>
      <c r="R126" s="57"/>
      <c r="S126" s="57"/>
      <c r="T126" s="58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6" t="s">
        <v>138</v>
      </c>
      <c r="AU126" s="16" t="s">
        <v>83</v>
      </c>
    </row>
    <row r="127" spans="1:65" s="2" customFormat="1" ht="16.5" customHeight="1">
      <c r="A127" s="31"/>
      <c r="B127" s="136"/>
      <c r="C127" s="137" t="s">
        <v>96</v>
      </c>
      <c r="D127" s="137" t="s">
        <v>133</v>
      </c>
      <c r="E127" s="138" t="s">
        <v>149</v>
      </c>
      <c r="F127" s="139" t="s">
        <v>150</v>
      </c>
      <c r="G127" s="140" t="s">
        <v>141</v>
      </c>
      <c r="H127" s="141">
        <v>1</v>
      </c>
      <c r="I127" s="142"/>
      <c r="J127" s="143">
        <f>ROUND(I127*H127,2)</f>
        <v>0</v>
      </c>
      <c r="K127" s="139" t="s">
        <v>1</v>
      </c>
      <c r="L127" s="32"/>
      <c r="M127" s="144" t="s">
        <v>1</v>
      </c>
      <c r="N127" s="145" t="s">
        <v>41</v>
      </c>
      <c r="O127" s="57"/>
      <c r="P127" s="146">
        <f>O127*H127</f>
        <v>0</v>
      </c>
      <c r="Q127" s="146">
        <v>0</v>
      </c>
      <c r="R127" s="146">
        <f>Q127*H127</f>
        <v>0</v>
      </c>
      <c r="S127" s="146">
        <v>0</v>
      </c>
      <c r="T127" s="147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48" t="s">
        <v>93</v>
      </c>
      <c r="AT127" s="148" t="s">
        <v>133</v>
      </c>
      <c r="AU127" s="148" t="s">
        <v>83</v>
      </c>
      <c r="AY127" s="16" t="s">
        <v>132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6" t="s">
        <v>83</v>
      </c>
      <c r="BK127" s="149">
        <f>ROUND(I127*H127,2)</f>
        <v>0</v>
      </c>
      <c r="BL127" s="16" t="s">
        <v>93</v>
      </c>
      <c r="BM127" s="148" t="s">
        <v>151</v>
      </c>
    </row>
    <row r="128" spans="1:65" s="2" customFormat="1">
      <c r="A128" s="31"/>
      <c r="B128" s="32"/>
      <c r="C128" s="31"/>
      <c r="D128" s="150" t="s">
        <v>138</v>
      </c>
      <c r="E128" s="31"/>
      <c r="F128" s="151" t="s">
        <v>150</v>
      </c>
      <c r="G128" s="31"/>
      <c r="H128" s="31"/>
      <c r="I128" s="152"/>
      <c r="J128" s="31"/>
      <c r="K128" s="31"/>
      <c r="L128" s="32"/>
      <c r="M128" s="153"/>
      <c r="N128" s="154"/>
      <c r="O128" s="57"/>
      <c r="P128" s="57"/>
      <c r="Q128" s="57"/>
      <c r="R128" s="57"/>
      <c r="S128" s="57"/>
      <c r="T128" s="58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6" t="s">
        <v>138</v>
      </c>
      <c r="AU128" s="16" t="s">
        <v>83</v>
      </c>
    </row>
    <row r="129" spans="1:65" s="2" customFormat="1" ht="16.5" customHeight="1">
      <c r="A129" s="31"/>
      <c r="B129" s="136"/>
      <c r="C129" s="137" t="s">
        <v>99</v>
      </c>
      <c r="D129" s="137" t="s">
        <v>133</v>
      </c>
      <c r="E129" s="138" t="s">
        <v>152</v>
      </c>
      <c r="F129" s="139" t="s">
        <v>153</v>
      </c>
      <c r="G129" s="140" t="s">
        <v>141</v>
      </c>
      <c r="H129" s="141">
        <v>1</v>
      </c>
      <c r="I129" s="142"/>
      <c r="J129" s="143">
        <f>ROUND(I129*H129,2)</f>
        <v>0</v>
      </c>
      <c r="K129" s="139" t="s">
        <v>1</v>
      </c>
      <c r="L129" s="32"/>
      <c r="M129" s="144" t="s">
        <v>1</v>
      </c>
      <c r="N129" s="145" t="s">
        <v>41</v>
      </c>
      <c r="O129" s="57"/>
      <c r="P129" s="146">
        <f>O129*H129</f>
        <v>0</v>
      </c>
      <c r="Q129" s="146">
        <v>0</v>
      </c>
      <c r="R129" s="146">
        <f>Q129*H129</f>
        <v>0</v>
      </c>
      <c r="S129" s="146">
        <v>0</v>
      </c>
      <c r="T129" s="147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48" t="s">
        <v>93</v>
      </c>
      <c r="AT129" s="148" t="s">
        <v>133</v>
      </c>
      <c r="AU129" s="148" t="s">
        <v>83</v>
      </c>
      <c r="AY129" s="16" t="s">
        <v>132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6" t="s">
        <v>83</v>
      </c>
      <c r="BK129" s="149">
        <f>ROUND(I129*H129,2)</f>
        <v>0</v>
      </c>
      <c r="BL129" s="16" t="s">
        <v>93</v>
      </c>
      <c r="BM129" s="148" t="s">
        <v>154</v>
      </c>
    </row>
    <row r="130" spans="1:65" s="2" customFormat="1">
      <c r="A130" s="31"/>
      <c r="B130" s="32"/>
      <c r="C130" s="31"/>
      <c r="D130" s="150" t="s">
        <v>138</v>
      </c>
      <c r="E130" s="31"/>
      <c r="F130" s="151" t="s">
        <v>153</v>
      </c>
      <c r="G130" s="31"/>
      <c r="H130" s="31"/>
      <c r="I130" s="152"/>
      <c r="J130" s="31"/>
      <c r="K130" s="31"/>
      <c r="L130" s="32"/>
      <c r="M130" s="155"/>
      <c r="N130" s="156"/>
      <c r="O130" s="157"/>
      <c r="P130" s="157"/>
      <c r="Q130" s="157"/>
      <c r="R130" s="157"/>
      <c r="S130" s="157"/>
      <c r="T130" s="158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138</v>
      </c>
      <c r="AU130" s="16" t="s">
        <v>83</v>
      </c>
    </row>
    <row r="131" spans="1:65" s="2" customFormat="1" ht="6.9" customHeight="1">
      <c r="A131" s="31"/>
      <c r="B131" s="46"/>
      <c r="C131" s="47"/>
      <c r="D131" s="47"/>
      <c r="E131" s="47"/>
      <c r="F131" s="47"/>
      <c r="G131" s="47"/>
      <c r="H131" s="47"/>
      <c r="I131" s="47"/>
      <c r="J131" s="47"/>
      <c r="K131" s="47"/>
      <c r="L131" s="32"/>
      <c r="M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</sheetData>
  <autoFilter ref="C116:K130" xr:uid="{00000000-0009-0000-0000-000001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33"/>
  <sheetViews>
    <sheetView showGridLines="0" topLeftCell="A68" zoomScale="85" zoomScaleNormal="85" workbookViewId="0">
      <selection activeCell="F337" sqref="F337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3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6" t="s">
        <v>87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1:46" s="1" customFormat="1" ht="24.9" customHeight="1">
      <c r="B4" s="19"/>
      <c r="D4" s="20" t="s">
        <v>108</v>
      </c>
      <c r="L4" s="19"/>
      <c r="M4" s="92" t="s">
        <v>10</v>
      </c>
      <c r="AT4" s="16" t="s">
        <v>3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26" t="s">
        <v>16</v>
      </c>
      <c r="L6" s="19"/>
    </row>
    <row r="7" spans="1:46" s="1" customFormat="1" ht="16.5" customHeight="1">
      <c r="B7" s="19"/>
      <c r="E7" s="248" t="str">
        <f>'Rekapitulace stavby'!K6</f>
        <v>Modernizace učeben v Gymnáziu Sokolov - stavební část</v>
      </c>
      <c r="F7" s="249"/>
      <c r="G7" s="249"/>
      <c r="H7" s="249"/>
      <c r="L7" s="19"/>
    </row>
    <row r="8" spans="1:46" s="2" customFormat="1" ht="12" customHeight="1">
      <c r="A8" s="31"/>
      <c r="B8" s="32"/>
      <c r="C8" s="31"/>
      <c r="D8" s="26" t="s">
        <v>109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7" t="s">
        <v>155</v>
      </c>
      <c r="F9" s="247"/>
      <c r="G9" s="247"/>
      <c r="H9" s="247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4" t="str">
        <f>'Rekapitulace stavby'!AN8</f>
        <v>24. 5. 2024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5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23</v>
      </c>
      <c r="E14" s="31"/>
      <c r="F14" s="31"/>
      <c r="G14" s="31"/>
      <c r="H14" s="31"/>
      <c r="I14" s="26" t="s">
        <v>24</v>
      </c>
      <c r="J14" s="24" t="s">
        <v>1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25</v>
      </c>
      <c r="F15" s="31"/>
      <c r="G15" s="31"/>
      <c r="H15" s="31"/>
      <c r="I15" s="26" t="s">
        <v>26</v>
      </c>
      <c r="J15" s="24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27</v>
      </c>
      <c r="E17" s="31"/>
      <c r="F17" s="31"/>
      <c r="G17" s="31"/>
      <c r="H17" s="31"/>
      <c r="I17" s="26" t="s">
        <v>24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0" t="str">
        <f>'Rekapitulace stavby'!E14</f>
        <v>Vyplň údaj</v>
      </c>
      <c r="F18" s="242"/>
      <c r="G18" s="242"/>
      <c r="H18" s="242"/>
      <c r="I18" s="26" t="s">
        <v>26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29</v>
      </c>
      <c r="E20" s="31"/>
      <c r="F20" s="31"/>
      <c r="G20" s="31"/>
      <c r="H20" s="31"/>
      <c r="I20" s="26" t="s">
        <v>24</v>
      </c>
      <c r="J20" s="24" t="s">
        <v>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30</v>
      </c>
      <c r="F21" s="31"/>
      <c r="G21" s="31"/>
      <c r="H21" s="31"/>
      <c r="I21" s="26" t="s">
        <v>26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32</v>
      </c>
      <c r="E23" s="31"/>
      <c r="F23" s="31"/>
      <c r="G23" s="31"/>
      <c r="H23" s="31"/>
      <c r="I23" s="26" t="s">
        <v>24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33</v>
      </c>
      <c r="F24" s="31"/>
      <c r="G24" s="31"/>
      <c r="H24" s="31"/>
      <c r="I24" s="26" t="s">
        <v>26</v>
      </c>
      <c r="J24" s="24" t="s">
        <v>1</v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34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3"/>
      <c r="B27" s="94"/>
      <c r="C27" s="93"/>
      <c r="D27" s="93"/>
      <c r="E27" s="246" t="s">
        <v>1</v>
      </c>
      <c r="F27" s="246"/>
      <c r="G27" s="246"/>
      <c r="H27" s="246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6" t="s">
        <v>36</v>
      </c>
      <c r="E30" s="31"/>
      <c r="F30" s="31"/>
      <c r="G30" s="31"/>
      <c r="H30" s="31"/>
      <c r="I30" s="31"/>
      <c r="J30" s="70">
        <f>ROUND(J133,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2"/>
      <c r="C32" s="31"/>
      <c r="D32" s="31"/>
      <c r="E32" s="31"/>
      <c r="F32" s="35" t="s">
        <v>38</v>
      </c>
      <c r="G32" s="31"/>
      <c r="H32" s="31"/>
      <c r="I32" s="35" t="s">
        <v>37</v>
      </c>
      <c r="J32" s="35" t="s">
        <v>39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2"/>
      <c r="C33" s="31"/>
      <c r="D33" s="97" t="s">
        <v>40</v>
      </c>
      <c r="E33" s="26" t="s">
        <v>41</v>
      </c>
      <c r="F33" s="98">
        <f>ROUND((SUM(BE133:BE332)),  2)</f>
        <v>0</v>
      </c>
      <c r="G33" s="31"/>
      <c r="H33" s="31"/>
      <c r="I33" s="99">
        <v>0.21</v>
      </c>
      <c r="J33" s="98">
        <f>ROUND(((SUM(BE133:BE332))*I33),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26" t="s">
        <v>42</v>
      </c>
      <c r="F34" s="98">
        <f>ROUND((SUM(BF133:BF332)),  2)</f>
        <v>0</v>
      </c>
      <c r="G34" s="31"/>
      <c r="H34" s="31"/>
      <c r="I34" s="99">
        <v>0.12</v>
      </c>
      <c r="J34" s="98">
        <f>ROUND(((SUM(BF133:BF332))*I34),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2"/>
      <c r="C35" s="31"/>
      <c r="D35" s="31"/>
      <c r="E35" s="26" t="s">
        <v>43</v>
      </c>
      <c r="F35" s="98">
        <f>ROUND((SUM(BG133:BG332)),  2)</f>
        <v>0</v>
      </c>
      <c r="G35" s="31"/>
      <c r="H35" s="31"/>
      <c r="I35" s="99">
        <v>0.21</v>
      </c>
      <c r="J35" s="98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2"/>
      <c r="C36" s="31"/>
      <c r="D36" s="31"/>
      <c r="E36" s="26" t="s">
        <v>44</v>
      </c>
      <c r="F36" s="98">
        <f>ROUND((SUM(BH133:BH332)),  2)</f>
        <v>0</v>
      </c>
      <c r="G36" s="31"/>
      <c r="H36" s="31"/>
      <c r="I36" s="99">
        <v>0.12</v>
      </c>
      <c r="J36" s="98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45</v>
      </c>
      <c r="F37" s="98">
        <f>ROUND((SUM(BI133:BI332)),  2)</f>
        <v>0</v>
      </c>
      <c r="G37" s="31"/>
      <c r="H37" s="31"/>
      <c r="I37" s="99">
        <v>0</v>
      </c>
      <c r="J37" s="98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0"/>
      <c r="D39" s="101" t="s">
        <v>46</v>
      </c>
      <c r="E39" s="59"/>
      <c r="F39" s="59"/>
      <c r="G39" s="102" t="s">
        <v>47</v>
      </c>
      <c r="H39" s="103" t="s">
        <v>48</v>
      </c>
      <c r="I39" s="59"/>
      <c r="J39" s="104">
        <f>SUM(J30:J37)</f>
        <v>0</v>
      </c>
      <c r="K39" s="105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customHeight="1">
      <c r="B41" s="19"/>
      <c r="L41" s="19"/>
    </row>
    <row r="42" spans="1:31" s="1" customFormat="1" ht="14.4" customHeight="1">
      <c r="B42" s="19"/>
      <c r="L42" s="19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41"/>
      <c r="D50" s="42" t="s">
        <v>49</v>
      </c>
      <c r="E50" s="43"/>
      <c r="F50" s="43"/>
      <c r="G50" s="42" t="s">
        <v>50</v>
      </c>
      <c r="H50" s="43"/>
      <c r="I50" s="43"/>
      <c r="J50" s="43"/>
      <c r="K50" s="43"/>
      <c r="L50" s="4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1"/>
      <c r="B61" s="32"/>
      <c r="C61" s="31"/>
      <c r="D61" s="44" t="s">
        <v>51</v>
      </c>
      <c r="E61" s="34"/>
      <c r="F61" s="106" t="s">
        <v>52</v>
      </c>
      <c r="G61" s="44" t="s">
        <v>51</v>
      </c>
      <c r="H61" s="34"/>
      <c r="I61" s="34"/>
      <c r="J61" s="107" t="s">
        <v>52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1"/>
      <c r="B65" s="32"/>
      <c r="C65" s="31"/>
      <c r="D65" s="42" t="s">
        <v>53</v>
      </c>
      <c r="E65" s="45"/>
      <c r="F65" s="45"/>
      <c r="G65" s="42" t="s">
        <v>54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1"/>
      <c r="B76" s="32"/>
      <c r="C76" s="31"/>
      <c r="D76" s="44" t="s">
        <v>51</v>
      </c>
      <c r="E76" s="34"/>
      <c r="F76" s="106" t="s">
        <v>52</v>
      </c>
      <c r="G76" s="44" t="s">
        <v>51</v>
      </c>
      <c r="H76" s="34"/>
      <c r="I76" s="34"/>
      <c r="J76" s="107" t="s">
        <v>52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customHeight="1">
      <c r="A82" s="31"/>
      <c r="B82" s="32"/>
      <c r="C82" s="20" t="s">
        <v>111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48" t="str">
        <f>E7</f>
        <v>Modernizace učeben v Gymnáziu Sokolov - stavební část</v>
      </c>
      <c r="F85" s="249"/>
      <c r="G85" s="249"/>
      <c r="H85" s="249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109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7" t="str">
        <f>E9</f>
        <v>1 - Učebna B 206 - Biologie - příprava</v>
      </c>
      <c r="F87" s="247"/>
      <c r="G87" s="247"/>
      <c r="H87" s="247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Sokolov</v>
      </c>
      <c r="G89" s="31"/>
      <c r="H89" s="31"/>
      <c r="I89" s="26" t="s">
        <v>21</v>
      </c>
      <c r="J89" s="54" t="str">
        <f>IF(J12="","",J12)</f>
        <v>24. 5. 2024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customHeight="1">
      <c r="A91" s="31"/>
      <c r="B91" s="32"/>
      <c r="C91" s="26" t="s">
        <v>23</v>
      </c>
      <c r="D91" s="31"/>
      <c r="E91" s="31"/>
      <c r="F91" s="24" t="str">
        <f>E15</f>
        <v>Gymnázium Sokolov a KVC, p.o.</v>
      </c>
      <c r="G91" s="31"/>
      <c r="H91" s="31"/>
      <c r="I91" s="26" t="s">
        <v>29</v>
      </c>
      <c r="J91" s="29" t="str">
        <f>E21</f>
        <v>Projekt stav s.r.o.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customHeight="1">
      <c r="A92" s="31"/>
      <c r="B92" s="32"/>
      <c r="C92" s="26" t="s">
        <v>27</v>
      </c>
      <c r="D92" s="31"/>
      <c r="E92" s="31"/>
      <c r="F92" s="24" t="str">
        <f>IF(E18="","",E18)</f>
        <v>Vyplň údaj</v>
      </c>
      <c r="G92" s="31"/>
      <c r="H92" s="31"/>
      <c r="I92" s="26" t="s">
        <v>32</v>
      </c>
      <c r="J92" s="29" t="str">
        <f>E24</f>
        <v>Milan Hájek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08" t="s">
        <v>112</v>
      </c>
      <c r="D94" s="100"/>
      <c r="E94" s="100"/>
      <c r="F94" s="100"/>
      <c r="G94" s="100"/>
      <c r="H94" s="100"/>
      <c r="I94" s="100"/>
      <c r="J94" s="109" t="s">
        <v>113</v>
      </c>
      <c r="K94" s="100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5" customHeight="1">
      <c r="A96" s="31"/>
      <c r="B96" s="32"/>
      <c r="C96" s="110" t="s">
        <v>114</v>
      </c>
      <c r="D96" s="31"/>
      <c r="E96" s="31"/>
      <c r="F96" s="31"/>
      <c r="G96" s="31"/>
      <c r="H96" s="31"/>
      <c r="I96" s="31"/>
      <c r="J96" s="70">
        <f>J133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115</v>
      </c>
    </row>
    <row r="97" spans="2:12" s="9" customFormat="1" ht="24.9" customHeight="1">
      <c r="B97" s="111"/>
      <c r="D97" s="112" t="s">
        <v>156</v>
      </c>
      <c r="E97" s="113"/>
      <c r="F97" s="113"/>
      <c r="G97" s="113"/>
      <c r="H97" s="113"/>
      <c r="I97" s="113"/>
      <c r="J97" s="114">
        <f>J134</f>
        <v>0</v>
      </c>
      <c r="L97" s="111"/>
    </row>
    <row r="98" spans="2:12" s="12" customFormat="1" ht="19.95" customHeight="1">
      <c r="B98" s="159"/>
      <c r="D98" s="160" t="s">
        <v>157</v>
      </c>
      <c r="E98" s="161"/>
      <c r="F98" s="161"/>
      <c r="G98" s="161"/>
      <c r="H98" s="161"/>
      <c r="I98" s="161"/>
      <c r="J98" s="162">
        <f>J135</f>
        <v>0</v>
      </c>
      <c r="L98" s="159"/>
    </row>
    <row r="99" spans="2:12" s="12" customFormat="1" ht="19.95" customHeight="1">
      <c r="B99" s="159"/>
      <c r="D99" s="160" t="s">
        <v>158</v>
      </c>
      <c r="E99" s="161"/>
      <c r="F99" s="161"/>
      <c r="G99" s="161"/>
      <c r="H99" s="161"/>
      <c r="I99" s="161"/>
      <c r="J99" s="162">
        <f>J149</f>
        <v>0</v>
      </c>
      <c r="L99" s="159"/>
    </row>
    <row r="100" spans="2:12" s="12" customFormat="1" ht="19.95" customHeight="1">
      <c r="B100" s="159"/>
      <c r="D100" s="160" t="s">
        <v>159</v>
      </c>
      <c r="E100" s="161"/>
      <c r="F100" s="161"/>
      <c r="G100" s="161"/>
      <c r="H100" s="161"/>
      <c r="I100" s="161"/>
      <c r="J100" s="162">
        <f>J166</f>
        <v>0</v>
      </c>
      <c r="L100" s="159"/>
    </row>
    <row r="101" spans="2:12" s="12" customFormat="1" ht="19.95" customHeight="1">
      <c r="B101" s="159"/>
      <c r="D101" s="160" t="s">
        <v>160</v>
      </c>
      <c r="E101" s="161"/>
      <c r="F101" s="161"/>
      <c r="G101" s="161"/>
      <c r="H101" s="161"/>
      <c r="I101" s="161"/>
      <c r="J101" s="162">
        <f>J176</f>
        <v>0</v>
      </c>
      <c r="L101" s="159"/>
    </row>
    <row r="102" spans="2:12" s="9" customFormat="1" ht="24.9" customHeight="1">
      <c r="B102" s="111"/>
      <c r="D102" s="112" t="s">
        <v>161</v>
      </c>
      <c r="E102" s="113"/>
      <c r="F102" s="113"/>
      <c r="G102" s="113"/>
      <c r="H102" s="113"/>
      <c r="I102" s="113"/>
      <c r="J102" s="114">
        <f>J179</f>
        <v>0</v>
      </c>
      <c r="L102" s="111"/>
    </row>
    <row r="103" spans="2:12" s="12" customFormat="1" ht="19.95" customHeight="1">
      <c r="B103" s="159"/>
      <c r="D103" s="160" t="s">
        <v>162</v>
      </c>
      <c r="E103" s="161"/>
      <c r="F103" s="161"/>
      <c r="G103" s="161"/>
      <c r="H103" s="161"/>
      <c r="I103" s="161"/>
      <c r="J103" s="162">
        <f>J180</f>
        <v>0</v>
      </c>
      <c r="L103" s="159"/>
    </row>
    <row r="104" spans="2:12" s="12" customFormat="1" ht="19.95" customHeight="1">
      <c r="B104" s="159"/>
      <c r="D104" s="160" t="s">
        <v>163</v>
      </c>
      <c r="E104" s="161"/>
      <c r="F104" s="161"/>
      <c r="G104" s="161"/>
      <c r="H104" s="161"/>
      <c r="I104" s="161"/>
      <c r="J104" s="162">
        <f>J189</f>
        <v>0</v>
      </c>
      <c r="L104" s="159"/>
    </row>
    <row r="105" spans="2:12" s="12" customFormat="1" ht="19.95" customHeight="1">
      <c r="B105" s="159"/>
      <c r="D105" s="160" t="s">
        <v>164</v>
      </c>
      <c r="E105" s="161"/>
      <c r="F105" s="161"/>
      <c r="G105" s="161"/>
      <c r="H105" s="161"/>
      <c r="I105" s="161"/>
      <c r="J105" s="162">
        <f>J202</f>
        <v>0</v>
      </c>
      <c r="L105" s="159"/>
    </row>
    <row r="106" spans="2:12" s="12" customFormat="1" ht="19.95" customHeight="1">
      <c r="B106" s="159"/>
      <c r="D106" s="160" t="s">
        <v>165</v>
      </c>
      <c r="E106" s="161"/>
      <c r="F106" s="161"/>
      <c r="G106" s="161"/>
      <c r="H106" s="161"/>
      <c r="I106" s="161"/>
      <c r="J106" s="162">
        <f>J225</f>
        <v>0</v>
      </c>
      <c r="L106" s="159"/>
    </row>
    <row r="107" spans="2:12" s="12" customFormat="1" ht="19.95" customHeight="1">
      <c r="B107" s="159"/>
      <c r="D107" s="160" t="s">
        <v>166</v>
      </c>
      <c r="E107" s="161"/>
      <c r="F107" s="161"/>
      <c r="G107" s="161"/>
      <c r="H107" s="161"/>
      <c r="I107" s="161"/>
      <c r="J107" s="162">
        <f>J234</f>
        <v>0</v>
      </c>
      <c r="L107" s="159"/>
    </row>
    <row r="108" spans="2:12" s="12" customFormat="1" ht="19.95" customHeight="1">
      <c r="B108" s="159"/>
      <c r="D108" s="160" t="s">
        <v>167</v>
      </c>
      <c r="E108" s="161"/>
      <c r="F108" s="161"/>
      <c r="G108" s="161"/>
      <c r="H108" s="161"/>
      <c r="I108" s="161"/>
      <c r="J108" s="162">
        <f>J241</f>
        <v>0</v>
      </c>
      <c r="L108" s="159"/>
    </row>
    <row r="109" spans="2:12" s="12" customFormat="1" ht="19.95" customHeight="1">
      <c r="B109" s="159"/>
      <c r="D109" s="160" t="s">
        <v>168</v>
      </c>
      <c r="E109" s="161"/>
      <c r="F109" s="161"/>
      <c r="G109" s="161"/>
      <c r="H109" s="161"/>
      <c r="I109" s="161"/>
      <c r="J109" s="162">
        <f>J248</f>
        <v>0</v>
      </c>
      <c r="L109" s="159"/>
    </row>
    <row r="110" spans="2:12" s="12" customFormat="1" ht="19.95" customHeight="1">
      <c r="B110" s="159"/>
      <c r="D110" s="160" t="s">
        <v>169</v>
      </c>
      <c r="E110" s="161"/>
      <c r="F110" s="161"/>
      <c r="G110" s="161"/>
      <c r="H110" s="161"/>
      <c r="I110" s="161"/>
      <c r="J110" s="162">
        <f>J279</f>
        <v>0</v>
      </c>
      <c r="L110" s="159"/>
    </row>
    <row r="111" spans="2:12" s="12" customFormat="1" ht="19.95" customHeight="1">
      <c r="B111" s="159"/>
      <c r="D111" s="160" t="s">
        <v>170</v>
      </c>
      <c r="E111" s="161"/>
      <c r="F111" s="161"/>
      <c r="G111" s="161"/>
      <c r="H111" s="161"/>
      <c r="I111" s="161"/>
      <c r="J111" s="162">
        <f>J290</f>
        <v>0</v>
      </c>
      <c r="L111" s="159"/>
    </row>
    <row r="112" spans="2:12" s="12" customFormat="1" ht="19.95" customHeight="1">
      <c r="B112" s="159"/>
      <c r="D112" s="160" t="s">
        <v>171</v>
      </c>
      <c r="E112" s="161"/>
      <c r="F112" s="161"/>
      <c r="G112" s="161"/>
      <c r="H112" s="161"/>
      <c r="I112" s="161"/>
      <c r="J112" s="162">
        <f>J314</f>
        <v>0</v>
      </c>
      <c r="L112" s="159"/>
    </row>
    <row r="113" spans="1:31" s="9" customFormat="1" ht="24.9" customHeight="1">
      <c r="B113" s="111"/>
      <c r="D113" s="112" t="s">
        <v>172</v>
      </c>
      <c r="E113" s="113"/>
      <c r="F113" s="113"/>
      <c r="G113" s="113"/>
      <c r="H113" s="113"/>
      <c r="I113" s="113"/>
      <c r="J113" s="114">
        <f>J324</f>
        <v>0</v>
      </c>
      <c r="L113" s="111"/>
    </row>
    <row r="114" spans="1:31" s="2" customFormat="1" ht="21.75" customHeight="1">
      <c r="A114" s="31"/>
      <c r="B114" s="32"/>
      <c r="C114" s="31"/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31" s="2" customFormat="1" ht="6.9" customHeight="1">
      <c r="A115" s="31"/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9" spans="1:31" s="2" customFormat="1" ht="6.9" customHeight="1">
      <c r="A119" s="31"/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24.9" customHeight="1">
      <c r="A120" s="31"/>
      <c r="B120" s="32"/>
      <c r="C120" s="20" t="s">
        <v>117</v>
      </c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6.9" customHeight="1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2" customHeight="1">
      <c r="A122" s="31"/>
      <c r="B122" s="32"/>
      <c r="C122" s="26" t="s">
        <v>16</v>
      </c>
      <c r="D122" s="31"/>
      <c r="E122" s="31"/>
      <c r="F122" s="31"/>
      <c r="G122" s="31"/>
      <c r="H122" s="31"/>
      <c r="I122" s="31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6.5" customHeight="1">
      <c r="A123" s="31"/>
      <c r="B123" s="32"/>
      <c r="C123" s="31"/>
      <c r="D123" s="31"/>
      <c r="E123" s="248" t="str">
        <f>E7</f>
        <v>Modernizace učeben v Gymnáziu Sokolov - stavební část</v>
      </c>
      <c r="F123" s="249"/>
      <c r="G123" s="249"/>
      <c r="H123" s="249"/>
      <c r="I123" s="31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109</v>
      </c>
      <c r="D124" s="31"/>
      <c r="E124" s="31"/>
      <c r="F124" s="31"/>
      <c r="G124" s="31"/>
      <c r="H124" s="31"/>
      <c r="I124" s="31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6.5" customHeight="1">
      <c r="A125" s="31"/>
      <c r="B125" s="32"/>
      <c r="C125" s="31"/>
      <c r="D125" s="31"/>
      <c r="E125" s="227" t="str">
        <f>E9</f>
        <v>1 - Učebna B 206 - Biologie - příprava</v>
      </c>
      <c r="F125" s="247"/>
      <c r="G125" s="247"/>
      <c r="H125" s="247"/>
      <c r="I125" s="31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6.9" customHeight="1">
      <c r="A126" s="31"/>
      <c r="B126" s="32"/>
      <c r="C126" s="31"/>
      <c r="D126" s="31"/>
      <c r="E126" s="31"/>
      <c r="F126" s="31"/>
      <c r="G126" s="31"/>
      <c r="H126" s="31"/>
      <c r="I126" s="31"/>
      <c r="J126" s="31"/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2" customHeight="1">
      <c r="A127" s="31"/>
      <c r="B127" s="32"/>
      <c r="C127" s="26" t="s">
        <v>19</v>
      </c>
      <c r="D127" s="31"/>
      <c r="E127" s="31"/>
      <c r="F127" s="24" t="str">
        <f>F12</f>
        <v>Sokolov</v>
      </c>
      <c r="G127" s="31"/>
      <c r="H127" s="31"/>
      <c r="I127" s="26" t="s">
        <v>21</v>
      </c>
      <c r="J127" s="54" t="str">
        <f>IF(J12="","",J12)</f>
        <v>24. 5. 2024</v>
      </c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6.9" customHeight="1">
      <c r="A128" s="31"/>
      <c r="B128" s="32"/>
      <c r="C128" s="31"/>
      <c r="D128" s="31"/>
      <c r="E128" s="31"/>
      <c r="F128" s="31"/>
      <c r="G128" s="31"/>
      <c r="H128" s="31"/>
      <c r="I128" s="31"/>
      <c r="J128" s="31"/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5.15" customHeight="1">
      <c r="A129" s="31"/>
      <c r="B129" s="32"/>
      <c r="C129" s="26" t="s">
        <v>23</v>
      </c>
      <c r="D129" s="31"/>
      <c r="E129" s="31"/>
      <c r="F129" s="24" t="str">
        <f>E15</f>
        <v>Gymnázium Sokolov a KVC, p.o.</v>
      </c>
      <c r="G129" s="31"/>
      <c r="H129" s="31"/>
      <c r="I129" s="26" t="s">
        <v>29</v>
      </c>
      <c r="J129" s="29" t="str">
        <f>E21</f>
        <v>Projekt stav s.r.o.</v>
      </c>
      <c r="K129" s="31"/>
      <c r="L129" s="4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5.15" customHeight="1">
      <c r="A130" s="31"/>
      <c r="B130" s="32"/>
      <c r="C130" s="26" t="s">
        <v>27</v>
      </c>
      <c r="D130" s="31"/>
      <c r="E130" s="31"/>
      <c r="F130" s="24" t="str">
        <f>IF(E18="","",E18)</f>
        <v>Vyplň údaj</v>
      </c>
      <c r="G130" s="31"/>
      <c r="H130" s="31"/>
      <c r="I130" s="26" t="s">
        <v>32</v>
      </c>
      <c r="J130" s="29" t="str">
        <f>E24</f>
        <v>Milan Hájek</v>
      </c>
      <c r="K130" s="31"/>
      <c r="L130" s="4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0.35" customHeight="1">
      <c r="A131" s="31"/>
      <c r="B131" s="32"/>
      <c r="C131" s="31"/>
      <c r="D131" s="31"/>
      <c r="E131" s="31"/>
      <c r="F131" s="31"/>
      <c r="G131" s="31"/>
      <c r="H131" s="31"/>
      <c r="I131" s="31"/>
      <c r="J131" s="31"/>
      <c r="K131" s="31"/>
      <c r="L131" s="4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10" customFormat="1" ht="29.25" customHeight="1">
      <c r="A132" s="115"/>
      <c r="B132" s="116"/>
      <c r="C132" s="117" t="s">
        <v>118</v>
      </c>
      <c r="D132" s="118" t="s">
        <v>61</v>
      </c>
      <c r="E132" s="118" t="s">
        <v>57</v>
      </c>
      <c r="F132" s="118" t="s">
        <v>58</v>
      </c>
      <c r="G132" s="118" t="s">
        <v>119</v>
      </c>
      <c r="H132" s="118" t="s">
        <v>120</v>
      </c>
      <c r="I132" s="118" t="s">
        <v>121</v>
      </c>
      <c r="J132" s="118" t="s">
        <v>113</v>
      </c>
      <c r="K132" s="119" t="s">
        <v>122</v>
      </c>
      <c r="L132" s="120"/>
      <c r="M132" s="61" t="s">
        <v>1</v>
      </c>
      <c r="N132" s="62" t="s">
        <v>40</v>
      </c>
      <c r="O132" s="62" t="s">
        <v>123</v>
      </c>
      <c r="P132" s="62" t="s">
        <v>124</v>
      </c>
      <c r="Q132" s="62" t="s">
        <v>125</v>
      </c>
      <c r="R132" s="62" t="s">
        <v>126</v>
      </c>
      <c r="S132" s="62" t="s">
        <v>127</v>
      </c>
      <c r="T132" s="63" t="s">
        <v>128</v>
      </c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</row>
    <row r="133" spans="1:65" s="2" customFormat="1" ht="22.95" customHeight="1">
      <c r="A133" s="31"/>
      <c r="B133" s="32"/>
      <c r="C133" s="68" t="s">
        <v>129</v>
      </c>
      <c r="D133" s="31"/>
      <c r="E133" s="31"/>
      <c r="F133" s="31"/>
      <c r="G133" s="31"/>
      <c r="H133" s="31"/>
      <c r="I133" s="31"/>
      <c r="J133" s="121">
        <f>BK133</f>
        <v>0</v>
      </c>
      <c r="K133" s="31"/>
      <c r="L133" s="32"/>
      <c r="M133" s="64"/>
      <c r="N133" s="55"/>
      <c r="O133" s="65"/>
      <c r="P133" s="122">
        <f>P134+P179+P324</f>
        <v>0</v>
      </c>
      <c r="Q133" s="65"/>
      <c r="R133" s="122">
        <f>R134+R179+R324</f>
        <v>1.5326623000000001</v>
      </c>
      <c r="S133" s="65"/>
      <c r="T133" s="123">
        <f>T134+T179+T324</f>
        <v>0.82855799999999991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6" t="s">
        <v>75</v>
      </c>
      <c r="AU133" s="16" t="s">
        <v>115</v>
      </c>
      <c r="BK133" s="124">
        <f>BK134+BK179+BK324</f>
        <v>0</v>
      </c>
    </row>
    <row r="134" spans="1:65" s="11" customFormat="1" ht="25.95" customHeight="1">
      <c r="B134" s="125"/>
      <c r="D134" s="126" t="s">
        <v>75</v>
      </c>
      <c r="E134" s="127" t="s">
        <v>173</v>
      </c>
      <c r="F134" s="127" t="s">
        <v>174</v>
      </c>
      <c r="I134" s="128"/>
      <c r="J134" s="129">
        <f>BK134</f>
        <v>0</v>
      </c>
      <c r="L134" s="125"/>
      <c r="M134" s="130"/>
      <c r="N134" s="131"/>
      <c r="O134" s="131"/>
      <c r="P134" s="132">
        <f>P135+P149+P166+P176</f>
        <v>0</v>
      </c>
      <c r="Q134" s="131"/>
      <c r="R134" s="132">
        <f>R135+R149+R166+R176</f>
        <v>0.85946599999999995</v>
      </c>
      <c r="S134" s="131"/>
      <c r="T134" s="133">
        <f>T135+T149+T166+T176</f>
        <v>0.63129999999999997</v>
      </c>
      <c r="AR134" s="126" t="s">
        <v>83</v>
      </c>
      <c r="AT134" s="134" t="s">
        <v>75</v>
      </c>
      <c r="AU134" s="134" t="s">
        <v>76</v>
      </c>
      <c r="AY134" s="126" t="s">
        <v>132</v>
      </c>
      <c r="BK134" s="135">
        <f>BK135+BK149+BK166+BK176</f>
        <v>0</v>
      </c>
    </row>
    <row r="135" spans="1:65" s="11" customFormat="1" ht="22.95" customHeight="1">
      <c r="B135" s="125"/>
      <c r="D135" s="126" t="s">
        <v>75</v>
      </c>
      <c r="E135" s="163" t="s">
        <v>99</v>
      </c>
      <c r="F135" s="163" t="s">
        <v>175</v>
      </c>
      <c r="I135" s="128"/>
      <c r="J135" s="164">
        <f>BK135</f>
        <v>0</v>
      </c>
      <c r="L135" s="125"/>
      <c r="M135" s="130"/>
      <c r="N135" s="131"/>
      <c r="O135" s="131"/>
      <c r="P135" s="132">
        <f>SUM(P136:P148)</f>
        <v>0</v>
      </c>
      <c r="Q135" s="131"/>
      <c r="R135" s="132">
        <f>SUM(R136:R148)</f>
        <v>0.85303999999999991</v>
      </c>
      <c r="S135" s="131"/>
      <c r="T135" s="133">
        <f>SUM(T136:T148)</f>
        <v>1E-4</v>
      </c>
      <c r="AR135" s="126" t="s">
        <v>83</v>
      </c>
      <c r="AT135" s="134" t="s">
        <v>75</v>
      </c>
      <c r="AU135" s="134" t="s">
        <v>83</v>
      </c>
      <c r="AY135" s="126" t="s">
        <v>132</v>
      </c>
      <c r="BK135" s="135">
        <f>SUM(BK136:BK148)</f>
        <v>0</v>
      </c>
    </row>
    <row r="136" spans="1:65" s="2" customFormat="1" ht="24.15" customHeight="1">
      <c r="A136" s="31"/>
      <c r="B136" s="136"/>
      <c r="C136" s="137" t="s">
        <v>83</v>
      </c>
      <c r="D136" s="137" t="s">
        <v>133</v>
      </c>
      <c r="E136" s="138" t="s">
        <v>176</v>
      </c>
      <c r="F136" s="139" t="s">
        <v>177</v>
      </c>
      <c r="G136" s="140" t="s">
        <v>178</v>
      </c>
      <c r="H136" s="141">
        <v>37.799999999999997</v>
      </c>
      <c r="I136" s="142"/>
      <c r="J136" s="143">
        <f>ROUND(I136*H136,2)</f>
        <v>0</v>
      </c>
      <c r="K136" s="139" t="s">
        <v>179</v>
      </c>
      <c r="L136" s="32"/>
      <c r="M136" s="144" t="s">
        <v>1</v>
      </c>
      <c r="N136" s="145" t="s">
        <v>41</v>
      </c>
      <c r="O136" s="57"/>
      <c r="P136" s="146">
        <f>O136*H136</f>
        <v>0</v>
      </c>
      <c r="Q136" s="146">
        <v>5.7999999999999996E-3</v>
      </c>
      <c r="R136" s="146">
        <f>Q136*H136</f>
        <v>0.21923999999999996</v>
      </c>
      <c r="S136" s="146">
        <v>0</v>
      </c>
      <c r="T136" s="147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48" t="s">
        <v>93</v>
      </c>
      <c r="AT136" s="148" t="s">
        <v>133</v>
      </c>
      <c r="AU136" s="148" t="s">
        <v>85</v>
      </c>
      <c r="AY136" s="16" t="s">
        <v>132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6" t="s">
        <v>83</v>
      </c>
      <c r="BK136" s="149">
        <f>ROUND(I136*H136,2)</f>
        <v>0</v>
      </c>
      <c r="BL136" s="16" t="s">
        <v>93</v>
      </c>
      <c r="BM136" s="148" t="s">
        <v>180</v>
      </c>
    </row>
    <row r="137" spans="1:65" s="2" customFormat="1" ht="28.8">
      <c r="A137" s="31"/>
      <c r="B137" s="32"/>
      <c r="C137" s="31"/>
      <c r="D137" s="150" t="s">
        <v>138</v>
      </c>
      <c r="E137" s="31"/>
      <c r="F137" s="151" t="s">
        <v>181</v>
      </c>
      <c r="G137" s="31"/>
      <c r="H137" s="31"/>
      <c r="I137" s="152"/>
      <c r="J137" s="31"/>
      <c r="K137" s="31"/>
      <c r="L137" s="32"/>
      <c r="M137" s="153"/>
      <c r="N137" s="154"/>
      <c r="O137" s="57"/>
      <c r="P137" s="57"/>
      <c r="Q137" s="57"/>
      <c r="R137" s="57"/>
      <c r="S137" s="57"/>
      <c r="T137" s="58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6" t="s">
        <v>138</v>
      </c>
      <c r="AU137" s="16" t="s">
        <v>85</v>
      </c>
    </row>
    <row r="138" spans="1:65" s="2" customFormat="1" ht="21.75" customHeight="1">
      <c r="A138" s="31"/>
      <c r="B138" s="136"/>
      <c r="C138" s="137" t="s">
        <v>85</v>
      </c>
      <c r="D138" s="137" t="s">
        <v>133</v>
      </c>
      <c r="E138" s="138" t="s">
        <v>182</v>
      </c>
      <c r="F138" s="139" t="s">
        <v>183</v>
      </c>
      <c r="G138" s="140" t="s">
        <v>178</v>
      </c>
      <c r="H138" s="141">
        <v>3.55</v>
      </c>
      <c r="I138" s="142"/>
      <c r="J138" s="143">
        <f>ROUND(I138*H138,2)</f>
        <v>0</v>
      </c>
      <c r="K138" s="139" t="s">
        <v>179</v>
      </c>
      <c r="L138" s="32"/>
      <c r="M138" s="144" t="s">
        <v>1</v>
      </c>
      <c r="N138" s="145" t="s">
        <v>41</v>
      </c>
      <c r="O138" s="57"/>
      <c r="P138" s="146">
        <f>O138*H138</f>
        <v>0</v>
      </c>
      <c r="Q138" s="146">
        <v>5.6000000000000001E-2</v>
      </c>
      <c r="R138" s="146">
        <f>Q138*H138</f>
        <v>0.1988</v>
      </c>
      <c r="S138" s="146">
        <v>0</v>
      </c>
      <c r="T138" s="147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48" t="s">
        <v>93</v>
      </c>
      <c r="AT138" s="148" t="s">
        <v>133</v>
      </c>
      <c r="AU138" s="148" t="s">
        <v>85</v>
      </c>
      <c r="AY138" s="16" t="s">
        <v>132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6" t="s">
        <v>83</v>
      </c>
      <c r="BK138" s="149">
        <f>ROUND(I138*H138,2)</f>
        <v>0</v>
      </c>
      <c r="BL138" s="16" t="s">
        <v>93</v>
      </c>
      <c r="BM138" s="148" t="s">
        <v>184</v>
      </c>
    </row>
    <row r="139" spans="1:65" s="2" customFormat="1">
      <c r="A139" s="31"/>
      <c r="B139" s="32"/>
      <c r="C139" s="31"/>
      <c r="D139" s="150" t="s">
        <v>138</v>
      </c>
      <c r="E139" s="31"/>
      <c r="F139" s="151" t="s">
        <v>185</v>
      </c>
      <c r="G139" s="31"/>
      <c r="H139" s="31"/>
      <c r="I139" s="152"/>
      <c r="J139" s="31"/>
      <c r="K139" s="31"/>
      <c r="L139" s="32"/>
      <c r="M139" s="153"/>
      <c r="N139" s="154"/>
      <c r="O139" s="57"/>
      <c r="P139" s="57"/>
      <c r="Q139" s="57"/>
      <c r="R139" s="57"/>
      <c r="S139" s="57"/>
      <c r="T139" s="58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6" t="s">
        <v>138</v>
      </c>
      <c r="AU139" s="16" t="s">
        <v>85</v>
      </c>
    </row>
    <row r="140" spans="1:65" s="13" customFormat="1">
      <c r="B140" s="165"/>
      <c r="D140" s="150" t="s">
        <v>186</v>
      </c>
      <c r="E140" s="166" t="s">
        <v>1</v>
      </c>
      <c r="F140" s="167" t="s">
        <v>187</v>
      </c>
      <c r="H140" s="168">
        <v>2.4</v>
      </c>
      <c r="I140" s="169"/>
      <c r="L140" s="165"/>
      <c r="M140" s="170"/>
      <c r="N140" s="171"/>
      <c r="O140" s="171"/>
      <c r="P140" s="171"/>
      <c r="Q140" s="171"/>
      <c r="R140" s="171"/>
      <c r="S140" s="171"/>
      <c r="T140" s="172"/>
      <c r="AT140" s="166" t="s">
        <v>186</v>
      </c>
      <c r="AU140" s="166" t="s">
        <v>85</v>
      </c>
      <c r="AV140" s="13" t="s">
        <v>85</v>
      </c>
      <c r="AW140" s="13" t="s">
        <v>31</v>
      </c>
      <c r="AX140" s="13" t="s">
        <v>76</v>
      </c>
      <c r="AY140" s="166" t="s">
        <v>132</v>
      </c>
    </row>
    <row r="141" spans="1:65" s="13" customFormat="1">
      <c r="B141" s="165"/>
      <c r="D141" s="150" t="s">
        <v>186</v>
      </c>
      <c r="E141" s="166" t="s">
        <v>1</v>
      </c>
      <c r="F141" s="167" t="s">
        <v>188</v>
      </c>
      <c r="H141" s="168">
        <v>0.7</v>
      </c>
      <c r="I141" s="169"/>
      <c r="L141" s="165"/>
      <c r="M141" s="170"/>
      <c r="N141" s="171"/>
      <c r="O141" s="171"/>
      <c r="P141" s="171"/>
      <c r="Q141" s="171"/>
      <c r="R141" s="171"/>
      <c r="S141" s="171"/>
      <c r="T141" s="172"/>
      <c r="AT141" s="166" t="s">
        <v>186</v>
      </c>
      <c r="AU141" s="166" t="s">
        <v>85</v>
      </c>
      <c r="AV141" s="13" t="s">
        <v>85</v>
      </c>
      <c r="AW141" s="13" t="s">
        <v>31</v>
      </c>
      <c r="AX141" s="13" t="s">
        <v>76</v>
      </c>
      <c r="AY141" s="166" t="s">
        <v>132</v>
      </c>
    </row>
    <row r="142" spans="1:65" s="13" customFormat="1">
      <c r="B142" s="165"/>
      <c r="D142" s="150" t="s">
        <v>186</v>
      </c>
      <c r="E142" s="166" t="s">
        <v>1</v>
      </c>
      <c r="F142" s="167" t="s">
        <v>189</v>
      </c>
      <c r="H142" s="168">
        <v>0.35</v>
      </c>
      <c r="I142" s="169"/>
      <c r="L142" s="165"/>
      <c r="M142" s="170"/>
      <c r="N142" s="171"/>
      <c r="O142" s="171"/>
      <c r="P142" s="171"/>
      <c r="Q142" s="171"/>
      <c r="R142" s="171"/>
      <c r="S142" s="171"/>
      <c r="T142" s="172"/>
      <c r="AT142" s="166" t="s">
        <v>186</v>
      </c>
      <c r="AU142" s="166" t="s">
        <v>85</v>
      </c>
      <c r="AV142" s="13" t="s">
        <v>85</v>
      </c>
      <c r="AW142" s="13" t="s">
        <v>31</v>
      </c>
      <c r="AX142" s="13" t="s">
        <v>76</v>
      </c>
      <c r="AY142" s="166" t="s">
        <v>132</v>
      </c>
    </row>
    <row r="143" spans="1:65" s="13" customFormat="1">
      <c r="B143" s="165"/>
      <c r="D143" s="150" t="s">
        <v>186</v>
      </c>
      <c r="E143" s="166" t="s">
        <v>1</v>
      </c>
      <c r="F143" s="167" t="s">
        <v>190</v>
      </c>
      <c r="H143" s="168">
        <v>0.1</v>
      </c>
      <c r="I143" s="169"/>
      <c r="L143" s="165"/>
      <c r="M143" s="170"/>
      <c r="N143" s="171"/>
      <c r="O143" s="171"/>
      <c r="P143" s="171"/>
      <c r="Q143" s="171"/>
      <c r="R143" s="171"/>
      <c r="S143" s="171"/>
      <c r="T143" s="172"/>
      <c r="AT143" s="166" t="s">
        <v>186</v>
      </c>
      <c r="AU143" s="166" t="s">
        <v>85</v>
      </c>
      <c r="AV143" s="13" t="s">
        <v>85</v>
      </c>
      <c r="AW143" s="13" t="s">
        <v>31</v>
      </c>
      <c r="AX143" s="13" t="s">
        <v>76</v>
      </c>
      <c r="AY143" s="166" t="s">
        <v>132</v>
      </c>
    </row>
    <row r="144" spans="1:65" s="2" customFormat="1" ht="24.15" customHeight="1">
      <c r="A144" s="31"/>
      <c r="B144" s="136"/>
      <c r="C144" s="137" t="s">
        <v>90</v>
      </c>
      <c r="D144" s="137" t="s">
        <v>133</v>
      </c>
      <c r="E144" s="138" t="s">
        <v>191</v>
      </c>
      <c r="F144" s="139" t="s">
        <v>192</v>
      </c>
      <c r="G144" s="140" t="s">
        <v>178</v>
      </c>
      <c r="H144" s="141">
        <v>75</v>
      </c>
      <c r="I144" s="142"/>
      <c r="J144" s="143">
        <f>ROUND(I144*H144,2)</f>
        <v>0</v>
      </c>
      <c r="K144" s="139" t="s">
        <v>179</v>
      </c>
      <c r="L144" s="32"/>
      <c r="M144" s="144" t="s">
        <v>1</v>
      </c>
      <c r="N144" s="145" t="s">
        <v>41</v>
      </c>
      <c r="O144" s="57"/>
      <c r="P144" s="146">
        <f>O144*H144</f>
        <v>0</v>
      </c>
      <c r="Q144" s="146">
        <v>5.7999999999999996E-3</v>
      </c>
      <c r="R144" s="146">
        <f>Q144*H144</f>
        <v>0.43499999999999994</v>
      </c>
      <c r="S144" s="146">
        <v>0</v>
      </c>
      <c r="T144" s="147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48" t="s">
        <v>93</v>
      </c>
      <c r="AT144" s="148" t="s">
        <v>133</v>
      </c>
      <c r="AU144" s="148" t="s">
        <v>85</v>
      </c>
      <c r="AY144" s="16" t="s">
        <v>132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6" t="s">
        <v>83</v>
      </c>
      <c r="BK144" s="149">
        <f>ROUND(I144*H144,2)</f>
        <v>0</v>
      </c>
      <c r="BL144" s="16" t="s">
        <v>93</v>
      </c>
      <c r="BM144" s="148" t="s">
        <v>193</v>
      </c>
    </row>
    <row r="145" spans="1:65" s="2" customFormat="1" ht="28.8">
      <c r="A145" s="31"/>
      <c r="B145" s="32"/>
      <c r="C145" s="31"/>
      <c r="D145" s="150" t="s">
        <v>138</v>
      </c>
      <c r="E145" s="31"/>
      <c r="F145" s="151" t="s">
        <v>194</v>
      </c>
      <c r="G145" s="31"/>
      <c r="H145" s="31"/>
      <c r="I145" s="152"/>
      <c r="J145" s="31"/>
      <c r="K145" s="31"/>
      <c r="L145" s="32"/>
      <c r="M145" s="153"/>
      <c r="N145" s="154"/>
      <c r="O145" s="57"/>
      <c r="P145" s="57"/>
      <c r="Q145" s="57"/>
      <c r="R145" s="57"/>
      <c r="S145" s="57"/>
      <c r="T145" s="58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6" t="s">
        <v>138</v>
      </c>
      <c r="AU145" s="16" t="s">
        <v>85</v>
      </c>
    </row>
    <row r="146" spans="1:65" s="2" customFormat="1" ht="24.15" customHeight="1">
      <c r="A146" s="31"/>
      <c r="B146" s="136"/>
      <c r="C146" s="137" t="s">
        <v>93</v>
      </c>
      <c r="D146" s="137" t="s">
        <v>133</v>
      </c>
      <c r="E146" s="138" t="s">
        <v>195</v>
      </c>
      <c r="F146" s="139" t="s">
        <v>196</v>
      </c>
      <c r="G146" s="140" t="s">
        <v>178</v>
      </c>
      <c r="H146" s="141">
        <v>10</v>
      </c>
      <c r="I146" s="142"/>
      <c r="J146" s="143">
        <f>ROUND(I146*H146,2)</f>
        <v>0</v>
      </c>
      <c r="K146" s="139" t="s">
        <v>179</v>
      </c>
      <c r="L146" s="32"/>
      <c r="M146" s="144" t="s">
        <v>1</v>
      </c>
      <c r="N146" s="145" t="s">
        <v>41</v>
      </c>
      <c r="O146" s="57"/>
      <c r="P146" s="146">
        <f>O146*H146</f>
        <v>0</v>
      </c>
      <c r="Q146" s="146">
        <v>0</v>
      </c>
      <c r="R146" s="146">
        <f>Q146*H146</f>
        <v>0</v>
      </c>
      <c r="S146" s="146">
        <v>1.0000000000000001E-5</v>
      </c>
      <c r="T146" s="147">
        <f>S146*H146</f>
        <v>1E-4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48" t="s">
        <v>93</v>
      </c>
      <c r="AT146" s="148" t="s">
        <v>133</v>
      </c>
      <c r="AU146" s="148" t="s">
        <v>85</v>
      </c>
      <c r="AY146" s="16" t="s">
        <v>132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6" t="s">
        <v>83</v>
      </c>
      <c r="BK146" s="149">
        <f>ROUND(I146*H146,2)</f>
        <v>0</v>
      </c>
      <c r="BL146" s="16" t="s">
        <v>93</v>
      </c>
      <c r="BM146" s="148" t="s">
        <v>197</v>
      </c>
    </row>
    <row r="147" spans="1:65" s="2" customFormat="1" ht="28.8">
      <c r="A147" s="31"/>
      <c r="B147" s="32"/>
      <c r="C147" s="31"/>
      <c r="D147" s="150" t="s">
        <v>138</v>
      </c>
      <c r="E147" s="31"/>
      <c r="F147" s="151" t="s">
        <v>198</v>
      </c>
      <c r="G147" s="31"/>
      <c r="H147" s="31"/>
      <c r="I147" s="152"/>
      <c r="J147" s="31"/>
      <c r="K147" s="31"/>
      <c r="L147" s="32"/>
      <c r="M147" s="153"/>
      <c r="N147" s="154"/>
      <c r="O147" s="57"/>
      <c r="P147" s="57"/>
      <c r="Q147" s="57"/>
      <c r="R147" s="57"/>
      <c r="S147" s="57"/>
      <c r="T147" s="58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6" t="s">
        <v>138</v>
      </c>
      <c r="AU147" s="16" t="s">
        <v>85</v>
      </c>
    </row>
    <row r="148" spans="1:65" s="13" customFormat="1">
      <c r="B148" s="165"/>
      <c r="D148" s="150" t="s">
        <v>186</v>
      </c>
      <c r="E148" s="166" t="s">
        <v>1</v>
      </c>
      <c r="F148" s="167" t="s">
        <v>199</v>
      </c>
      <c r="H148" s="168">
        <v>10</v>
      </c>
      <c r="I148" s="169"/>
      <c r="L148" s="165"/>
      <c r="M148" s="170"/>
      <c r="N148" s="171"/>
      <c r="O148" s="171"/>
      <c r="P148" s="171"/>
      <c r="Q148" s="171"/>
      <c r="R148" s="171"/>
      <c r="S148" s="171"/>
      <c r="T148" s="172"/>
      <c r="AT148" s="166" t="s">
        <v>186</v>
      </c>
      <c r="AU148" s="166" t="s">
        <v>85</v>
      </c>
      <c r="AV148" s="13" t="s">
        <v>85</v>
      </c>
      <c r="AW148" s="13" t="s">
        <v>31</v>
      </c>
      <c r="AX148" s="13" t="s">
        <v>83</v>
      </c>
      <c r="AY148" s="166" t="s">
        <v>132</v>
      </c>
    </row>
    <row r="149" spans="1:65" s="11" customFormat="1" ht="22.95" customHeight="1">
      <c r="B149" s="125"/>
      <c r="D149" s="126" t="s">
        <v>75</v>
      </c>
      <c r="E149" s="163" t="s">
        <v>200</v>
      </c>
      <c r="F149" s="163" t="s">
        <v>201</v>
      </c>
      <c r="I149" s="128"/>
      <c r="J149" s="164">
        <f>BK149</f>
        <v>0</v>
      </c>
      <c r="L149" s="125"/>
      <c r="M149" s="130"/>
      <c r="N149" s="131"/>
      <c r="O149" s="131"/>
      <c r="P149" s="132">
        <f>SUM(P150:P165)</f>
        <v>0</v>
      </c>
      <c r="Q149" s="131"/>
      <c r="R149" s="132">
        <f>SUM(R150:R165)</f>
        <v>6.4259999999999994E-3</v>
      </c>
      <c r="S149" s="131"/>
      <c r="T149" s="133">
        <f>SUM(T150:T165)</f>
        <v>0.63119999999999998</v>
      </c>
      <c r="AR149" s="126" t="s">
        <v>83</v>
      </c>
      <c r="AT149" s="134" t="s">
        <v>75</v>
      </c>
      <c r="AU149" s="134" t="s">
        <v>83</v>
      </c>
      <c r="AY149" s="126" t="s">
        <v>132</v>
      </c>
      <c r="BK149" s="135">
        <f>SUM(BK150:BK165)</f>
        <v>0</v>
      </c>
    </row>
    <row r="150" spans="1:65" s="2" customFormat="1" ht="33" customHeight="1">
      <c r="A150" s="31"/>
      <c r="B150" s="136"/>
      <c r="C150" s="137" t="s">
        <v>96</v>
      </c>
      <c r="D150" s="137" t="s">
        <v>133</v>
      </c>
      <c r="E150" s="138" t="s">
        <v>202</v>
      </c>
      <c r="F150" s="139" t="s">
        <v>203</v>
      </c>
      <c r="G150" s="140" t="s">
        <v>178</v>
      </c>
      <c r="H150" s="141">
        <v>37.799999999999997</v>
      </c>
      <c r="I150" s="142"/>
      <c r="J150" s="143">
        <f>ROUND(I150*H150,2)</f>
        <v>0</v>
      </c>
      <c r="K150" s="139" t="s">
        <v>179</v>
      </c>
      <c r="L150" s="32"/>
      <c r="M150" s="144" t="s">
        <v>1</v>
      </c>
      <c r="N150" s="145" t="s">
        <v>41</v>
      </c>
      <c r="O150" s="57"/>
      <c r="P150" s="146">
        <f>O150*H150</f>
        <v>0</v>
      </c>
      <c r="Q150" s="146">
        <v>1.2999999999999999E-4</v>
      </c>
      <c r="R150" s="146">
        <f>Q150*H150</f>
        <v>4.9139999999999991E-3</v>
      </c>
      <c r="S150" s="146">
        <v>0</v>
      </c>
      <c r="T150" s="147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48" t="s">
        <v>93</v>
      </c>
      <c r="AT150" s="148" t="s">
        <v>133</v>
      </c>
      <c r="AU150" s="148" t="s">
        <v>85</v>
      </c>
      <c r="AY150" s="16" t="s">
        <v>132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6" t="s">
        <v>83</v>
      </c>
      <c r="BK150" s="149">
        <f>ROUND(I150*H150,2)</f>
        <v>0</v>
      </c>
      <c r="BL150" s="16" t="s">
        <v>93</v>
      </c>
      <c r="BM150" s="148" t="s">
        <v>204</v>
      </c>
    </row>
    <row r="151" spans="1:65" s="2" customFormat="1" ht="19.2">
      <c r="A151" s="31"/>
      <c r="B151" s="32"/>
      <c r="C151" s="31"/>
      <c r="D151" s="150" t="s">
        <v>138</v>
      </c>
      <c r="E151" s="31"/>
      <c r="F151" s="151" t="s">
        <v>205</v>
      </c>
      <c r="G151" s="31"/>
      <c r="H151" s="31"/>
      <c r="I151" s="152"/>
      <c r="J151" s="31"/>
      <c r="K151" s="31"/>
      <c r="L151" s="32"/>
      <c r="M151" s="153"/>
      <c r="N151" s="154"/>
      <c r="O151" s="57"/>
      <c r="P151" s="57"/>
      <c r="Q151" s="57"/>
      <c r="R151" s="57"/>
      <c r="S151" s="57"/>
      <c r="T151" s="58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6" t="s">
        <v>138</v>
      </c>
      <c r="AU151" s="16" t="s">
        <v>85</v>
      </c>
    </row>
    <row r="152" spans="1:65" s="2" customFormat="1" ht="24.15" customHeight="1">
      <c r="A152" s="31"/>
      <c r="B152" s="136"/>
      <c r="C152" s="137" t="s">
        <v>99</v>
      </c>
      <c r="D152" s="137" t="s">
        <v>133</v>
      </c>
      <c r="E152" s="138" t="s">
        <v>206</v>
      </c>
      <c r="F152" s="139" t="s">
        <v>207</v>
      </c>
      <c r="G152" s="140" t="s">
        <v>178</v>
      </c>
      <c r="H152" s="141">
        <v>37.799999999999997</v>
      </c>
      <c r="I152" s="142"/>
      <c r="J152" s="143">
        <f>ROUND(I152*H152,2)</f>
        <v>0</v>
      </c>
      <c r="K152" s="139" t="s">
        <v>179</v>
      </c>
      <c r="L152" s="32"/>
      <c r="M152" s="144" t="s">
        <v>1</v>
      </c>
      <c r="N152" s="145" t="s">
        <v>41</v>
      </c>
      <c r="O152" s="57"/>
      <c r="P152" s="146">
        <f>O152*H152</f>
        <v>0</v>
      </c>
      <c r="Q152" s="146">
        <v>4.0000000000000003E-5</v>
      </c>
      <c r="R152" s="146">
        <f>Q152*H152</f>
        <v>1.5120000000000001E-3</v>
      </c>
      <c r="S152" s="146">
        <v>0</v>
      </c>
      <c r="T152" s="147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48" t="s">
        <v>93</v>
      </c>
      <c r="AT152" s="148" t="s">
        <v>133</v>
      </c>
      <c r="AU152" s="148" t="s">
        <v>85</v>
      </c>
      <c r="AY152" s="16" t="s">
        <v>132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6" t="s">
        <v>83</v>
      </c>
      <c r="BK152" s="149">
        <f>ROUND(I152*H152,2)</f>
        <v>0</v>
      </c>
      <c r="BL152" s="16" t="s">
        <v>93</v>
      </c>
      <c r="BM152" s="148" t="s">
        <v>208</v>
      </c>
    </row>
    <row r="153" spans="1:65" s="2" customFormat="1" ht="19.2">
      <c r="A153" s="31"/>
      <c r="B153" s="32"/>
      <c r="C153" s="31"/>
      <c r="D153" s="150" t="s">
        <v>138</v>
      </c>
      <c r="E153" s="31"/>
      <c r="F153" s="151" t="s">
        <v>209</v>
      </c>
      <c r="G153" s="31"/>
      <c r="H153" s="31"/>
      <c r="I153" s="152"/>
      <c r="J153" s="31"/>
      <c r="K153" s="31"/>
      <c r="L153" s="32"/>
      <c r="M153" s="153"/>
      <c r="N153" s="154"/>
      <c r="O153" s="57"/>
      <c r="P153" s="57"/>
      <c r="Q153" s="57"/>
      <c r="R153" s="57"/>
      <c r="S153" s="57"/>
      <c r="T153" s="58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6" t="s">
        <v>138</v>
      </c>
      <c r="AU153" s="16" t="s">
        <v>85</v>
      </c>
    </row>
    <row r="154" spans="1:65" s="2" customFormat="1" ht="33" customHeight="1">
      <c r="A154" s="31"/>
      <c r="B154" s="136"/>
      <c r="C154" s="137" t="s">
        <v>102</v>
      </c>
      <c r="D154" s="137" t="s">
        <v>133</v>
      </c>
      <c r="E154" s="138" t="s">
        <v>210</v>
      </c>
      <c r="F154" s="139" t="s">
        <v>211</v>
      </c>
      <c r="G154" s="140" t="s">
        <v>212</v>
      </c>
      <c r="H154" s="141">
        <v>80</v>
      </c>
      <c r="I154" s="142"/>
      <c r="J154" s="143">
        <f>ROUND(I154*H154,2)</f>
        <v>0</v>
      </c>
      <c r="K154" s="139" t="s">
        <v>179</v>
      </c>
      <c r="L154" s="32"/>
      <c r="M154" s="144" t="s">
        <v>1</v>
      </c>
      <c r="N154" s="145" t="s">
        <v>41</v>
      </c>
      <c r="O154" s="57"/>
      <c r="P154" s="146">
        <f>O154*H154</f>
        <v>0</v>
      </c>
      <c r="Q154" s="146">
        <v>0</v>
      </c>
      <c r="R154" s="146">
        <f>Q154*H154</f>
        <v>0</v>
      </c>
      <c r="S154" s="146">
        <v>1E-3</v>
      </c>
      <c r="T154" s="147">
        <f>S154*H154</f>
        <v>0.08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48" t="s">
        <v>93</v>
      </c>
      <c r="AT154" s="148" t="s">
        <v>133</v>
      </c>
      <c r="AU154" s="148" t="s">
        <v>85</v>
      </c>
      <c r="AY154" s="16" t="s">
        <v>132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6" t="s">
        <v>83</v>
      </c>
      <c r="BK154" s="149">
        <f>ROUND(I154*H154,2)</f>
        <v>0</v>
      </c>
      <c r="BL154" s="16" t="s">
        <v>93</v>
      </c>
      <c r="BM154" s="148" t="s">
        <v>213</v>
      </c>
    </row>
    <row r="155" spans="1:65" s="2" customFormat="1" ht="28.8">
      <c r="A155" s="31"/>
      <c r="B155" s="32"/>
      <c r="C155" s="31"/>
      <c r="D155" s="150" t="s">
        <v>138</v>
      </c>
      <c r="E155" s="31"/>
      <c r="F155" s="151" t="s">
        <v>214</v>
      </c>
      <c r="G155" s="31"/>
      <c r="H155" s="31"/>
      <c r="I155" s="152"/>
      <c r="J155" s="31"/>
      <c r="K155" s="31"/>
      <c r="L155" s="32"/>
      <c r="M155" s="153"/>
      <c r="N155" s="154"/>
      <c r="O155" s="57"/>
      <c r="P155" s="57"/>
      <c r="Q155" s="57"/>
      <c r="R155" s="57"/>
      <c r="S155" s="57"/>
      <c r="T155" s="58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6" t="s">
        <v>138</v>
      </c>
      <c r="AU155" s="16" t="s">
        <v>85</v>
      </c>
    </row>
    <row r="156" spans="1:65" s="2" customFormat="1" ht="24.15" customHeight="1">
      <c r="A156" s="31"/>
      <c r="B156" s="136"/>
      <c r="C156" s="137" t="s">
        <v>105</v>
      </c>
      <c r="D156" s="137" t="s">
        <v>133</v>
      </c>
      <c r="E156" s="138" t="s">
        <v>215</v>
      </c>
      <c r="F156" s="139" t="s">
        <v>216</v>
      </c>
      <c r="G156" s="140" t="s">
        <v>212</v>
      </c>
      <c r="H156" s="141">
        <v>10</v>
      </c>
      <c r="I156" s="142"/>
      <c r="J156" s="143">
        <f>ROUND(I156*H156,2)</f>
        <v>0</v>
      </c>
      <c r="K156" s="139" t="s">
        <v>179</v>
      </c>
      <c r="L156" s="32"/>
      <c r="M156" s="144" t="s">
        <v>1</v>
      </c>
      <c r="N156" s="145" t="s">
        <v>41</v>
      </c>
      <c r="O156" s="57"/>
      <c r="P156" s="146">
        <f>O156*H156</f>
        <v>0</v>
      </c>
      <c r="Q156" s="146">
        <v>0</v>
      </c>
      <c r="R156" s="146">
        <f>Q156*H156</f>
        <v>0</v>
      </c>
      <c r="S156" s="146">
        <v>5.0000000000000001E-3</v>
      </c>
      <c r="T156" s="147">
        <f>S156*H156</f>
        <v>0.05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48" t="s">
        <v>93</v>
      </c>
      <c r="AT156" s="148" t="s">
        <v>133</v>
      </c>
      <c r="AU156" s="148" t="s">
        <v>85</v>
      </c>
      <c r="AY156" s="16" t="s">
        <v>132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6" t="s">
        <v>83</v>
      </c>
      <c r="BK156" s="149">
        <f>ROUND(I156*H156,2)</f>
        <v>0</v>
      </c>
      <c r="BL156" s="16" t="s">
        <v>93</v>
      </c>
      <c r="BM156" s="148" t="s">
        <v>217</v>
      </c>
    </row>
    <row r="157" spans="1:65" s="2" customFormat="1" ht="28.8">
      <c r="A157" s="31"/>
      <c r="B157" s="32"/>
      <c r="C157" s="31"/>
      <c r="D157" s="150" t="s">
        <v>138</v>
      </c>
      <c r="E157" s="31"/>
      <c r="F157" s="151" t="s">
        <v>218</v>
      </c>
      <c r="G157" s="31"/>
      <c r="H157" s="31"/>
      <c r="I157" s="152"/>
      <c r="J157" s="31"/>
      <c r="K157" s="31"/>
      <c r="L157" s="32"/>
      <c r="M157" s="153"/>
      <c r="N157" s="154"/>
      <c r="O157" s="57"/>
      <c r="P157" s="57"/>
      <c r="Q157" s="57"/>
      <c r="R157" s="57"/>
      <c r="S157" s="57"/>
      <c r="T157" s="58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6" t="s">
        <v>138</v>
      </c>
      <c r="AU157" s="16" t="s">
        <v>85</v>
      </c>
    </row>
    <row r="158" spans="1:65" s="2" customFormat="1" ht="33" customHeight="1">
      <c r="A158" s="31"/>
      <c r="B158" s="136"/>
      <c r="C158" s="137" t="s">
        <v>200</v>
      </c>
      <c r="D158" s="137" t="s">
        <v>133</v>
      </c>
      <c r="E158" s="138" t="s">
        <v>219</v>
      </c>
      <c r="F158" s="139" t="s">
        <v>220</v>
      </c>
      <c r="G158" s="140" t="s">
        <v>212</v>
      </c>
      <c r="H158" s="141">
        <v>5</v>
      </c>
      <c r="I158" s="142"/>
      <c r="J158" s="143">
        <f>ROUND(I158*H158,2)</f>
        <v>0</v>
      </c>
      <c r="K158" s="139" t="s">
        <v>179</v>
      </c>
      <c r="L158" s="32"/>
      <c r="M158" s="144" t="s">
        <v>1</v>
      </c>
      <c r="N158" s="145" t="s">
        <v>41</v>
      </c>
      <c r="O158" s="57"/>
      <c r="P158" s="146">
        <f>O158*H158</f>
        <v>0</v>
      </c>
      <c r="Q158" s="146">
        <v>0</v>
      </c>
      <c r="R158" s="146">
        <f>Q158*H158</f>
        <v>0</v>
      </c>
      <c r="S158" s="146">
        <v>7.0000000000000001E-3</v>
      </c>
      <c r="T158" s="147">
        <f>S158*H158</f>
        <v>3.5000000000000003E-2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48" t="s">
        <v>93</v>
      </c>
      <c r="AT158" s="148" t="s">
        <v>133</v>
      </c>
      <c r="AU158" s="148" t="s">
        <v>85</v>
      </c>
      <c r="AY158" s="16" t="s">
        <v>132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6" t="s">
        <v>83</v>
      </c>
      <c r="BK158" s="149">
        <f>ROUND(I158*H158,2)</f>
        <v>0</v>
      </c>
      <c r="BL158" s="16" t="s">
        <v>93</v>
      </c>
      <c r="BM158" s="148" t="s">
        <v>221</v>
      </c>
    </row>
    <row r="159" spans="1:65" s="2" customFormat="1" ht="28.8">
      <c r="A159" s="31"/>
      <c r="B159" s="32"/>
      <c r="C159" s="31"/>
      <c r="D159" s="150" t="s">
        <v>138</v>
      </c>
      <c r="E159" s="31"/>
      <c r="F159" s="151" t="s">
        <v>222</v>
      </c>
      <c r="G159" s="31"/>
      <c r="H159" s="31"/>
      <c r="I159" s="152"/>
      <c r="J159" s="31"/>
      <c r="K159" s="31"/>
      <c r="L159" s="32"/>
      <c r="M159" s="153"/>
      <c r="N159" s="154"/>
      <c r="O159" s="57"/>
      <c r="P159" s="57"/>
      <c r="Q159" s="57"/>
      <c r="R159" s="57"/>
      <c r="S159" s="57"/>
      <c r="T159" s="58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6" t="s">
        <v>138</v>
      </c>
      <c r="AU159" s="16" t="s">
        <v>85</v>
      </c>
    </row>
    <row r="160" spans="1:65" s="2" customFormat="1" ht="33" customHeight="1">
      <c r="A160" s="31"/>
      <c r="B160" s="136"/>
      <c r="C160" s="137" t="s">
        <v>223</v>
      </c>
      <c r="D160" s="137" t="s">
        <v>133</v>
      </c>
      <c r="E160" s="138" t="s">
        <v>224</v>
      </c>
      <c r="F160" s="139" t="s">
        <v>225</v>
      </c>
      <c r="G160" s="140" t="s">
        <v>212</v>
      </c>
      <c r="H160" s="141">
        <v>1</v>
      </c>
      <c r="I160" s="142"/>
      <c r="J160" s="143">
        <f>ROUND(I160*H160,2)</f>
        <v>0</v>
      </c>
      <c r="K160" s="139" t="s">
        <v>179</v>
      </c>
      <c r="L160" s="32"/>
      <c r="M160" s="144" t="s">
        <v>1</v>
      </c>
      <c r="N160" s="145" t="s">
        <v>41</v>
      </c>
      <c r="O160" s="57"/>
      <c r="P160" s="146">
        <f>O160*H160</f>
        <v>0</v>
      </c>
      <c r="Q160" s="146">
        <v>0</v>
      </c>
      <c r="R160" s="146">
        <f>Q160*H160</f>
        <v>0</v>
      </c>
      <c r="S160" s="146">
        <v>1.4999999999999999E-2</v>
      </c>
      <c r="T160" s="147">
        <f>S160*H160</f>
        <v>1.4999999999999999E-2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48" t="s">
        <v>93</v>
      </c>
      <c r="AT160" s="148" t="s">
        <v>133</v>
      </c>
      <c r="AU160" s="148" t="s">
        <v>85</v>
      </c>
      <c r="AY160" s="16" t="s">
        <v>132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6" t="s">
        <v>83</v>
      </c>
      <c r="BK160" s="149">
        <f>ROUND(I160*H160,2)</f>
        <v>0</v>
      </c>
      <c r="BL160" s="16" t="s">
        <v>93</v>
      </c>
      <c r="BM160" s="148" t="s">
        <v>226</v>
      </c>
    </row>
    <row r="161" spans="1:65" s="2" customFormat="1" ht="28.8">
      <c r="A161" s="31"/>
      <c r="B161" s="32"/>
      <c r="C161" s="31"/>
      <c r="D161" s="150" t="s">
        <v>138</v>
      </c>
      <c r="E161" s="31"/>
      <c r="F161" s="151" t="s">
        <v>227</v>
      </c>
      <c r="G161" s="31"/>
      <c r="H161" s="31"/>
      <c r="I161" s="152"/>
      <c r="J161" s="31"/>
      <c r="K161" s="31"/>
      <c r="L161" s="32"/>
      <c r="M161" s="153"/>
      <c r="N161" s="154"/>
      <c r="O161" s="57"/>
      <c r="P161" s="57"/>
      <c r="Q161" s="57"/>
      <c r="R161" s="57"/>
      <c r="S161" s="57"/>
      <c r="T161" s="58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6" t="s">
        <v>138</v>
      </c>
      <c r="AU161" s="16" t="s">
        <v>85</v>
      </c>
    </row>
    <row r="162" spans="1:65" s="2" customFormat="1" ht="37.950000000000003" customHeight="1">
      <c r="A162" s="31"/>
      <c r="B162" s="136"/>
      <c r="C162" s="137" t="s">
        <v>228</v>
      </c>
      <c r="D162" s="137" t="s">
        <v>133</v>
      </c>
      <c r="E162" s="138" t="s">
        <v>229</v>
      </c>
      <c r="F162" s="139" t="s">
        <v>230</v>
      </c>
      <c r="G162" s="140" t="s">
        <v>178</v>
      </c>
      <c r="H162" s="141">
        <v>37.799999999999997</v>
      </c>
      <c r="I162" s="142"/>
      <c r="J162" s="143">
        <f>ROUND(I162*H162,2)</f>
        <v>0</v>
      </c>
      <c r="K162" s="139" t="s">
        <v>179</v>
      </c>
      <c r="L162" s="32"/>
      <c r="M162" s="144" t="s">
        <v>1</v>
      </c>
      <c r="N162" s="145" t="s">
        <v>41</v>
      </c>
      <c r="O162" s="57"/>
      <c r="P162" s="146">
        <f>O162*H162</f>
        <v>0</v>
      </c>
      <c r="Q162" s="146">
        <v>0</v>
      </c>
      <c r="R162" s="146">
        <f>Q162*H162</f>
        <v>0</v>
      </c>
      <c r="S162" s="146">
        <v>4.0000000000000001E-3</v>
      </c>
      <c r="T162" s="147">
        <f>S162*H162</f>
        <v>0.1512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48" t="s">
        <v>93</v>
      </c>
      <c r="AT162" s="148" t="s">
        <v>133</v>
      </c>
      <c r="AU162" s="148" t="s">
        <v>85</v>
      </c>
      <c r="AY162" s="16" t="s">
        <v>132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6" t="s">
        <v>83</v>
      </c>
      <c r="BK162" s="149">
        <f>ROUND(I162*H162,2)</f>
        <v>0</v>
      </c>
      <c r="BL162" s="16" t="s">
        <v>93</v>
      </c>
      <c r="BM162" s="148" t="s">
        <v>231</v>
      </c>
    </row>
    <row r="163" spans="1:65" s="2" customFormat="1" ht="19.2">
      <c r="A163" s="31"/>
      <c r="B163" s="32"/>
      <c r="C163" s="31"/>
      <c r="D163" s="150" t="s">
        <v>138</v>
      </c>
      <c r="E163" s="31"/>
      <c r="F163" s="151" t="s">
        <v>232</v>
      </c>
      <c r="G163" s="31"/>
      <c r="H163" s="31"/>
      <c r="I163" s="152"/>
      <c r="J163" s="31"/>
      <c r="K163" s="31"/>
      <c r="L163" s="32"/>
      <c r="M163" s="153"/>
      <c r="N163" s="154"/>
      <c r="O163" s="57"/>
      <c r="P163" s="57"/>
      <c r="Q163" s="57"/>
      <c r="R163" s="57"/>
      <c r="S163" s="57"/>
      <c r="T163" s="58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T163" s="16" t="s">
        <v>138</v>
      </c>
      <c r="AU163" s="16" t="s">
        <v>85</v>
      </c>
    </row>
    <row r="164" spans="1:65" s="2" customFormat="1" ht="37.950000000000003" customHeight="1">
      <c r="A164" s="31"/>
      <c r="B164" s="136"/>
      <c r="C164" s="137" t="s">
        <v>8</v>
      </c>
      <c r="D164" s="137" t="s">
        <v>133</v>
      </c>
      <c r="E164" s="138" t="s">
        <v>233</v>
      </c>
      <c r="F164" s="139" t="s">
        <v>234</v>
      </c>
      <c r="G164" s="140" t="s">
        <v>178</v>
      </c>
      <c r="H164" s="141">
        <v>75</v>
      </c>
      <c r="I164" s="142"/>
      <c r="J164" s="143">
        <f>ROUND(I164*H164,2)</f>
        <v>0</v>
      </c>
      <c r="K164" s="139" t="s">
        <v>179</v>
      </c>
      <c r="L164" s="32"/>
      <c r="M164" s="144" t="s">
        <v>1</v>
      </c>
      <c r="N164" s="145" t="s">
        <v>41</v>
      </c>
      <c r="O164" s="57"/>
      <c r="P164" s="146">
        <f>O164*H164</f>
        <v>0</v>
      </c>
      <c r="Q164" s="146">
        <v>0</v>
      </c>
      <c r="R164" s="146">
        <f>Q164*H164</f>
        <v>0</v>
      </c>
      <c r="S164" s="146">
        <v>4.0000000000000001E-3</v>
      </c>
      <c r="T164" s="147">
        <f>S164*H164</f>
        <v>0.3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48" t="s">
        <v>93</v>
      </c>
      <c r="AT164" s="148" t="s">
        <v>133</v>
      </c>
      <c r="AU164" s="148" t="s">
        <v>85</v>
      </c>
      <c r="AY164" s="16" t="s">
        <v>132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6" t="s">
        <v>83</v>
      </c>
      <c r="BK164" s="149">
        <f>ROUND(I164*H164,2)</f>
        <v>0</v>
      </c>
      <c r="BL164" s="16" t="s">
        <v>93</v>
      </c>
      <c r="BM164" s="148" t="s">
        <v>235</v>
      </c>
    </row>
    <row r="165" spans="1:65" s="2" customFormat="1" ht="28.8">
      <c r="A165" s="31"/>
      <c r="B165" s="32"/>
      <c r="C165" s="31"/>
      <c r="D165" s="150" t="s">
        <v>138</v>
      </c>
      <c r="E165" s="31"/>
      <c r="F165" s="151" t="s">
        <v>236</v>
      </c>
      <c r="G165" s="31"/>
      <c r="H165" s="31"/>
      <c r="I165" s="152"/>
      <c r="J165" s="31"/>
      <c r="K165" s="31"/>
      <c r="L165" s="32"/>
      <c r="M165" s="153"/>
      <c r="N165" s="154"/>
      <c r="O165" s="57"/>
      <c r="P165" s="57"/>
      <c r="Q165" s="57"/>
      <c r="R165" s="57"/>
      <c r="S165" s="57"/>
      <c r="T165" s="58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6" t="s">
        <v>138</v>
      </c>
      <c r="AU165" s="16" t="s">
        <v>85</v>
      </c>
    </row>
    <row r="166" spans="1:65" s="11" customFormat="1" ht="22.95" customHeight="1">
      <c r="B166" s="125"/>
      <c r="D166" s="126" t="s">
        <v>75</v>
      </c>
      <c r="E166" s="163" t="s">
        <v>237</v>
      </c>
      <c r="F166" s="163" t="s">
        <v>238</v>
      </c>
      <c r="I166" s="128"/>
      <c r="J166" s="164">
        <f>BK166</f>
        <v>0</v>
      </c>
      <c r="L166" s="125"/>
      <c r="M166" s="130"/>
      <c r="N166" s="131"/>
      <c r="O166" s="131"/>
      <c r="P166" s="132">
        <f>SUM(P167:P175)</f>
        <v>0</v>
      </c>
      <c r="Q166" s="131"/>
      <c r="R166" s="132">
        <f>SUM(R167:R175)</f>
        <v>0</v>
      </c>
      <c r="S166" s="131"/>
      <c r="T166" s="133">
        <f>SUM(T167:T175)</f>
        <v>0</v>
      </c>
      <c r="AR166" s="126" t="s">
        <v>83</v>
      </c>
      <c r="AT166" s="134" t="s">
        <v>75</v>
      </c>
      <c r="AU166" s="134" t="s">
        <v>83</v>
      </c>
      <c r="AY166" s="126" t="s">
        <v>132</v>
      </c>
      <c r="BK166" s="135">
        <f>SUM(BK167:BK175)</f>
        <v>0</v>
      </c>
    </row>
    <row r="167" spans="1:65" s="2" customFormat="1" ht="24.15" customHeight="1">
      <c r="A167" s="31"/>
      <c r="B167" s="136"/>
      <c r="C167" s="137" t="s">
        <v>239</v>
      </c>
      <c r="D167" s="137" t="s">
        <v>133</v>
      </c>
      <c r="E167" s="138" t="s">
        <v>240</v>
      </c>
      <c r="F167" s="139" t="s">
        <v>241</v>
      </c>
      <c r="G167" s="140" t="s">
        <v>242</v>
      </c>
      <c r="H167" s="141">
        <v>0.82899999999999996</v>
      </c>
      <c r="I167" s="142"/>
      <c r="J167" s="143">
        <f>ROUND(I167*H167,2)</f>
        <v>0</v>
      </c>
      <c r="K167" s="139" t="s">
        <v>179</v>
      </c>
      <c r="L167" s="32"/>
      <c r="M167" s="144" t="s">
        <v>1</v>
      </c>
      <c r="N167" s="145" t="s">
        <v>41</v>
      </c>
      <c r="O167" s="57"/>
      <c r="P167" s="146">
        <f>O167*H167</f>
        <v>0</v>
      </c>
      <c r="Q167" s="146">
        <v>0</v>
      </c>
      <c r="R167" s="146">
        <f>Q167*H167</f>
        <v>0</v>
      </c>
      <c r="S167" s="146">
        <v>0</v>
      </c>
      <c r="T167" s="147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48" t="s">
        <v>93</v>
      </c>
      <c r="AT167" s="148" t="s">
        <v>133</v>
      </c>
      <c r="AU167" s="148" t="s">
        <v>85</v>
      </c>
      <c r="AY167" s="16" t="s">
        <v>132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6" t="s">
        <v>83</v>
      </c>
      <c r="BK167" s="149">
        <f>ROUND(I167*H167,2)</f>
        <v>0</v>
      </c>
      <c r="BL167" s="16" t="s">
        <v>93</v>
      </c>
      <c r="BM167" s="148" t="s">
        <v>243</v>
      </c>
    </row>
    <row r="168" spans="1:65" s="2" customFormat="1" ht="19.2">
      <c r="A168" s="31"/>
      <c r="B168" s="32"/>
      <c r="C168" s="31"/>
      <c r="D168" s="150" t="s">
        <v>138</v>
      </c>
      <c r="E168" s="31"/>
      <c r="F168" s="151" t="s">
        <v>244</v>
      </c>
      <c r="G168" s="31"/>
      <c r="H168" s="31"/>
      <c r="I168" s="152"/>
      <c r="J168" s="31"/>
      <c r="K168" s="31"/>
      <c r="L168" s="32"/>
      <c r="M168" s="153"/>
      <c r="N168" s="154"/>
      <c r="O168" s="57"/>
      <c r="P168" s="57"/>
      <c r="Q168" s="57"/>
      <c r="R168" s="57"/>
      <c r="S168" s="57"/>
      <c r="T168" s="58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6" t="s">
        <v>138</v>
      </c>
      <c r="AU168" s="16" t="s">
        <v>85</v>
      </c>
    </row>
    <row r="169" spans="1:65" s="2" customFormat="1" ht="24.15" customHeight="1">
      <c r="A169" s="31"/>
      <c r="B169" s="136"/>
      <c r="C169" s="137" t="s">
        <v>245</v>
      </c>
      <c r="D169" s="137" t="s">
        <v>133</v>
      </c>
      <c r="E169" s="138" t="s">
        <v>246</v>
      </c>
      <c r="F169" s="139" t="s">
        <v>247</v>
      </c>
      <c r="G169" s="140" t="s">
        <v>242</v>
      </c>
      <c r="H169" s="141">
        <v>0.82899999999999996</v>
      </c>
      <c r="I169" s="142"/>
      <c r="J169" s="143">
        <f>ROUND(I169*H169,2)</f>
        <v>0</v>
      </c>
      <c r="K169" s="139" t="s">
        <v>179</v>
      </c>
      <c r="L169" s="32"/>
      <c r="M169" s="144" t="s">
        <v>1</v>
      </c>
      <c r="N169" s="145" t="s">
        <v>41</v>
      </c>
      <c r="O169" s="57"/>
      <c r="P169" s="146">
        <f>O169*H169</f>
        <v>0</v>
      </c>
      <c r="Q169" s="146">
        <v>0</v>
      </c>
      <c r="R169" s="146">
        <f>Q169*H169</f>
        <v>0</v>
      </c>
      <c r="S169" s="146">
        <v>0</v>
      </c>
      <c r="T169" s="147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48" t="s">
        <v>93</v>
      </c>
      <c r="AT169" s="148" t="s">
        <v>133</v>
      </c>
      <c r="AU169" s="148" t="s">
        <v>85</v>
      </c>
      <c r="AY169" s="16" t="s">
        <v>132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6" t="s">
        <v>83</v>
      </c>
      <c r="BK169" s="149">
        <f>ROUND(I169*H169,2)</f>
        <v>0</v>
      </c>
      <c r="BL169" s="16" t="s">
        <v>93</v>
      </c>
      <c r="BM169" s="148" t="s">
        <v>248</v>
      </c>
    </row>
    <row r="170" spans="1:65" s="2" customFormat="1" ht="19.2">
      <c r="A170" s="31"/>
      <c r="B170" s="32"/>
      <c r="C170" s="31"/>
      <c r="D170" s="150" t="s">
        <v>138</v>
      </c>
      <c r="E170" s="31"/>
      <c r="F170" s="151" t="s">
        <v>249</v>
      </c>
      <c r="G170" s="31"/>
      <c r="H170" s="31"/>
      <c r="I170" s="152"/>
      <c r="J170" s="31"/>
      <c r="K170" s="31"/>
      <c r="L170" s="32"/>
      <c r="M170" s="153"/>
      <c r="N170" s="154"/>
      <c r="O170" s="57"/>
      <c r="P170" s="57"/>
      <c r="Q170" s="57"/>
      <c r="R170" s="57"/>
      <c r="S170" s="57"/>
      <c r="T170" s="58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6" t="s">
        <v>138</v>
      </c>
      <c r="AU170" s="16" t="s">
        <v>85</v>
      </c>
    </row>
    <row r="171" spans="1:65" s="2" customFormat="1" ht="24.15" customHeight="1">
      <c r="A171" s="31"/>
      <c r="B171" s="136"/>
      <c r="C171" s="137" t="s">
        <v>250</v>
      </c>
      <c r="D171" s="137" t="s">
        <v>133</v>
      </c>
      <c r="E171" s="138" t="s">
        <v>251</v>
      </c>
      <c r="F171" s="139" t="s">
        <v>252</v>
      </c>
      <c r="G171" s="140" t="s">
        <v>242</v>
      </c>
      <c r="H171" s="141">
        <v>7.4610000000000003</v>
      </c>
      <c r="I171" s="142"/>
      <c r="J171" s="143">
        <f>ROUND(I171*H171,2)</f>
        <v>0</v>
      </c>
      <c r="K171" s="139" t="s">
        <v>179</v>
      </c>
      <c r="L171" s="32"/>
      <c r="M171" s="144" t="s">
        <v>1</v>
      </c>
      <c r="N171" s="145" t="s">
        <v>41</v>
      </c>
      <c r="O171" s="57"/>
      <c r="P171" s="146">
        <f>O171*H171</f>
        <v>0</v>
      </c>
      <c r="Q171" s="146">
        <v>0</v>
      </c>
      <c r="R171" s="146">
        <f>Q171*H171</f>
        <v>0</v>
      </c>
      <c r="S171" s="146">
        <v>0</v>
      </c>
      <c r="T171" s="147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48" t="s">
        <v>93</v>
      </c>
      <c r="AT171" s="148" t="s">
        <v>133</v>
      </c>
      <c r="AU171" s="148" t="s">
        <v>85</v>
      </c>
      <c r="AY171" s="16" t="s">
        <v>132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6" t="s">
        <v>83</v>
      </c>
      <c r="BK171" s="149">
        <f>ROUND(I171*H171,2)</f>
        <v>0</v>
      </c>
      <c r="BL171" s="16" t="s">
        <v>93</v>
      </c>
      <c r="BM171" s="148" t="s">
        <v>253</v>
      </c>
    </row>
    <row r="172" spans="1:65" s="2" customFormat="1" ht="28.8">
      <c r="A172" s="31"/>
      <c r="B172" s="32"/>
      <c r="C172" s="31"/>
      <c r="D172" s="150" t="s">
        <v>138</v>
      </c>
      <c r="E172" s="31"/>
      <c r="F172" s="151" t="s">
        <v>254</v>
      </c>
      <c r="G172" s="31"/>
      <c r="H172" s="31"/>
      <c r="I172" s="152"/>
      <c r="J172" s="31"/>
      <c r="K172" s="31"/>
      <c r="L172" s="32"/>
      <c r="M172" s="153"/>
      <c r="N172" s="154"/>
      <c r="O172" s="57"/>
      <c r="P172" s="57"/>
      <c r="Q172" s="57"/>
      <c r="R172" s="57"/>
      <c r="S172" s="57"/>
      <c r="T172" s="58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T172" s="16" t="s">
        <v>138</v>
      </c>
      <c r="AU172" s="16" t="s">
        <v>85</v>
      </c>
    </row>
    <row r="173" spans="1:65" s="13" customFormat="1">
      <c r="B173" s="165"/>
      <c r="D173" s="150" t="s">
        <v>186</v>
      </c>
      <c r="F173" s="167" t="s">
        <v>255</v>
      </c>
      <c r="H173" s="168">
        <v>7.4610000000000003</v>
      </c>
      <c r="I173" s="169"/>
      <c r="L173" s="165"/>
      <c r="M173" s="170"/>
      <c r="N173" s="171"/>
      <c r="O173" s="171"/>
      <c r="P173" s="171"/>
      <c r="Q173" s="171"/>
      <c r="R173" s="171"/>
      <c r="S173" s="171"/>
      <c r="T173" s="172"/>
      <c r="AT173" s="166" t="s">
        <v>186</v>
      </c>
      <c r="AU173" s="166" t="s">
        <v>85</v>
      </c>
      <c r="AV173" s="13" t="s">
        <v>85</v>
      </c>
      <c r="AW173" s="13" t="s">
        <v>3</v>
      </c>
      <c r="AX173" s="13" t="s">
        <v>83</v>
      </c>
      <c r="AY173" s="166" t="s">
        <v>132</v>
      </c>
    </row>
    <row r="174" spans="1:65" s="2" customFormat="1" ht="33" customHeight="1">
      <c r="A174" s="31"/>
      <c r="B174" s="136"/>
      <c r="C174" s="137" t="s">
        <v>256</v>
      </c>
      <c r="D174" s="137" t="s">
        <v>133</v>
      </c>
      <c r="E174" s="138" t="s">
        <v>257</v>
      </c>
      <c r="F174" s="139" t="s">
        <v>258</v>
      </c>
      <c r="G174" s="140" t="s">
        <v>242</v>
      </c>
      <c r="H174" s="141">
        <v>0.82799999999999996</v>
      </c>
      <c r="I174" s="142"/>
      <c r="J174" s="143">
        <f>ROUND(I174*H174,2)</f>
        <v>0</v>
      </c>
      <c r="K174" s="139" t="s">
        <v>179</v>
      </c>
      <c r="L174" s="32"/>
      <c r="M174" s="144" t="s">
        <v>1</v>
      </c>
      <c r="N174" s="145" t="s">
        <v>41</v>
      </c>
      <c r="O174" s="57"/>
      <c r="P174" s="146">
        <f>O174*H174</f>
        <v>0</v>
      </c>
      <c r="Q174" s="146">
        <v>0</v>
      </c>
      <c r="R174" s="146">
        <f>Q174*H174</f>
        <v>0</v>
      </c>
      <c r="S174" s="146">
        <v>0</v>
      </c>
      <c r="T174" s="147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48" t="s">
        <v>93</v>
      </c>
      <c r="AT174" s="148" t="s">
        <v>133</v>
      </c>
      <c r="AU174" s="148" t="s">
        <v>85</v>
      </c>
      <c r="AY174" s="16" t="s">
        <v>132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6" t="s">
        <v>83</v>
      </c>
      <c r="BK174" s="149">
        <f>ROUND(I174*H174,2)</f>
        <v>0</v>
      </c>
      <c r="BL174" s="16" t="s">
        <v>93</v>
      </c>
      <c r="BM174" s="148" t="s">
        <v>259</v>
      </c>
    </row>
    <row r="175" spans="1:65" s="2" customFormat="1" ht="28.8">
      <c r="A175" s="31"/>
      <c r="B175" s="32"/>
      <c r="C175" s="31"/>
      <c r="D175" s="150" t="s">
        <v>138</v>
      </c>
      <c r="E175" s="31"/>
      <c r="F175" s="151" t="s">
        <v>260</v>
      </c>
      <c r="G175" s="31"/>
      <c r="H175" s="31"/>
      <c r="I175" s="152"/>
      <c r="J175" s="31"/>
      <c r="K175" s="31"/>
      <c r="L175" s="32"/>
      <c r="M175" s="153"/>
      <c r="N175" s="154"/>
      <c r="O175" s="57"/>
      <c r="P175" s="57"/>
      <c r="Q175" s="57"/>
      <c r="R175" s="57"/>
      <c r="S175" s="57"/>
      <c r="T175" s="58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T175" s="16" t="s">
        <v>138</v>
      </c>
      <c r="AU175" s="16" t="s">
        <v>85</v>
      </c>
    </row>
    <row r="176" spans="1:65" s="11" customFormat="1" ht="22.95" customHeight="1">
      <c r="B176" s="125"/>
      <c r="D176" s="126" t="s">
        <v>75</v>
      </c>
      <c r="E176" s="163" t="s">
        <v>261</v>
      </c>
      <c r="F176" s="163" t="s">
        <v>262</v>
      </c>
      <c r="I176" s="128"/>
      <c r="J176" s="164">
        <f>BK176</f>
        <v>0</v>
      </c>
      <c r="L176" s="125"/>
      <c r="M176" s="130"/>
      <c r="N176" s="131"/>
      <c r="O176" s="131"/>
      <c r="P176" s="132">
        <f>SUM(P177:P178)</f>
        <v>0</v>
      </c>
      <c r="Q176" s="131"/>
      <c r="R176" s="132">
        <f>SUM(R177:R178)</f>
        <v>0</v>
      </c>
      <c r="S176" s="131"/>
      <c r="T176" s="133">
        <f>SUM(T177:T178)</f>
        <v>0</v>
      </c>
      <c r="AR176" s="126" t="s">
        <v>83</v>
      </c>
      <c r="AT176" s="134" t="s">
        <v>75</v>
      </c>
      <c r="AU176" s="134" t="s">
        <v>83</v>
      </c>
      <c r="AY176" s="126" t="s">
        <v>132</v>
      </c>
      <c r="BK176" s="135">
        <f>SUM(BK177:BK178)</f>
        <v>0</v>
      </c>
    </row>
    <row r="177" spans="1:65" s="2" customFormat="1" ht="21.75" customHeight="1">
      <c r="A177" s="31"/>
      <c r="B177" s="136"/>
      <c r="C177" s="137" t="s">
        <v>263</v>
      </c>
      <c r="D177" s="137" t="s">
        <v>133</v>
      </c>
      <c r="E177" s="138" t="s">
        <v>264</v>
      </c>
      <c r="F177" s="139" t="s">
        <v>265</v>
      </c>
      <c r="G177" s="140" t="s">
        <v>242</v>
      </c>
      <c r="H177" s="141">
        <v>0.85899999999999999</v>
      </c>
      <c r="I177" s="142"/>
      <c r="J177" s="143">
        <f>ROUND(I177*H177,2)</f>
        <v>0</v>
      </c>
      <c r="K177" s="139" t="s">
        <v>179</v>
      </c>
      <c r="L177" s="32"/>
      <c r="M177" s="144" t="s">
        <v>1</v>
      </c>
      <c r="N177" s="145" t="s">
        <v>41</v>
      </c>
      <c r="O177" s="57"/>
      <c r="P177" s="146">
        <f>O177*H177</f>
        <v>0</v>
      </c>
      <c r="Q177" s="146">
        <v>0</v>
      </c>
      <c r="R177" s="146">
        <f>Q177*H177</f>
        <v>0</v>
      </c>
      <c r="S177" s="146">
        <v>0</v>
      </c>
      <c r="T177" s="147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48" t="s">
        <v>93</v>
      </c>
      <c r="AT177" s="148" t="s">
        <v>133</v>
      </c>
      <c r="AU177" s="148" t="s">
        <v>85</v>
      </c>
      <c r="AY177" s="16" t="s">
        <v>132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6" t="s">
        <v>83</v>
      </c>
      <c r="BK177" s="149">
        <f>ROUND(I177*H177,2)</f>
        <v>0</v>
      </c>
      <c r="BL177" s="16" t="s">
        <v>93</v>
      </c>
      <c r="BM177" s="148" t="s">
        <v>266</v>
      </c>
    </row>
    <row r="178" spans="1:65" s="2" customFormat="1" ht="38.4">
      <c r="A178" s="31"/>
      <c r="B178" s="32"/>
      <c r="C178" s="31"/>
      <c r="D178" s="150" t="s">
        <v>138</v>
      </c>
      <c r="E178" s="31"/>
      <c r="F178" s="151" t="s">
        <v>267</v>
      </c>
      <c r="G178" s="31"/>
      <c r="H178" s="31"/>
      <c r="I178" s="152"/>
      <c r="J178" s="31"/>
      <c r="K178" s="31"/>
      <c r="L178" s="32"/>
      <c r="M178" s="153"/>
      <c r="N178" s="154"/>
      <c r="O178" s="57"/>
      <c r="P178" s="57"/>
      <c r="Q178" s="57"/>
      <c r="R178" s="57"/>
      <c r="S178" s="57"/>
      <c r="T178" s="58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T178" s="16" t="s">
        <v>138</v>
      </c>
      <c r="AU178" s="16" t="s">
        <v>85</v>
      </c>
    </row>
    <row r="179" spans="1:65" s="11" customFormat="1" ht="25.95" customHeight="1">
      <c r="B179" s="125"/>
      <c r="D179" s="126" t="s">
        <v>75</v>
      </c>
      <c r="E179" s="127" t="s">
        <v>268</v>
      </c>
      <c r="F179" s="127" t="s">
        <v>269</v>
      </c>
      <c r="I179" s="128"/>
      <c r="J179" s="129">
        <f>BK179</f>
        <v>0</v>
      </c>
      <c r="L179" s="125"/>
      <c r="M179" s="130"/>
      <c r="N179" s="131"/>
      <c r="O179" s="131"/>
      <c r="P179" s="132">
        <f>P180+P189+P202+P225+P234+P241+P248+P279+P290+P314</f>
        <v>0</v>
      </c>
      <c r="Q179" s="131"/>
      <c r="R179" s="132">
        <f>R180+R189+R202+R225+R234+R241+R248+R279+R290+R314</f>
        <v>0.67319630000000008</v>
      </c>
      <c r="S179" s="131"/>
      <c r="T179" s="133">
        <f>T180+T189+T202+T225+T234+T241+T248+T279+T290+T314</f>
        <v>0.19725799999999999</v>
      </c>
      <c r="AR179" s="126" t="s">
        <v>85</v>
      </c>
      <c r="AT179" s="134" t="s">
        <v>75</v>
      </c>
      <c r="AU179" s="134" t="s">
        <v>76</v>
      </c>
      <c r="AY179" s="126" t="s">
        <v>132</v>
      </c>
      <c r="BK179" s="135">
        <f>BK180+BK189+BK202+BK225+BK234+BK241+BK248+BK279+BK290+BK314</f>
        <v>0</v>
      </c>
    </row>
    <row r="180" spans="1:65" s="11" customFormat="1" ht="22.95" customHeight="1">
      <c r="B180" s="125"/>
      <c r="D180" s="126" t="s">
        <v>75</v>
      </c>
      <c r="E180" s="163" t="s">
        <v>270</v>
      </c>
      <c r="F180" s="163" t="s">
        <v>271</v>
      </c>
      <c r="I180" s="128"/>
      <c r="J180" s="164">
        <f>BK180</f>
        <v>0</v>
      </c>
      <c r="L180" s="125"/>
      <c r="M180" s="130"/>
      <c r="N180" s="131"/>
      <c r="O180" s="131"/>
      <c r="P180" s="132">
        <f>SUM(P181:P188)</f>
        <v>0</v>
      </c>
      <c r="Q180" s="131"/>
      <c r="R180" s="132">
        <f>SUM(R181:R188)</f>
        <v>1.2700000000000001E-3</v>
      </c>
      <c r="S180" s="131"/>
      <c r="T180" s="133">
        <f>SUM(T181:T188)</f>
        <v>0</v>
      </c>
      <c r="AR180" s="126" t="s">
        <v>85</v>
      </c>
      <c r="AT180" s="134" t="s">
        <v>75</v>
      </c>
      <c r="AU180" s="134" t="s">
        <v>83</v>
      </c>
      <c r="AY180" s="126" t="s">
        <v>132</v>
      </c>
      <c r="BK180" s="135">
        <f>SUM(BK181:BK188)</f>
        <v>0</v>
      </c>
    </row>
    <row r="181" spans="1:65" s="2" customFormat="1" ht="16.5" customHeight="1">
      <c r="A181" s="31"/>
      <c r="B181" s="136"/>
      <c r="C181" s="137" t="s">
        <v>272</v>
      </c>
      <c r="D181" s="137" t="s">
        <v>133</v>
      </c>
      <c r="E181" s="138" t="s">
        <v>273</v>
      </c>
      <c r="F181" s="139" t="s">
        <v>274</v>
      </c>
      <c r="G181" s="140" t="s">
        <v>136</v>
      </c>
      <c r="H181" s="141">
        <v>1</v>
      </c>
      <c r="I181" s="142"/>
      <c r="J181" s="143">
        <f>ROUND(I181*H181,2)</f>
        <v>0</v>
      </c>
      <c r="K181" s="139" t="s">
        <v>179</v>
      </c>
      <c r="L181" s="32"/>
      <c r="M181" s="144" t="s">
        <v>1</v>
      </c>
      <c r="N181" s="145" t="s">
        <v>41</v>
      </c>
      <c r="O181" s="57"/>
      <c r="P181" s="146">
        <f>O181*H181</f>
        <v>0</v>
      </c>
      <c r="Q181" s="146">
        <v>3.1E-4</v>
      </c>
      <c r="R181" s="146">
        <f>Q181*H181</f>
        <v>3.1E-4</v>
      </c>
      <c r="S181" s="146">
        <v>0</v>
      </c>
      <c r="T181" s="147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48" t="s">
        <v>256</v>
      </c>
      <c r="AT181" s="148" t="s">
        <v>133</v>
      </c>
      <c r="AU181" s="148" t="s">
        <v>85</v>
      </c>
      <c r="AY181" s="16" t="s">
        <v>132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6" t="s">
        <v>83</v>
      </c>
      <c r="BK181" s="149">
        <f>ROUND(I181*H181,2)</f>
        <v>0</v>
      </c>
      <c r="BL181" s="16" t="s">
        <v>256</v>
      </c>
      <c r="BM181" s="148" t="s">
        <v>275</v>
      </c>
    </row>
    <row r="182" spans="1:65" s="2" customFormat="1" ht="19.2">
      <c r="A182" s="31"/>
      <c r="B182" s="32"/>
      <c r="C182" s="31"/>
      <c r="D182" s="150" t="s">
        <v>138</v>
      </c>
      <c r="E182" s="31"/>
      <c r="F182" s="151" t="s">
        <v>276</v>
      </c>
      <c r="G182" s="31"/>
      <c r="H182" s="31"/>
      <c r="I182" s="152"/>
      <c r="J182" s="31"/>
      <c r="K182" s="31"/>
      <c r="L182" s="32"/>
      <c r="M182" s="153"/>
      <c r="N182" s="154"/>
      <c r="O182" s="57"/>
      <c r="P182" s="57"/>
      <c r="Q182" s="57"/>
      <c r="R182" s="57"/>
      <c r="S182" s="57"/>
      <c r="T182" s="58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T182" s="16" t="s">
        <v>138</v>
      </c>
      <c r="AU182" s="16" t="s">
        <v>85</v>
      </c>
    </row>
    <row r="183" spans="1:65" s="2" customFormat="1" ht="16.5" customHeight="1">
      <c r="A183" s="31"/>
      <c r="B183" s="136"/>
      <c r="C183" s="137" t="s">
        <v>277</v>
      </c>
      <c r="D183" s="137" t="s">
        <v>133</v>
      </c>
      <c r="E183" s="138" t="s">
        <v>278</v>
      </c>
      <c r="F183" s="139" t="s">
        <v>279</v>
      </c>
      <c r="G183" s="140" t="s">
        <v>212</v>
      </c>
      <c r="H183" s="141">
        <v>2</v>
      </c>
      <c r="I183" s="142"/>
      <c r="J183" s="143">
        <f>ROUND(I183*H183,2)</f>
        <v>0</v>
      </c>
      <c r="K183" s="139" t="s">
        <v>179</v>
      </c>
      <c r="L183" s="32"/>
      <c r="M183" s="144" t="s">
        <v>1</v>
      </c>
      <c r="N183" s="145" t="s">
        <v>41</v>
      </c>
      <c r="O183" s="57"/>
      <c r="P183" s="146">
        <f>O183*H183</f>
        <v>0</v>
      </c>
      <c r="Q183" s="146">
        <v>4.8000000000000001E-4</v>
      </c>
      <c r="R183" s="146">
        <f>Q183*H183</f>
        <v>9.6000000000000002E-4</v>
      </c>
      <c r="S183" s="146">
        <v>0</v>
      </c>
      <c r="T183" s="147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48" t="s">
        <v>256</v>
      </c>
      <c r="AT183" s="148" t="s">
        <v>133</v>
      </c>
      <c r="AU183" s="148" t="s">
        <v>85</v>
      </c>
      <c r="AY183" s="16" t="s">
        <v>132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6" t="s">
        <v>83</v>
      </c>
      <c r="BK183" s="149">
        <f>ROUND(I183*H183,2)</f>
        <v>0</v>
      </c>
      <c r="BL183" s="16" t="s">
        <v>256</v>
      </c>
      <c r="BM183" s="148" t="s">
        <v>280</v>
      </c>
    </row>
    <row r="184" spans="1:65" s="2" customFormat="1">
      <c r="A184" s="31"/>
      <c r="B184" s="32"/>
      <c r="C184" s="31"/>
      <c r="D184" s="150" t="s">
        <v>138</v>
      </c>
      <c r="E184" s="31"/>
      <c r="F184" s="151" t="s">
        <v>281</v>
      </c>
      <c r="G184" s="31"/>
      <c r="H184" s="31"/>
      <c r="I184" s="152"/>
      <c r="J184" s="31"/>
      <c r="K184" s="31"/>
      <c r="L184" s="32"/>
      <c r="M184" s="153"/>
      <c r="N184" s="154"/>
      <c r="O184" s="57"/>
      <c r="P184" s="57"/>
      <c r="Q184" s="57"/>
      <c r="R184" s="57"/>
      <c r="S184" s="57"/>
      <c r="T184" s="58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T184" s="16" t="s">
        <v>138</v>
      </c>
      <c r="AU184" s="16" t="s">
        <v>85</v>
      </c>
    </row>
    <row r="185" spans="1:65" s="2" customFormat="1" ht="21.75" customHeight="1">
      <c r="A185" s="31"/>
      <c r="B185" s="136"/>
      <c r="C185" s="137" t="s">
        <v>282</v>
      </c>
      <c r="D185" s="137" t="s">
        <v>133</v>
      </c>
      <c r="E185" s="138" t="s">
        <v>283</v>
      </c>
      <c r="F185" s="139" t="s">
        <v>284</v>
      </c>
      <c r="G185" s="140" t="s">
        <v>212</v>
      </c>
      <c r="H185" s="141">
        <v>2</v>
      </c>
      <c r="I185" s="142"/>
      <c r="J185" s="143">
        <f>ROUND(I185*H185,2)</f>
        <v>0</v>
      </c>
      <c r="K185" s="139" t="s">
        <v>179</v>
      </c>
      <c r="L185" s="32"/>
      <c r="M185" s="144" t="s">
        <v>1</v>
      </c>
      <c r="N185" s="145" t="s">
        <v>41</v>
      </c>
      <c r="O185" s="57"/>
      <c r="P185" s="146">
        <f>O185*H185</f>
        <v>0</v>
      </c>
      <c r="Q185" s="146">
        <v>0</v>
      </c>
      <c r="R185" s="146">
        <f>Q185*H185</f>
        <v>0</v>
      </c>
      <c r="S185" s="146">
        <v>0</v>
      </c>
      <c r="T185" s="147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48" t="s">
        <v>256</v>
      </c>
      <c r="AT185" s="148" t="s">
        <v>133</v>
      </c>
      <c r="AU185" s="148" t="s">
        <v>85</v>
      </c>
      <c r="AY185" s="16" t="s">
        <v>132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6" t="s">
        <v>83</v>
      </c>
      <c r="BK185" s="149">
        <f>ROUND(I185*H185,2)</f>
        <v>0</v>
      </c>
      <c r="BL185" s="16" t="s">
        <v>256</v>
      </c>
      <c r="BM185" s="148" t="s">
        <v>285</v>
      </c>
    </row>
    <row r="186" spans="1:65" s="2" customFormat="1">
      <c r="A186" s="31"/>
      <c r="B186" s="32"/>
      <c r="C186" s="31"/>
      <c r="D186" s="150" t="s">
        <v>138</v>
      </c>
      <c r="E186" s="31"/>
      <c r="F186" s="151" t="s">
        <v>286</v>
      </c>
      <c r="G186" s="31"/>
      <c r="H186" s="31"/>
      <c r="I186" s="152"/>
      <c r="J186" s="31"/>
      <c r="K186" s="31"/>
      <c r="L186" s="32"/>
      <c r="M186" s="153"/>
      <c r="N186" s="154"/>
      <c r="O186" s="57"/>
      <c r="P186" s="57"/>
      <c r="Q186" s="57"/>
      <c r="R186" s="57"/>
      <c r="S186" s="57"/>
      <c r="T186" s="58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T186" s="16" t="s">
        <v>138</v>
      </c>
      <c r="AU186" s="16" t="s">
        <v>85</v>
      </c>
    </row>
    <row r="187" spans="1:65" s="2" customFormat="1" ht="24.15" customHeight="1">
      <c r="A187" s="31"/>
      <c r="B187" s="136"/>
      <c r="C187" s="137" t="s">
        <v>7</v>
      </c>
      <c r="D187" s="137" t="s">
        <v>133</v>
      </c>
      <c r="E187" s="138" t="s">
        <v>287</v>
      </c>
      <c r="F187" s="139" t="s">
        <v>288</v>
      </c>
      <c r="G187" s="140" t="s">
        <v>289</v>
      </c>
      <c r="H187" s="173"/>
      <c r="I187" s="142"/>
      <c r="J187" s="143">
        <f>ROUND(I187*H187,2)</f>
        <v>0</v>
      </c>
      <c r="K187" s="139" t="s">
        <v>179</v>
      </c>
      <c r="L187" s="32"/>
      <c r="M187" s="144" t="s">
        <v>1</v>
      </c>
      <c r="N187" s="145" t="s">
        <v>41</v>
      </c>
      <c r="O187" s="57"/>
      <c r="P187" s="146">
        <f>O187*H187</f>
        <v>0</v>
      </c>
      <c r="Q187" s="146">
        <v>0</v>
      </c>
      <c r="R187" s="146">
        <f>Q187*H187</f>
        <v>0</v>
      </c>
      <c r="S187" s="146">
        <v>0</v>
      </c>
      <c r="T187" s="147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48" t="s">
        <v>256</v>
      </c>
      <c r="AT187" s="148" t="s">
        <v>133</v>
      </c>
      <c r="AU187" s="148" t="s">
        <v>85</v>
      </c>
      <c r="AY187" s="16" t="s">
        <v>132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6" t="s">
        <v>83</v>
      </c>
      <c r="BK187" s="149">
        <f>ROUND(I187*H187,2)</f>
        <v>0</v>
      </c>
      <c r="BL187" s="16" t="s">
        <v>256</v>
      </c>
      <c r="BM187" s="148" t="s">
        <v>290</v>
      </c>
    </row>
    <row r="188" spans="1:65" s="2" customFormat="1" ht="28.8">
      <c r="A188" s="31"/>
      <c r="B188" s="32"/>
      <c r="C188" s="31"/>
      <c r="D188" s="150" t="s">
        <v>138</v>
      </c>
      <c r="E188" s="31"/>
      <c r="F188" s="151" t="s">
        <v>291</v>
      </c>
      <c r="G188" s="31"/>
      <c r="H188" s="31"/>
      <c r="I188" s="152"/>
      <c r="J188" s="31"/>
      <c r="K188" s="31"/>
      <c r="L188" s="32"/>
      <c r="M188" s="153"/>
      <c r="N188" s="154"/>
      <c r="O188" s="57"/>
      <c r="P188" s="57"/>
      <c r="Q188" s="57"/>
      <c r="R188" s="57"/>
      <c r="S188" s="57"/>
      <c r="T188" s="58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T188" s="16" t="s">
        <v>138</v>
      </c>
      <c r="AU188" s="16" t="s">
        <v>85</v>
      </c>
    </row>
    <row r="189" spans="1:65" s="11" customFormat="1" ht="22.95" customHeight="1">
      <c r="B189" s="125"/>
      <c r="D189" s="126" t="s">
        <v>75</v>
      </c>
      <c r="E189" s="163" t="s">
        <v>292</v>
      </c>
      <c r="F189" s="163" t="s">
        <v>293</v>
      </c>
      <c r="I189" s="128"/>
      <c r="J189" s="164">
        <f>BK189</f>
        <v>0</v>
      </c>
      <c r="L189" s="125"/>
      <c r="M189" s="130"/>
      <c r="N189" s="131"/>
      <c r="O189" s="131"/>
      <c r="P189" s="132">
        <f>SUM(P190:P201)</f>
        <v>0</v>
      </c>
      <c r="Q189" s="131"/>
      <c r="R189" s="132">
        <f>SUM(R190:R201)</f>
        <v>1.8800000000000002E-3</v>
      </c>
      <c r="S189" s="131"/>
      <c r="T189" s="133">
        <f>SUM(T190:T201)</f>
        <v>0</v>
      </c>
      <c r="AR189" s="126" t="s">
        <v>85</v>
      </c>
      <c r="AT189" s="134" t="s">
        <v>75</v>
      </c>
      <c r="AU189" s="134" t="s">
        <v>83</v>
      </c>
      <c r="AY189" s="126" t="s">
        <v>132</v>
      </c>
      <c r="BK189" s="135">
        <f>SUM(BK190:BK201)</f>
        <v>0</v>
      </c>
    </row>
    <row r="190" spans="1:65" s="2" customFormat="1" ht="24.15" customHeight="1">
      <c r="A190" s="31"/>
      <c r="B190" s="136"/>
      <c r="C190" s="137" t="s">
        <v>294</v>
      </c>
      <c r="D190" s="137" t="s">
        <v>133</v>
      </c>
      <c r="E190" s="138" t="s">
        <v>295</v>
      </c>
      <c r="F190" s="139" t="s">
        <v>296</v>
      </c>
      <c r="G190" s="140" t="s">
        <v>136</v>
      </c>
      <c r="H190" s="141">
        <v>2</v>
      </c>
      <c r="I190" s="142"/>
      <c r="J190" s="143">
        <f>ROUND(I190*H190,2)</f>
        <v>0</v>
      </c>
      <c r="K190" s="139" t="s">
        <v>179</v>
      </c>
      <c r="L190" s="32"/>
      <c r="M190" s="144" t="s">
        <v>1</v>
      </c>
      <c r="N190" s="145" t="s">
        <v>41</v>
      </c>
      <c r="O190" s="57"/>
      <c r="P190" s="146">
        <f>O190*H190</f>
        <v>0</v>
      </c>
      <c r="Q190" s="146">
        <v>0</v>
      </c>
      <c r="R190" s="146">
        <f>Q190*H190</f>
        <v>0</v>
      </c>
      <c r="S190" s="146">
        <v>0</v>
      </c>
      <c r="T190" s="147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48" t="s">
        <v>256</v>
      </c>
      <c r="AT190" s="148" t="s">
        <v>133</v>
      </c>
      <c r="AU190" s="148" t="s">
        <v>85</v>
      </c>
      <c r="AY190" s="16" t="s">
        <v>132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6" t="s">
        <v>83</v>
      </c>
      <c r="BK190" s="149">
        <f>ROUND(I190*H190,2)</f>
        <v>0</v>
      </c>
      <c r="BL190" s="16" t="s">
        <v>256</v>
      </c>
      <c r="BM190" s="148" t="s">
        <v>297</v>
      </c>
    </row>
    <row r="191" spans="1:65" s="2" customFormat="1" ht="19.2">
      <c r="A191" s="31"/>
      <c r="B191" s="32"/>
      <c r="C191" s="31"/>
      <c r="D191" s="150" t="s">
        <v>138</v>
      </c>
      <c r="E191" s="31"/>
      <c r="F191" s="151" t="s">
        <v>298</v>
      </c>
      <c r="G191" s="31"/>
      <c r="H191" s="31"/>
      <c r="I191" s="152"/>
      <c r="J191" s="31"/>
      <c r="K191" s="31"/>
      <c r="L191" s="32"/>
      <c r="M191" s="153"/>
      <c r="N191" s="154"/>
      <c r="O191" s="57"/>
      <c r="P191" s="57"/>
      <c r="Q191" s="57"/>
      <c r="R191" s="57"/>
      <c r="S191" s="57"/>
      <c r="T191" s="58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T191" s="16" t="s">
        <v>138</v>
      </c>
      <c r="AU191" s="16" t="s">
        <v>85</v>
      </c>
    </row>
    <row r="192" spans="1:65" s="2" customFormat="1" ht="24.15" customHeight="1">
      <c r="A192" s="31"/>
      <c r="B192" s="136"/>
      <c r="C192" s="137" t="s">
        <v>299</v>
      </c>
      <c r="D192" s="137" t="s">
        <v>133</v>
      </c>
      <c r="E192" s="138" t="s">
        <v>300</v>
      </c>
      <c r="F192" s="139" t="s">
        <v>301</v>
      </c>
      <c r="G192" s="140" t="s">
        <v>212</v>
      </c>
      <c r="H192" s="141">
        <v>2</v>
      </c>
      <c r="I192" s="142"/>
      <c r="J192" s="143">
        <f>ROUND(I192*H192,2)</f>
        <v>0</v>
      </c>
      <c r="K192" s="139" t="s">
        <v>179</v>
      </c>
      <c r="L192" s="32"/>
      <c r="M192" s="144" t="s">
        <v>1</v>
      </c>
      <c r="N192" s="145" t="s">
        <v>41</v>
      </c>
      <c r="O192" s="57"/>
      <c r="P192" s="146">
        <f>O192*H192</f>
        <v>0</v>
      </c>
      <c r="Q192" s="146">
        <v>8.4000000000000003E-4</v>
      </c>
      <c r="R192" s="146">
        <f>Q192*H192</f>
        <v>1.6800000000000001E-3</v>
      </c>
      <c r="S192" s="146">
        <v>0</v>
      </c>
      <c r="T192" s="147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48" t="s">
        <v>256</v>
      </c>
      <c r="AT192" s="148" t="s">
        <v>133</v>
      </c>
      <c r="AU192" s="148" t="s">
        <v>85</v>
      </c>
      <c r="AY192" s="16" t="s">
        <v>132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6" t="s">
        <v>83</v>
      </c>
      <c r="BK192" s="149">
        <f>ROUND(I192*H192,2)</f>
        <v>0</v>
      </c>
      <c r="BL192" s="16" t="s">
        <v>256</v>
      </c>
      <c r="BM192" s="148" t="s">
        <v>302</v>
      </c>
    </row>
    <row r="193" spans="1:65" s="2" customFormat="1" ht="19.2">
      <c r="A193" s="31"/>
      <c r="B193" s="32"/>
      <c r="C193" s="31"/>
      <c r="D193" s="150" t="s">
        <v>138</v>
      </c>
      <c r="E193" s="31"/>
      <c r="F193" s="151" t="s">
        <v>303</v>
      </c>
      <c r="G193" s="31"/>
      <c r="H193" s="31"/>
      <c r="I193" s="152"/>
      <c r="J193" s="31"/>
      <c r="K193" s="31"/>
      <c r="L193" s="32"/>
      <c r="M193" s="153"/>
      <c r="N193" s="154"/>
      <c r="O193" s="57"/>
      <c r="P193" s="57"/>
      <c r="Q193" s="57"/>
      <c r="R193" s="57"/>
      <c r="S193" s="57"/>
      <c r="T193" s="58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T193" s="16" t="s">
        <v>138</v>
      </c>
      <c r="AU193" s="16" t="s">
        <v>85</v>
      </c>
    </row>
    <row r="194" spans="1:65" s="2" customFormat="1" ht="37.950000000000003" customHeight="1">
      <c r="A194" s="31"/>
      <c r="B194" s="136"/>
      <c r="C194" s="137" t="s">
        <v>304</v>
      </c>
      <c r="D194" s="137" t="s">
        <v>133</v>
      </c>
      <c r="E194" s="138" t="s">
        <v>305</v>
      </c>
      <c r="F194" s="139" t="s">
        <v>306</v>
      </c>
      <c r="G194" s="140" t="s">
        <v>212</v>
      </c>
      <c r="H194" s="141">
        <v>2</v>
      </c>
      <c r="I194" s="142"/>
      <c r="J194" s="143">
        <f>ROUND(I194*H194,2)</f>
        <v>0</v>
      </c>
      <c r="K194" s="139" t="s">
        <v>179</v>
      </c>
      <c r="L194" s="32"/>
      <c r="M194" s="144" t="s">
        <v>1</v>
      </c>
      <c r="N194" s="145" t="s">
        <v>41</v>
      </c>
      <c r="O194" s="57"/>
      <c r="P194" s="146">
        <f>O194*H194</f>
        <v>0</v>
      </c>
      <c r="Q194" s="146">
        <v>6.9999999999999994E-5</v>
      </c>
      <c r="R194" s="146">
        <f>Q194*H194</f>
        <v>1.3999999999999999E-4</v>
      </c>
      <c r="S194" s="146">
        <v>0</v>
      </c>
      <c r="T194" s="147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48" t="s">
        <v>256</v>
      </c>
      <c r="AT194" s="148" t="s">
        <v>133</v>
      </c>
      <c r="AU194" s="148" t="s">
        <v>85</v>
      </c>
      <c r="AY194" s="16" t="s">
        <v>132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6" t="s">
        <v>83</v>
      </c>
      <c r="BK194" s="149">
        <f>ROUND(I194*H194,2)</f>
        <v>0</v>
      </c>
      <c r="BL194" s="16" t="s">
        <v>256</v>
      </c>
      <c r="BM194" s="148" t="s">
        <v>307</v>
      </c>
    </row>
    <row r="195" spans="1:65" s="2" customFormat="1" ht="38.4">
      <c r="A195" s="31"/>
      <c r="B195" s="32"/>
      <c r="C195" s="31"/>
      <c r="D195" s="150" t="s">
        <v>138</v>
      </c>
      <c r="E195" s="31"/>
      <c r="F195" s="151" t="s">
        <v>308</v>
      </c>
      <c r="G195" s="31"/>
      <c r="H195" s="31"/>
      <c r="I195" s="152"/>
      <c r="J195" s="31"/>
      <c r="K195" s="31"/>
      <c r="L195" s="32"/>
      <c r="M195" s="153"/>
      <c r="N195" s="154"/>
      <c r="O195" s="57"/>
      <c r="P195" s="57"/>
      <c r="Q195" s="57"/>
      <c r="R195" s="57"/>
      <c r="S195" s="57"/>
      <c r="T195" s="58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T195" s="16" t="s">
        <v>138</v>
      </c>
      <c r="AU195" s="16" t="s">
        <v>85</v>
      </c>
    </row>
    <row r="196" spans="1:65" s="2" customFormat="1" ht="21.75" customHeight="1">
      <c r="A196" s="31"/>
      <c r="B196" s="136"/>
      <c r="C196" s="137" t="s">
        <v>309</v>
      </c>
      <c r="D196" s="137" t="s">
        <v>133</v>
      </c>
      <c r="E196" s="138" t="s">
        <v>310</v>
      </c>
      <c r="F196" s="139" t="s">
        <v>311</v>
      </c>
      <c r="G196" s="140" t="s">
        <v>212</v>
      </c>
      <c r="H196" s="141">
        <v>2</v>
      </c>
      <c r="I196" s="142"/>
      <c r="J196" s="143">
        <f>ROUND(I196*H196,2)</f>
        <v>0</v>
      </c>
      <c r="K196" s="139" t="s">
        <v>179</v>
      </c>
      <c r="L196" s="32"/>
      <c r="M196" s="144" t="s">
        <v>1</v>
      </c>
      <c r="N196" s="145" t="s">
        <v>41</v>
      </c>
      <c r="O196" s="57"/>
      <c r="P196" s="146">
        <f>O196*H196</f>
        <v>0</v>
      </c>
      <c r="Q196" s="146">
        <v>1.0000000000000001E-5</v>
      </c>
      <c r="R196" s="146">
        <f>Q196*H196</f>
        <v>2.0000000000000002E-5</v>
      </c>
      <c r="S196" s="146">
        <v>0</v>
      </c>
      <c r="T196" s="147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48" t="s">
        <v>256</v>
      </c>
      <c r="AT196" s="148" t="s">
        <v>133</v>
      </c>
      <c r="AU196" s="148" t="s">
        <v>85</v>
      </c>
      <c r="AY196" s="16" t="s">
        <v>132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6" t="s">
        <v>83</v>
      </c>
      <c r="BK196" s="149">
        <f>ROUND(I196*H196,2)</f>
        <v>0</v>
      </c>
      <c r="BL196" s="16" t="s">
        <v>256</v>
      </c>
      <c r="BM196" s="148" t="s">
        <v>312</v>
      </c>
    </row>
    <row r="197" spans="1:65" s="2" customFormat="1" ht="19.2">
      <c r="A197" s="31"/>
      <c r="B197" s="32"/>
      <c r="C197" s="31"/>
      <c r="D197" s="150" t="s">
        <v>138</v>
      </c>
      <c r="E197" s="31"/>
      <c r="F197" s="151" t="s">
        <v>313</v>
      </c>
      <c r="G197" s="31"/>
      <c r="H197" s="31"/>
      <c r="I197" s="152"/>
      <c r="J197" s="31"/>
      <c r="K197" s="31"/>
      <c r="L197" s="32"/>
      <c r="M197" s="153"/>
      <c r="N197" s="154"/>
      <c r="O197" s="57"/>
      <c r="P197" s="57"/>
      <c r="Q197" s="57"/>
      <c r="R197" s="57"/>
      <c r="S197" s="57"/>
      <c r="T197" s="58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T197" s="16" t="s">
        <v>138</v>
      </c>
      <c r="AU197" s="16" t="s">
        <v>85</v>
      </c>
    </row>
    <row r="198" spans="1:65" s="2" customFormat="1" ht="24.15" customHeight="1">
      <c r="A198" s="31"/>
      <c r="B198" s="136"/>
      <c r="C198" s="137" t="s">
        <v>314</v>
      </c>
      <c r="D198" s="137" t="s">
        <v>133</v>
      </c>
      <c r="E198" s="138" t="s">
        <v>315</v>
      </c>
      <c r="F198" s="139" t="s">
        <v>316</v>
      </c>
      <c r="G198" s="140" t="s">
        <v>212</v>
      </c>
      <c r="H198" s="141">
        <v>2</v>
      </c>
      <c r="I198" s="142"/>
      <c r="J198" s="143">
        <f>ROUND(I198*H198,2)</f>
        <v>0</v>
      </c>
      <c r="K198" s="139" t="s">
        <v>179</v>
      </c>
      <c r="L198" s="32"/>
      <c r="M198" s="144" t="s">
        <v>1</v>
      </c>
      <c r="N198" s="145" t="s">
        <v>41</v>
      </c>
      <c r="O198" s="57"/>
      <c r="P198" s="146">
        <f>O198*H198</f>
        <v>0</v>
      </c>
      <c r="Q198" s="146">
        <v>2.0000000000000002E-5</v>
      </c>
      <c r="R198" s="146">
        <f>Q198*H198</f>
        <v>4.0000000000000003E-5</v>
      </c>
      <c r="S198" s="146">
        <v>0</v>
      </c>
      <c r="T198" s="147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48" t="s">
        <v>256</v>
      </c>
      <c r="AT198" s="148" t="s">
        <v>133</v>
      </c>
      <c r="AU198" s="148" t="s">
        <v>85</v>
      </c>
      <c r="AY198" s="16" t="s">
        <v>132</v>
      </c>
      <c r="BE198" s="149">
        <f>IF(N198="základní",J198,0)</f>
        <v>0</v>
      </c>
      <c r="BF198" s="149">
        <f>IF(N198="snížená",J198,0)</f>
        <v>0</v>
      </c>
      <c r="BG198" s="149">
        <f>IF(N198="zákl. přenesená",J198,0)</f>
        <v>0</v>
      </c>
      <c r="BH198" s="149">
        <f>IF(N198="sníž. přenesená",J198,0)</f>
        <v>0</v>
      </c>
      <c r="BI198" s="149">
        <f>IF(N198="nulová",J198,0)</f>
        <v>0</v>
      </c>
      <c r="BJ198" s="16" t="s">
        <v>83</v>
      </c>
      <c r="BK198" s="149">
        <f>ROUND(I198*H198,2)</f>
        <v>0</v>
      </c>
      <c r="BL198" s="16" t="s">
        <v>256</v>
      </c>
      <c r="BM198" s="148" t="s">
        <v>317</v>
      </c>
    </row>
    <row r="199" spans="1:65" s="2" customFormat="1" ht="19.2">
      <c r="A199" s="31"/>
      <c r="B199" s="32"/>
      <c r="C199" s="31"/>
      <c r="D199" s="150" t="s">
        <v>138</v>
      </c>
      <c r="E199" s="31"/>
      <c r="F199" s="151" t="s">
        <v>318</v>
      </c>
      <c r="G199" s="31"/>
      <c r="H199" s="31"/>
      <c r="I199" s="152"/>
      <c r="J199" s="31"/>
      <c r="K199" s="31"/>
      <c r="L199" s="32"/>
      <c r="M199" s="153"/>
      <c r="N199" s="154"/>
      <c r="O199" s="57"/>
      <c r="P199" s="57"/>
      <c r="Q199" s="57"/>
      <c r="R199" s="57"/>
      <c r="S199" s="57"/>
      <c r="T199" s="58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T199" s="16" t="s">
        <v>138</v>
      </c>
      <c r="AU199" s="16" t="s">
        <v>85</v>
      </c>
    </row>
    <row r="200" spans="1:65" s="2" customFormat="1" ht="24.15" customHeight="1">
      <c r="A200" s="31"/>
      <c r="B200" s="136"/>
      <c r="C200" s="137" t="s">
        <v>319</v>
      </c>
      <c r="D200" s="137" t="s">
        <v>133</v>
      </c>
      <c r="E200" s="138" t="s">
        <v>320</v>
      </c>
      <c r="F200" s="139" t="s">
        <v>321</v>
      </c>
      <c r="G200" s="140" t="s">
        <v>289</v>
      </c>
      <c r="H200" s="173"/>
      <c r="I200" s="142"/>
      <c r="J200" s="143">
        <f>ROUND(I200*H200,2)</f>
        <v>0</v>
      </c>
      <c r="K200" s="139" t="s">
        <v>179</v>
      </c>
      <c r="L200" s="32"/>
      <c r="M200" s="144" t="s">
        <v>1</v>
      </c>
      <c r="N200" s="145" t="s">
        <v>41</v>
      </c>
      <c r="O200" s="57"/>
      <c r="P200" s="146">
        <f>O200*H200</f>
        <v>0</v>
      </c>
      <c r="Q200" s="146">
        <v>0</v>
      </c>
      <c r="R200" s="146">
        <f>Q200*H200</f>
        <v>0</v>
      </c>
      <c r="S200" s="146">
        <v>0</v>
      </c>
      <c r="T200" s="147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48" t="s">
        <v>256</v>
      </c>
      <c r="AT200" s="148" t="s">
        <v>133</v>
      </c>
      <c r="AU200" s="148" t="s">
        <v>85</v>
      </c>
      <c r="AY200" s="16" t="s">
        <v>132</v>
      </c>
      <c r="BE200" s="149">
        <f>IF(N200="základní",J200,0)</f>
        <v>0</v>
      </c>
      <c r="BF200" s="149">
        <f>IF(N200="snížená",J200,0)</f>
        <v>0</v>
      </c>
      <c r="BG200" s="149">
        <f>IF(N200="zákl. přenesená",J200,0)</f>
        <v>0</v>
      </c>
      <c r="BH200" s="149">
        <f>IF(N200="sníž. přenesená",J200,0)</f>
        <v>0</v>
      </c>
      <c r="BI200" s="149">
        <f>IF(N200="nulová",J200,0)</f>
        <v>0</v>
      </c>
      <c r="BJ200" s="16" t="s">
        <v>83</v>
      </c>
      <c r="BK200" s="149">
        <f>ROUND(I200*H200,2)</f>
        <v>0</v>
      </c>
      <c r="BL200" s="16" t="s">
        <v>256</v>
      </c>
      <c r="BM200" s="148" t="s">
        <v>322</v>
      </c>
    </row>
    <row r="201" spans="1:65" s="2" customFormat="1" ht="28.8">
      <c r="A201" s="31"/>
      <c r="B201" s="32"/>
      <c r="C201" s="31"/>
      <c r="D201" s="150" t="s">
        <v>138</v>
      </c>
      <c r="E201" s="31"/>
      <c r="F201" s="151" t="s">
        <v>323</v>
      </c>
      <c r="G201" s="31"/>
      <c r="H201" s="31"/>
      <c r="I201" s="152"/>
      <c r="J201" s="31"/>
      <c r="K201" s="31"/>
      <c r="L201" s="32"/>
      <c r="M201" s="153"/>
      <c r="N201" s="154"/>
      <c r="O201" s="57"/>
      <c r="P201" s="57"/>
      <c r="Q201" s="57"/>
      <c r="R201" s="57"/>
      <c r="S201" s="57"/>
      <c r="T201" s="58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T201" s="16" t="s">
        <v>138</v>
      </c>
      <c r="AU201" s="16" t="s">
        <v>85</v>
      </c>
    </row>
    <row r="202" spans="1:65" s="11" customFormat="1" ht="22.95" customHeight="1">
      <c r="B202" s="125"/>
      <c r="D202" s="126" t="s">
        <v>75</v>
      </c>
      <c r="E202" s="163" t="s">
        <v>324</v>
      </c>
      <c r="F202" s="163" t="s">
        <v>1442</v>
      </c>
      <c r="I202" s="128"/>
      <c r="J202" s="164">
        <f>BK202</f>
        <v>0</v>
      </c>
      <c r="L202" s="125"/>
      <c r="M202" s="130"/>
      <c r="N202" s="131"/>
      <c r="O202" s="131"/>
      <c r="P202" s="132">
        <f>SUM(P203:P224)</f>
        <v>0</v>
      </c>
      <c r="Q202" s="131"/>
      <c r="R202" s="132">
        <f>SUM(R203:R224)</f>
        <v>3.5299999999999997E-3</v>
      </c>
      <c r="S202" s="131"/>
      <c r="T202" s="133">
        <f>SUM(T203:T224)</f>
        <v>1.7929999999999998E-2</v>
      </c>
      <c r="AR202" s="126" t="s">
        <v>85</v>
      </c>
      <c r="AT202" s="134" t="s">
        <v>75</v>
      </c>
      <c r="AU202" s="134" t="s">
        <v>83</v>
      </c>
      <c r="AY202" s="126" t="s">
        <v>132</v>
      </c>
      <c r="BK202" s="135">
        <f>SUM(BK203:BK224)</f>
        <v>0</v>
      </c>
    </row>
    <row r="203" spans="1:65" s="2" customFormat="1" ht="24.15" customHeight="1">
      <c r="A203" s="31"/>
      <c r="B203" s="136"/>
      <c r="C203" s="192" t="s">
        <v>325</v>
      </c>
      <c r="D203" s="192" t="s">
        <v>133</v>
      </c>
      <c r="E203" s="193" t="s">
        <v>326</v>
      </c>
      <c r="F203" s="194" t="s">
        <v>327</v>
      </c>
      <c r="G203" s="195" t="s">
        <v>328</v>
      </c>
      <c r="H203" s="196">
        <v>1</v>
      </c>
      <c r="I203" s="197"/>
      <c r="J203" s="197">
        <f>ROUND(I203*H203,2)</f>
        <v>0</v>
      </c>
      <c r="K203" s="194" t="s">
        <v>179</v>
      </c>
      <c r="L203" s="32"/>
      <c r="M203" s="144" t="s">
        <v>1</v>
      </c>
      <c r="N203" s="145" t="s">
        <v>41</v>
      </c>
      <c r="O203" s="57"/>
      <c r="P203" s="146">
        <f>O203*H203</f>
        <v>0</v>
      </c>
      <c r="Q203" s="146">
        <v>0</v>
      </c>
      <c r="R203" s="146">
        <f>Q203*H203</f>
        <v>0</v>
      </c>
      <c r="S203" s="146">
        <v>1.7069999999999998E-2</v>
      </c>
      <c r="T203" s="147">
        <f>S203*H203</f>
        <v>1.7069999999999998E-2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48" t="s">
        <v>256</v>
      </c>
      <c r="AT203" s="148" t="s">
        <v>133</v>
      </c>
      <c r="AU203" s="148" t="s">
        <v>85</v>
      </c>
      <c r="AY203" s="16" t="s">
        <v>132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6" t="s">
        <v>83</v>
      </c>
      <c r="BK203" s="149">
        <f>ROUND(I203*H203,2)</f>
        <v>0</v>
      </c>
      <c r="BL203" s="16" t="s">
        <v>256</v>
      </c>
      <c r="BM203" s="148" t="s">
        <v>329</v>
      </c>
    </row>
    <row r="204" spans="1:65" s="2" customFormat="1" ht="19.2">
      <c r="A204" s="31"/>
      <c r="B204" s="32"/>
      <c r="C204" s="198"/>
      <c r="D204" s="199" t="s">
        <v>138</v>
      </c>
      <c r="E204" s="198"/>
      <c r="F204" s="200" t="s">
        <v>330</v>
      </c>
      <c r="G204" s="198"/>
      <c r="H204" s="198"/>
      <c r="I204" s="201"/>
      <c r="J204" s="198"/>
      <c r="K204" s="198"/>
      <c r="L204" s="32"/>
      <c r="M204" s="153"/>
      <c r="N204" s="154"/>
      <c r="O204" s="57"/>
      <c r="P204" s="57"/>
      <c r="Q204" s="57"/>
      <c r="R204" s="57"/>
      <c r="S204" s="57"/>
      <c r="T204" s="58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T204" s="16" t="s">
        <v>138</v>
      </c>
      <c r="AU204" s="16" t="s">
        <v>85</v>
      </c>
    </row>
    <row r="205" spans="1:65" s="2" customFormat="1" ht="16.5" customHeight="1">
      <c r="A205" s="31"/>
      <c r="B205" s="136"/>
      <c r="C205" s="192" t="s">
        <v>331</v>
      </c>
      <c r="D205" s="192" t="s">
        <v>133</v>
      </c>
      <c r="E205" s="193" t="s">
        <v>332</v>
      </c>
      <c r="F205" s="194" t="s">
        <v>333</v>
      </c>
      <c r="G205" s="195" t="s">
        <v>328</v>
      </c>
      <c r="H205" s="196">
        <v>1</v>
      </c>
      <c r="I205" s="197"/>
      <c r="J205" s="197">
        <f>ROUND(I205*H205,2)</f>
        <v>0</v>
      </c>
      <c r="K205" s="194" t="s">
        <v>179</v>
      </c>
      <c r="L205" s="32"/>
      <c r="M205" s="144" t="s">
        <v>1</v>
      </c>
      <c r="N205" s="145" t="s">
        <v>41</v>
      </c>
      <c r="O205" s="57"/>
      <c r="P205" s="146">
        <f>O205*H205</f>
        <v>0</v>
      </c>
      <c r="Q205" s="146">
        <v>4.2999999999999999E-4</v>
      </c>
      <c r="R205" s="146">
        <f>Q205*H205</f>
        <v>4.2999999999999999E-4</v>
      </c>
      <c r="S205" s="146">
        <v>0</v>
      </c>
      <c r="T205" s="147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48" t="s">
        <v>256</v>
      </c>
      <c r="AT205" s="148" t="s">
        <v>133</v>
      </c>
      <c r="AU205" s="148" t="s">
        <v>85</v>
      </c>
      <c r="AY205" s="16" t="s">
        <v>132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6" t="s">
        <v>83</v>
      </c>
      <c r="BK205" s="149">
        <f>ROUND(I205*H205,2)</f>
        <v>0</v>
      </c>
      <c r="BL205" s="16" t="s">
        <v>256</v>
      </c>
      <c r="BM205" s="148" t="s">
        <v>334</v>
      </c>
    </row>
    <row r="206" spans="1:65" s="2" customFormat="1">
      <c r="A206" s="31"/>
      <c r="B206" s="32"/>
      <c r="C206" s="198"/>
      <c r="D206" s="199" t="s">
        <v>138</v>
      </c>
      <c r="E206" s="198"/>
      <c r="F206" s="200" t="s">
        <v>335</v>
      </c>
      <c r="G206" s="198"/>
      <c r="H206" s="198"/>
      <c r="I206" s="201"/>
      <c r="J206" s="198"/>
      <c r="K206" s="198"/>
      <c r="L206" s="32"/>
      <c r="M206" s="153"/>
      <c r="N206" s="154"/>
      <c r="O206" s="57"/>
      <c r="P206" s="57"/>
      <c r="Q206" s="57"/>
      <c r="R206" s="57"/>
      <c r="S206" s="57"/>
      <c r="T206" s="58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T206" s="16" t="s">
        <v>138</v>
      </c>
      <c r="AU206" s="16" t="s">
        <v>85</v>
      </c>
    </row>
    <row r="207" spans="1:65" s="2" customFormat="1" ht="16.5" customHeight="1">
      <c r="A207" s="31"/>
      <c r="B207" s="136"/>
      <c r="C207" s="202" t="s">
        <v>336</v>
      </c>
      <c r="D207" s="202" t="s">
        <v>337</v>
      </c>
      <c r="E207" s="203" t="s">
        <v>338</v>
      </c>
      <c r="F207" s="204" t="s">
        <v>339</v>
      </c>
      <c r="G207" s="205" t="s">
        <v>136</v>
      </c>
      <c r="H207" s="206">
        <v>1</v>
      </c>
      <c r="I207" s="207"/>
      <c r="J207" s="207">
        <f>ROUND(I207*H207,2)</f>
        <v>0</v>
      </c>
      <c r="K207" s="204" t="s">
        <v>1</v>
      </c>
      <c r="L207" s="181"/>
      <c r="M207" s="182" t="s">
        <v>1</v>
      </c>
      <c r="N207" s="183" t="s">
        <v>41</v>
      </c>
      <c r="O207" s="57"/>
      <c r="P207" s="146">
        <f>O207*H207</f>
        <v>0</v>
      </c>
      <c r="Q207" s="146">
        <v>0</v>
      </c>
      <c r="R207" s="146">
        <f>Q207*H207</f>
        <v>0</v>
      </c>
      <c r="S207" s="146">
        <v>0</v>
      </c>
      <c r="T207" s="147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48" t="s">
        <v>340</v>
      </c>
      <c r="AT207" s="148" t="s">
        <v>337</v>
      </c>
      <c r="AU207" s="148" t="s">
        <v>85</v>
      </c>
      <c r="AY207" s="16" t="s">
        <v>132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6" t="s">
        <v>83</v>
      </c>
      <c r="BK207" s="149">
        <f>ROUND(I207*H207,2)</f>
        <v>0</v>
      </c>
      <c r="BL207" s="16" t="s">
        <v>256</v>
      </c>
      <c r="BM207" s="148" t="s">
        <v>341</v>
      </c>
    </row>
    <row r="208" spans="1:65" s="2" customFormat="1">
      <c r="A208" s="31"/>
      <c r="B208" s="32"/>
      <c r="C208" s="198"/>
      <c r="D208" s="199" t="s">
        <v>138</v>
      </c>
      <c r="E208" s="198"/>
      <c r="F208" s="200" t="s">
        <v>339</v>
      </c>
      <c r="G208" s="198"/>
      <c r="H208" s="198"/>
      <c r="I208" s="201"/>
      <c r="J208" s="198"/>
      <c r="K208" s="198"/>
      <c r="L208" s="32"/>
      <c r="M208" s="153"/>
      <c r="N208" s="154"/>
      <c r="O208" s="57"/>
      <c r="P208" s="57"/>
      <c r="Q208" s="57"/>
      <c r="R208" s="57"/>
      <c r="S208" s="57"/>
      <c r="T208" s="58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T208" s="16" t="s">
        <v>138</v>
      </c>
      <c r="AU208" s="16" t="s">
        <v>85</v>
      </c>
    </row>
    <row r="209" spans="1:65" s="2" customFormat="1" ht="24.15" customHeight="1">
      <c r="A209" s="31"/>
      <c r="B209" s="136"/>
      <c r="C209" s="192" t="s">
        <v>342</v>
      </c>
      <c r="D209" s="192" t="s">
        <v>133</v>
      </c>
      <c r="E209" s="193" t="s">
        <v>343</v>
      </c>
      <c r="F209" s="194" t="s">
        <v>344</v>
      </c>
      <c r="G209" s="195" t="s">
        <v>328</v>
      </c>
      <c r="H209" s="196">
        <v>2</v>
      </c>
      <c r="I209" s="197"/>
      <c r="J209" s="197">
        <f>ROUND(I209*H209,2)</f>
        <v>0</v>
      </c>
      <c r="K209" s="194" t="s">
        <v>179</v>
      </c>
      <c r="L209" s="32"/>
      <c r="M209" s="144" t="s">
        <v>1</v>
      </c>
      <c r="N209" s="145" t="s">
        <v>41</v>
      </c>
      <c r="O209" s="57"/>
      <c r="P209" s="146">
        <f>O209*H209</f>
        <v>0</v>
      </c>
      <c r="Q209" s="146">
        <v>2.4000000000000001E-4</v>
      </c>
      <c r="R209" s="146">
        <f>Q209*H209</f>
        <v>4.8000000000000001E-4</v>
      </c>
      <c r="S209" s="146">
        <v>0</v>
      </c>
      <c r="T209" s="147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48" t="s">
        <v>256</v>
      </c>
      <c r="AT209" s="148" t="s">
        <v>133</v>
      </c>
      <c r="AU209" s="148" t="s">
        <v>85</v>
      </c>
      <c r="AY209" s="16" t="s">
        <v>132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6" t="s">
        <v>83</v>
      </c>
      <c r="BK209" s="149">
        <f>ROUND(I209*H209,2)</f>
        <v>0</v>
      </c>
      <c r="BL209" s="16" t="s">
        <v>256</v>
      </c>
      <c r="BM209" s="148" t="s">
        <v>345</v>
      </c>
    </row>
    <row r="210" spans="1:65" s="2" customFormat="1" ht="19.2">
      <c r="A210" s="31"/>
      <c r="B210" s="32"/>
      <c r="C210" s="198"/>
      <c r="D210" s="199" t="s">
        <v>138</v>
      </c>
      <c r="E210" s="198"/>
      <c r="F210" s="200" t="s">
        <v>346</v>
      </c>
      <c r="G210" s="198"/>
      <c r="H210" s="198"/>
      <c r="I210" s="201"/>
      <c r="J210" s="198"/>
      <c r="K210" s="198"/>
      <c r="L210" s="32"/>
      <c r="M210" s="153"/>
      <c r="N210" s="154"/>
      <c r="O210" s="57"/>
      <c r="P210" s="57"/>
      <c r="Q210" s="57"/>
      <c r="R210" s="57"/>
      <c r="S210" s="57"/>
      <c r="T210" s="58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T210" s="16" t="s">
        <v>138</v>
      </c>
      <c r="AU210" s="16" t="s">
        <v>85</v>
      </c>
    </row>
    <row r="211" spans="1:65" s="2" customFormat="1" ht="16.5" customHeight="1">
      <c r="A211" s="31"/>
      <c r="B211" s="136"/>
      <c r="C211" s="192" t="s">
        <v>340</v>
      </c>
      <c r="D211" s="192" t="s">
        <v>133</v>
      </c>
      <c r="E211" s="193" t="s">
        <v>347</v>
      </c>
      <c r="F211" s="194" t="s">
        <v>348</v>
      </c>
      <c r="G211" s="195" t="s">
        <v>328</v>
      </c>
      <c r="H211" s="196">
        <v>1</v>
      </c>
      <c r="I211" s="197"/>
      <c r="J211" s="197">
        <f>ROUND(I211*H211,2)</f>
        <v>0</v>
      </c>
      <c r="K211" s="194" t="s">
        <v>179</v>
      </c>
      <c r="L211" s="32"/>
      <c r="M211" s="144" t="s">
        <v>1</v>
      </c>
      <c r="N211" s="145" t="s">
        <v>41</v>
      </c>
      <c r="O211" s="57"/>
      <c r="P211" s="146">
        <f>O211*H211</f>
        <v>0</v>
      </c>
      <c r="Q211" s="146">
        <v>0</v>
      </c>
      <c r="R211" s="146">
        <f>Q211*H211</f>
        <v>0</v>
      </c>
      <c r="S211" s="146">
        <v>8.5999999999999998E-4</v>
      </c>
      <c r="T211" s="147">
        <f>S211*H211</f>
        <v>8.5999999999999998E-4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48" t="s">
        <v>256</v>
      </c>
      <c r="AT211" s="148" t="s">
        <v>133</v>
      </c>
      <c r="AU211" s="148" t="s">
        <v>85</v>
      </c>
      <c r="AY211" s="16" t="s">
        <v>132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6" t="s">
        <v>83</v>
      </c>
      <c r="BK211" s="149">
        <f>ROUND(I211*H211,2)</f>
        <v>0</v>
      </c>
      <c r="BL211" s="16" t="s">
        <v>256</v>
      </c>
      <c r="BM211" s="148" t="s">
        <v>349</v>
      </c>
    </row>
    <row r="212" spans="1:65" s="2" customFormat="1">
      <c r="A212" s="31"/>
      <c r="B212" s="32"/>
      <c r="C212" s="198"/>
      <c r="D212" s="199" t="s">
        <v>138</v>
      </c>
      <c r="E212" s="198"/>
      <c r="F212" s="200" t="s">
        <v>350</v>
      </c>
      <c r="G212" s="198"/>
      <c r="H212" s="198"/>
      <c r="I212" s="201"/>
      <c r="J212" s="198"/>
      <c r="K212" s="198"/>
      <c r="L212" s="32"/>
      <c r="M212" s="153"/>
      <c r="N212" s="154"/>
      <c r="O212" s="57"/>
      <c r="P212" s="57"/>
      <c r="Q212" s="57"/>
      <c r="R212" s="57"/>
      <c r="S212" s="57"/>
      <c r="T212" s="58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T212" s="16" t="s">
        <v>138</v>
      </c>
      <c r="AU212" s="16" t="s">
        <v>85</v>
      </c>
    </row>
    <row r="213" spans="1:65" s="2" customFormat="1" ht="24.15" customHeight="1">
      <c r="A213" s="31"/>
      <c r="B213" s="136"/>
      <c r="C213" s="192" t="s">
        <v>351</v>
      </c>
      <c r="D213" s="192" t="s">
        <v>133</v>
      </c>
      <c r="E213" s="193" t="s">
        <v>352</v>
      </c>
      <c r="F213" s="194" t="s">
        <v>353</v>
      </c>
      <c r="G213" s="195" t="s">
        <v>328</v>
      </c>
      <c r="H213" s="196">
        <v>1</v>
      </c>
      <c r="I213" s="197"/>
      <c r="J213" s="197">
        <f>ROUND(I213*H213,2)</f>
        <v>0</v>
      </c>
      <c r="K213" s="194" t="s">
        <v>179</v>
      </c>
      <c r="L213" s="32"/>
      <c r="M213" s="144" t="s">
        <v>1</v>
      </c>
      <c r="N213" s="145" t="s">
        <v>41</v>
      </c>
      <c r="O213" s="57"/>
      <c r="P213" s="146">
        <f>O213*H213</f>
        <v>0</v>
      </c>
      <c r="Q213" s="146">
        <v>1.8E-3</v>
      </c>
      <c r="R213" s="146">
        <f>Q213*H213</f>
        <v>1.8E-3</v>
      </c>
      <c r="S213" s="146">
        <v>0</v>
      </c>
      <c r="T213" s="147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48" t="s">
        <v>256</v>
      </c>
      <c r="AT213" s="148" t="s">
        <v>133</v>
      </c>
      <c r="AU213" s="148" t="s">
        <v>85</v>
      </c>
      <c r="AY213" s="16" t="s">
        <v>132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6" t="s">
        <v>83</v>
      </c>
      <c r="BK213" s="149">
        <f>ROUND(I213*H213,2)</f>
        <v>0</v>
      </c>
      <c r="BL213" s="16" t="s">
        <v>256</v>
      </c>
      <c r="BM213" s="148" t="s">
        <v>354</v>
      </c>
    </row>
    <row r="214" spans="1:65" s="2" customFormat="1" ht="19.2">
      <c r="A214" s="31"/>
      <c r="B214" s="32"/>
      <c r="C214" s="198"/>
      <c r="D214" s="199" t="s">
        <v>138</v>
      </c>
      <c r="E214" s="198"/>
      <c r="F214" s="200" t="s">
        <v>355</v>
      </c>
      <c r="G214" s="198"/>
      <c r="H214" s="198"/>
      <c r="I214" s="201"/>
      <c r="J214" s="198"/>
      <c r="K214" s="198"/>
      <c r="L214" s="32"/>
      <c r="M214" s="153"/>
      <c r="N214" s="154"/>
      <c r="O214" s="57"/>
      <c r="P214" s="57"/>
      <c r="Q214" s="57"/>
      <c r="R214" s="57"/>
      <c r="S214" s="57"/>
      <c r="T214" s="58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T214" s="16" t="s">
        <v>138</v>
      </c>
      <c r="AU214" s="16" t="s">
        <v>85</v>
      </c>
    </row>
    <row r="215" spans="1:65" s="2" customFormat="1" ht="16.5" customHeight="1">
      <c r="A215" s="31"/>
      <c r="B215" s="136"/>
      <c r="C215" s="192" t="s">
        <v>356</v>
      </c>
      <c r="D215" s="192" t="s">
        <v>133</v>
      </c>
      <c r="E215" s="193" t="s">
        <v>357</v>
      </c>
      <c r="F215" s="194" t="s">
        <v>358</v>
      </c>
      <c r="G215" s="195" t="s">
        <v>136</v>
      </c>
      <c r="H215" s="196">
        <v>2</v>
      </c>
      <c r="I215" s="197"/>
      <c r="J215" s="197">
        <f>ROUND(I215*H215,2)</f>
        <v>0</v>
      </c>
      <c r="K215" s="194" t="s">
        <v>179</v>
      </c>
      <c r="L215" s="32"/>
      <c r="M215" s="144" t="s">
        <v>1</v>
      </c>
      <c r="N215" s="145" t="s">
        <v>41</v>
      </c>
      <c r="O215" s="57"/>
      <c r="P215" s="146">
        <f>O215*H215</f>
        <v>0</v>
      </c>
      <c r="Q215" s="146">
        <v>1.9000000000000001E-4</v>
      </c>
      <c r="R215" s="146">
        <f>Q215*H215</f>
        <v>3.8000000000000002E-4</v>
      </c>
      <c r="S215" s="146">
        <v>0</v>
      </c>
      <c r="T215" s="147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48" t="s">
        <v>256</v>
      </c>
      <c r="AT215" s="148" t="s">
        <v>133</v>
      </c>
      <c r="AU215" s="148" t="s">
        <v>85</v>
      </c>
      <c r="AY215" s="16" t="s">
        <v>132</v>
      </c>
      <c r="BE215" s="149">
        <f>IF(N215="základní",J215,0)</f>
        <v>0</v>
      </c>
      <c r="BF215" s="149">
        <f>IF(N215="snížená",J215,0)</f>
        <v>0</v>
      </c>
      <c r="BG215" s="149">
        <f>IF(N215="zákl. přenesená",J215,0)</f>
        <v>0</v>
      </c>
      <c r="BH215" s="149">
        <f>IF(N215="sníž. přenesená",J215,0)</f>
        <v>0</v>
      </c>
      <c r="BI215" s="149">
        <f>IF(N215="nulová",J215,0)</f>
        <v>0</v>
      </c>
      <c r="BJ215" s="16" t="s">
        <v>83</v>
      </c>
      <c r="BK215" s="149">
        <f>ROUND(I215*H215,2)</f>
        <v>0</v>
      </c>
      <c r="BL215" s="16" t="s">
        <v>256</v>
      </c>
      <c r="BM215" s="148" t="s">
        <v>359</v>
      </c>
    </row>
    <row r="216" spans="1:65" s="2" customFormat="1" ht="19.2">
      <c r="A216" s="31"/>
      <c r="B216" s="32"/>
      <c r="C216" s="198"/>
      <c r="D216" s="199" t="s">
        <v>138</v>
      </c>
      <c r="E216" s="198"/>
      <c r="F216" s="200" t="s">
        <v>360</v>
      </c>
      <c r="G216" s="198"/>
      <c r="H216" s="198"/>
      <c r="I216" s="201"/>
      <c r="J216" s="198"/>
      <c r="K216" s="198"/>
      <c r="L216" s="32"/>
      <c r="M216" s="153"/>
      <c r="N216" s="154"/>
      <c r="O216" s="57"/>
      <c r="P216" s="57"/>
      <c r="Q216" s="57"/>
      <c r="R216" s="57"/>
      <c r="S216" s="57"/>
      <c r="T216" s="58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T216" s="16" t="s">
        <v>138</v>
      </c>
      <c r="AU216" s="16" t="s">
        <v>85</v>
      </c>
    </row>
    <row r="217" spans="1:65" s="2" customFormat="1" ht="21.75" customHeight="1">
      <c r="A217" s="31"/>
      <c r="B217" s="136"/>
      <c r="C217" s="202" t="s">
        <v>361</v>
      </c>
      <c r="D217" s="202" t="s">
        <v>337</v>
      </c>
      <c r="E217" s="203" t="s">
        <v>362</v>
      </c>
      <c r="F217" s="204" t="s">
        <v>363</v>
      </c>
      <c r="G217" s="205" t="s">
        <v>136</v>
      </c>
      <c r="H217" s="206">
        <v>2</v>
      </c>
      <c r="I217" s="207"/>
      <c r="J217" s="207">
        <f>ROUND(I217*H217,2)</f>
        <v>0</v>
      </c>
      <c r="K217" s="204" t="s">
        <v>179</v>
      </c>
      <c r="L217" s="181"/>
      <c r="M217" s="182" t="s">
        <v>1</v>
      </c>
      <c r="N217" s="183" t="s">
        <v>41</v>
      </c>
      <c r="O217" s="57"/>
      <c r="P217" s="146">
        <f>O217*H217</f>
        <v>0</v>
      </c>
      <c r="Q217" s="146">
        <v>2.2000000000000001E-4</v>
      </c>
      <c r="R217" s="146">
        <f>Q217*H217</f>
        <v>4.4000000000000002E-4</v>
      </c>
      <c r="S217" s="146">
        <v>0</v>
      </c>
      <c r="T217" s="147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48" t="s">
        <v>340</v>
      </c>
      <c r="AT217" s="148" t="s">
        <v>337</v>
      </c>
      <c r="AU217" s="148" t="s">
        <v>85</v>
      </c>
      <c r="AY217" s="16" t="s">
        <v>132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6" t="s">
        <v>83</v>
      </c>
      <c r="BK217" s="149">
        <f>ROUND(I217*H217,2)</f>
        <v>0</v>
      </c>
      <c r="BL217" s="16" t="s">
        <v>256</v>
      </c>
      <c r="BM217" s="148" t="s">
        <v>364</v>
      </c>
    </row>
    <row r="218" spans="1:65" s="2" customFormat="1">
      <c r="A218" s="31"/>
      <c r="B218" s="32"/>
      <c r="C218" s="198"/>
      <c r="D218" s="199" t="s">
        <v>138</v>
      </c>
      <c r="E218" s="198"/>
      <c r="F218" s="200" t="s">
        <v>363</v>
      </c>
      <c r="G218" s="198"/>
      <c r="H218" s="198"/>
      <c r="I218" s="201"/>
      <c r="J218" s="198"/>
      <c r="K218" s="198"/>
      <c r="L218" s="32"/>
      <c r="M218" s="153"/>
      <c r="N218" s="154"/>
      <c r="O218" s="57"/>
      <c r="P218" s="57"/>
      <c r="Q218" s="57"/>
      <c r="R218" s="57"/>
      <c r="S218" s="57"/>
      <c r="T218" s="58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T218" s="16" t="s">
        <v>138</v>
      </c>
      <c r="AU218" s="16" t="s">
        <v>85</v>
      </c>
    </row>
    <row r="219" spans="1:65" s="2" customFormat="1" ht="16.5" customHeight="1">
      <c r="A219" s="31"/>
      <c r="B219" s="136"/>
      <c r="C219" s="192" t="s">
        <v>365</v>
      </c>
      <c r="D219" s="192" t="s">
        <v>133</v>
      </c>
      <c r="E219" s="193" t="s">
        <v>366</v>
      </c>
      <c r="F219" s="194" t="s">
        <v>367</v>
      </c>
      <c r="G219" s="195" t="s">
        <v>136</v>
      </c>
      <c r="H219" s="196">
        <v>1</v>
      </c>
      <c r="I219" s="197"/>
      <c r="J219" s="197">
        <f>ROUND(I219*H219,2)</f>
        <v>0</v>
      </c>
      <c r="K219" s="194" t="s">
        <v>1</v>
      </c>
      <c r="L219" s="32"/>
      <c r="M219" s="144" t="s">
        <v>1</v>
      </c>
      <c r="N219" s="145" t="s">
        <v>41</v>
      </c>
      <c r="O219" s="57"/>
      <c r="P219" s="146">
        <f>O219*H219</f>
        <v>0</v>
      </c>
      <c r="Q219" s="146">
        <v>0</v>
      </c>
      <c r="R219" s="146">
        <f>Q219*H219</f>
        <v>0</v>
      </c>
      <c r="S219" s="146">
        <v>0</v>
      </c>
      <c r="T219" s="147">
        <f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48" t="s">
        <v>256</v>
      </c>
      <c r="AT219" s="148" t="s">
        <v>133</v>
      </c>
      <c r="AU219" s="148" t="s">
        <v>85</v>
      </c>
      <c r="AY219" s="16" t="s">
        <v>132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6" t="s">
        <v>83</v>
      </c>
      <c r="BK219" s="149">
        <f>ROUND(I219*H219,2)</f>
        <v>0</v>
      </c>
      <c r="BL219" s="16" t="s">
        <v>256</v>
      </c>
      <c r="BM219" s="148" t="s">
        <v>368</v>
      </c>
    </row>
    <row r="220" spans="1:65" s="2" customFormat="1">
      <c r="A220" s="31"/>
      <c r="B220" s="32"/>
      <c r="C220" s="198"/>
      <c r="D220" s="199" t="s">
        <v>138</v>
      </c>
      <c r="E220" s="198"/>
      <c r="F220" s="200" t="s">
        <v>367</v>
      </c>
      <c r="G220" s="198"/>
      <c r="H220" s="198"/>
      <c r="I220" s="201"/>
      <c r="J220" s="198"/>
      <c r="K220" s="198"/>
      <c r="L220" s="32"/>
      <c r="M220" s="153"/>
      <c r="N220" s="154"/>
      <c r="O220" s="57"/>
      <c r="P220" s="57"/>
      <c r="Q220" s="57"/>
      <c r="R220" s="57"/>
      <c r="S220" s="57"/>
      <c r="T220" s="58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T220" s="16" t="s">
        <v>138</v>
      </c>
      <c r="AU220" s="16" t="s">
        <v>85</v>
      </c>
    </row>
    <row r="221" spans="1:65" s="2" customFormat="1" ht="16.5" customHeight="1">
      <c r="A221" s="31"/>
      <c r="B221" s="136"/>
      <c r="C221" s="202" t="s">
        <v>369</v>
      </c>
      <c r="D221" s="202" t="s">
        <v>337</v>
      </c>
      <c r="E221" s="203" t="s">
        <v>370</v>
      </c>
      <c r="F221" s="204" t="s">
        <v>371</v>
      </c>
      <c r="G221" s="205" t="s">
        <v>136</v>
      </c>
      <c r="H221" s="206">
        <v>1</v>
      </c>
      <c r="I221" s="207"/>
      <c r="J221" s="207">
        <f>ROUND(I221*H221,2)</f>
        <v>0</v>
      </c>
      <c r="K221" s="204" t="s">
        <v>1</v>
      </c>
      <c r="L221" s="181"/>
      <c r="M221" s="182" t="s">
        <v>1</v>
      </c>
      <c r="N221" s="183" t="s">
        <v>41</v>
      </c>
      <c r="O221" s="57"/>
      <c r="P221" s="146">
        <f>O221*H221</f>
        <v>0</v>
      </c>
      <c r="Q221" s="146">
        <v>0</v>
      </c>
      <c r="R221" s="146">
        <f>Q221*H221</f>
        <v>0</v>
      </c>
      <c r="S221" s="146">
        <v>0</v>
      </c>
      <c r="T221" s="147">
        <f>S221*H221</f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48" t="s">
        <v>340</v>
      </c>
      <c r="AT221" s="148" t="s">
        <v>337</v>
      </c>
      <c r="AU221" s="148" t="s">
        <v>85</v>
      </c>
      <c r="AY221" s="16" t="s">
        <v>132</v>
      </c>
      <c r="BE221" s="149">
        <f>IF(N221="základní",J221,0)</f>
        <v>0</v>
      </c>
      <c r="BF221" s="149">
        <f>IF(N221="snížená",J221,0)</f>
        <v>0</v>
      </c>
      <c r="BG221" s="149">
        <f>IF(N221="zákl. přenesená",J221,0)</f>
        <v>0</v>
      </c>
      <c r="BH221" s="149">
        <f>IF(N221="sníž. přenesená",J221,0)</f>
        <v>0</v>
      </c>
      <c r="BI221" s="149">
        <f>IF(N221="nulová",J221,0)</f>
        <v>0</v>
      </c>
      <c r="BJ221" s="16" t="s">
        <v>83</v>
      </c>
      <c r="BK221" s="149">
        <f>ROUND(I221*H221,2)</f>
        <v>0</v>
      </c>
      <c r="BL221" s="16" t="s">
        <v>256</v>
      </c>
      <c r="BM221" s="148" t="s">
        <v>372</v>
      </c>
    </row>
    <row r="222" spans="1:65" s="2" customFormat="1">
      <c r="A222" s="31"/>
      <c r="B222" s="32"/>
      <c r="C222" s="198"/>
      <c r="D222" s="199" t="s">
        <v>138</v>
      </c>
      <c r="E222" s="198"/>
      <c r="F222" s="200" t="s">
        <v>371</v>
      </c>
      <c r="G222" s="198"/>
      <c r="H222" s="198"/>
      <c r="I222" s="201"/>
      <c r="J222" s="198"/>
      <c r="K222" s="198"/>
      <c r="L222" s="32"/>
      <c r="M222" s="153"/>
      <c r="N222" s="154"/>
      <c r="O222" s="57"/>
      <c r="P222" s="57"/>
      <c r="Q222" s="57"/>
      <c r="R222" s="57"/>
      <c r="S222" s="57"/>
      <c r="T222" s="58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T222" s="16" t="s">
        <v>138</v>
      </c>
      <c r="AU222" s="16" t="s">
        <v>85</v>
      </c>
    </row>
    <row r="223" spans="1:65" s="2" customFormat="1" ht="24.15" customHeight="1">
      <c r="A223" s="31"/>
      <c r="B223" s="136"/>
      <c r="C223" s="192" t="s">
        <v>373</v>
      </c>
      <c r="D223" s="192" t="s">
        <v>133</v>
      </c>
      <c r="E223" s="193" t="s">
        <v>374</v>
      </c>
      <c r="F223" s="194" t="s">
        <v>375</v>
      </c>
      <c r="G223" s="195" t="s">
        <v>289</v>
      </c>
      <c r="H223" s="196"/>
      <c r="I223" s="197"/>
      <c r="J223" s="197">
        <f>ROUND(I223*H223,2)</f>
        <v>0</v>
      </c>
      <c r="K223" s="194" t="s">
        <v>179</v>
      </c>
      <c r="L223" s="32"/>
      <c r="M223" s="144" t="s">
        <v>1</v>
      </c>
      <c r="N223" s="145" t="s">
        <v>41</v>
      </c>
      <c r="O223" s="57"/>
      <c r="P223" s="146">
        <f>O223*H223</f>
        <v>0</v>
      </c>
      <c r="Q223" s="146">
        <v>0</v>
      </c>
      <c r="R223" s="146">
        <f>Q223*H223</f>
        <v>0</v>
      </c>
      <c r="S223" s="146">
        <v>0</v>
      </c>
      <c r="T223" s="147">
        <f>S223*H223</f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48" t="s">
        <v>256</v>
      </c>
      <c r="AT223" s="148" t="s">
        <v>133</v>
      </c>
      <c r="AU223" s="148" t="s">
        <v>85</v>
      </c>
      <c r="AY223" s="16" t="s">
        <v>132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6" t="s">
        <v>83</v>
      </c>
      <c r="BK223" s="149">
        <f>ROUND(I223*H223,2)</f>
        <v>0</v>
      </c>
      <c r="BL223" s="16" t="s">
        <v>256</v>
      </c>
      <c r="BM223" s="148" t="s">
        <v>376</v>
      </c>
    </row>
    <row r="224" spans="1:65" s="2" customFormat="1" ht="28.8">
      <c r="A224" s="31"/>
      <c r="B224" s="32"/>
      <c r="C224" s="198"/>
      <c r="D224" s="199" t="s">
        <v>138</v>
      </c>
      <c r="E224" s="198"/>
      <c r="F224" s="200" t="s">
        <v>377</v>
      </c>
      <c r="G224" s="198"/>
      <c r="H224" s="198"/>
      <c r="I224" s="201"/>
      <c r="J224" s="198"/>
      <c r="K224" s="198"/>
      <c r="L224" s="32"/>
      <c r="M224" s="153"/>
      <c r="N224" s="154"/>
      <c r="O224" s="57"/>
      <c r="P224" s="57"/>
      <c r="Q224" s="57"/>
      <c r="R224" s="57"/>
      <c r="S224" s="57"/>
      <c r="T224" s="58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T224" s="16" t="s">
        <v>138</v>
      </c>
      <c r="AU224" s="16" t="s">
        <v>85</v>
      </c>
    </row>
    <row r="225" spans="1:65" s="11" customFormat="1" ht="22.95" customHeight="1">
      <c r="B225" s="125"/>
      <c r="D225" s="126" t="s">
        <v>75</v>
      </c>
      <c r="E225" s="163" t="s">
        <v>378</v>
      </c>
      <c r="F225" s="163" t="s">
        <v>379</v>
      </c>
      <c r="I225" s="128"/>
      <c r="J225" s="164">
        <f>BK225</f>
        <v>0</v>
      </c>
      <c r="L225" s="125"/>
      <c r="M225" s="130"/>
      <c r="N225" s="131"/>
      <c r="O225" s="131"/>
      <c r="P225" s="132">
        <f>SUM(P226:P233)</f>
        <v>0</v>
      </c>
      <c r="Q225" s="131"/>
      <c r="R225" s="132">
        <f>SUM(R226:R233)</f>
        <v>9.6000000000000002E-4</v>
      </c>
      <c r="S225" s="131"/>
      <c r="T225" s="133">
        <f>SUM(T226:T233)</f>
        <v>0</v>
      </c>
      <c r="AR225" s="126" t="s">
        <v>85</v>
      </c>
      <c r="AT225" s="134" t="s">
        <v>75</v>
      </c>
      <c r="AU225" s="134" t="s">
        <v>83</v>
      </c>
      <c r="AY225" s="126" t="s">
        <v>132</v>
      </c>
      <c r="BK225" s="135">
        <f>SUM(BK226:BK233)</f>
        <v>0</v>
      </c>
    </row>
    <row r="226" spans="1:65" s="2" customFormat="1" ht="24.15" customHeight="1">
      <c r="A226" s="31"/>
      <c r="B226" s="136"/>
      <c r="C226" s="137" t="s">
        <v>380</v>
      </c>
      <c r="D226" s="137" t="s">
        <v>133</v>
      </c>
      <c r="E226" s="138" t="s">
        <v>381</v>
      </c>
      <c r="F226" s="139" t="s">
        <v>382</v>
      </c>
      <c r="G226" s="140" t="s">
        <v>212</v>
      </c>
      <c r="H226" s="141">
        <v>2</v>
      </c>
      <c r="I226" s="142"/>
      <c r="J226" s="143">
        <f>ROUND(I226*H226,2)</f>
        <v>0</v>
      </c>
      <c r="K226" s="139" t="s">
        <v>383</v>
      </c>
      <c r="L226" s="32"/>
      <c r="M226" s="144" t="s">
        <v>1</v>
      </c>
      <c r="N226" s="145" t="s">
        <v>41</v>
      </c>
      <c r="O226" s="57"/>
      <c r="P226" s="146">
        <f>O226*H226</f>
        <v>0</v>
      </c>
      <c r="Q226" s="146">
        <v>4.6999999999999999E-4</v>
      </c>
      <c r="R226" s="146">
        <f>Q226*H226</f>
        <v>9.3999999999999997E-4</v>
      </c>
      <c r="S226" s="146">
        <v>0</v>
      </c>
      <c r="T226" s="147">
        <f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48" t="s">
        <v>256</v>
      </c>
      <c r="AT226" s="148" t="s">
        <v>133</v>
      </c>
      <c r="AU226" s="148" t="s">
        <v>85</v>
      </c>
      <c r="AY226" s="16" t="s">
        <v>132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6" t="s">
        <v>83</v>
      </c>
      <c r="BK226" s="149">
        <f>ROUND(I226*H226,2)</f>
        <v>0</v>
      </c>
      <c r="BL226" s="16" t="s">
        <v>256</v>
      </c>
      <c r="BM226" s="148" t="s">
        <v>384</v>
      </c>
    </row>
    <row r="227" spans="1:65" s="2" customFormat="1" ht="19.2">
      <c r="A227" s="31"/>
      <c r="B227" s="32"/>
      <c r="C227" s="31"/>
      <c r="D227" s="150" t="s">
        <v>138</v>
      </c>
      <c r="E227" s="31"/>
      <c r="F227" s="151" t="s">
        <v>385</v>
      </c>
      <c r="G227" s="31"/>
      <c r="H227" s="31"/>
      <c r="I227" s="152"/>
      <c r="J227" s="31"/>
      <c r="K227" s="31"/>
      <c r="L227" s="32"/>
      <c r="M227" s="153"/>
      <c r="N227" s="154"/>
      <c r="O227" s="57"/>
      <c r="P227" s="57"/>
      <c r="Q227" s="57"/>
      <c r="R227" s="57"/>
      <c r="S227" s="57"/>
      <c r="T227" s="58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T227" s="16" t="s">
        <v>138</v>
      </c>
      <c r="AU227" s="16" t="s">
        <v>85</v>
      </c>
    </row>
    <row r="228" spans="1:65" s="2" customFormat="1" ht="24.15" customHeight="1">
      <c r="A228" s="31"/>
      <c r="B228" s="136"/>
      <c r="C228" s="137" t="s">
        <v>386</v>
      </c>
      <c r="D228" s="137" t="s">
        <v>133</v>
      </c>
      <c r="E228" s="138" t="s">
        <v>387</v>
      </c>
      <c r="F228" s="139" t="s">
        <v>388</v>
      </c>
      <c r="G228" s="140" t="s">
        <v>136</v>
      </c>
      <c r="H228" s="141">
        <v>2</v>
      </c>
      <c r="I228" s="142"/>
      <c r="J228" s="143">
        <f>ROUND(I228*H228,2)</f>
        <v>0</v>
      </c>
      <c r="K228" s="139" t="s">
        <v>179</v>
      </c>
      <c r="L228" s="32"/>
      <c r="M228" s="144" t="s">
        <v>1</v>
      </c>
      <c r="N228" s="145" t="s">
        <v>41</v>
      </c>
      <c r="O228" s="57"/>
      <c r="P228" s="146">
        <f>O228*H228</f>
        <v>0</v>
      </c>
      <c r="Q228" s="146">
        <v>1.0000000000000001E-5</v>
      </c>
      <c r="R228" s="146">
        <f>Q228*H228</f>
        <v>2.0000000000000002E-5</v>
      </c>
      <c r="S228" s="146">
        <v>0</v>
      </c>
      <c r="T228" s="147">
        <f>S228*H228</f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48" t="s">
        <v>256</v>
      </c>
      <c r="AT228" s="148" t="s">
        <v>133</v>
      </c>
      <c r="AU228" s="148" t="s">
        <v>85</v>
      </c>
      <c r="AY228" s="16" t="s">
        <v>132</v>
      </c>
      <c r="BE228" s="149">
        <f>IF(N228="základní",J228,0)</f>
        <v>0</v>
      </c>
      <c r="BF228" s="149">
        <f>IF(N228="snížená",J228,0)</f>
        <v>0</v>
      </c>
      <c r="BG228" s="149">
        <f>IF(N228="zákl. přenesená",J228,0)</f>
        <v>0</v>
      </c>
      <c r="BH228" s="149">
        <f>IF(N228="sníž. přenesená",J228,0)</f>
        <v>0</v>
      </c>
      <c r="BI228" s="149">
        <f>IF(N228="nulová",J228,0)</f>
        <v>0</v>
      </c>
      <c r="BJ228" s="16" t="s">
        <v>83</v>
      </c>
      <c r="BK228" s="149">
        <f>ROUND(I228*H228,2)</f>
        <v>0</v>
      </c>
      <c r="BL228" s="16" t="s">
        <v>256</v>
      </c>
      <c r="BM228" s="148" t="s">
        <v>389</v>
      </c>
    </row>
    <row r="229" spans="1:65" s="2" customFormat="1" ht="19.2">
      <c r="A229" s="31"/>
      <c r="B229" s="32"/>
      <c r="C229" s="31"/>
      <c r="D229" s="150" t="s">
        <v>138</v>
      </c>
      <c r="E229" s="31"/>
      <c r="F229" s="151" t="s">
        <v>390</v>
      </c>
      <c r="G229" s="31"/>
      <c r="H229" s="31"/>
      <c r="I229" s="152"/>
      <c r="J229" s="31"/>
      <c r="K229" s="31"/>
      <c r="L229" s="32"/>
      <c r="M229" s="153"/>
      <c r="N229" s="154"/>
      <c r="O229" s="57"/>
      <c r="P229" s="57"/>
      <c r="Q229" s="57"/>
      <c r="R229" s="57"/>
      <c r="S229" s="57"/>
      <c r="T229" s="58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T229" s="16" t="s">
        <v>138</v>
      </c>
      <c r="AU229" s="16" t="s">
        <v>85</v>
      </c>
    </row>
    <row r="230" spans="1:65" s="2" customFormat="1" ht="16.5" customHeight="1">
      <c r="A230" s="31"/>
      <c r="B230" s="136"/>
      <c r="C230" s="137" t="s">
        <v>391</v>
      </c>
      <c r="D230" s="137" t="s">
        <v>133</v>
      </c>
      <c r="E230" s="138" t="s">
        <v>392</v>
      </c>
      <c r="F230" s="139" t="s">
        <v>393</v>
      </c>
      <c r="G230" s="140" t="s">
        <v>212</v>
      </c>
      <c r="H230" s="141">
        <v>2</v>
      </c>
      <c r="I230" s="142"/>
      <c r="J230" s="143">
        <f>ROUND(I230*H230,2)</f>
        <v>0</v>
      </c>
      <c r="K230" s="139" t="s">
        <v>179</v>
      </c>
      <c r="L230" s="32"/>
      <c r="M230" s="144" t="s">
        <v>1</v>
      </c>
      <c r="N230" s="145" t="s">
        <v>41</v>
      </c>
      <c r="O230" s="57"/>
      <c r="P230" s="146">
        <f>O230*H230</f>
        <v>0</v>
      </c>
      <c r="Q230" s="146">
        <v>0</v>
      </c>
      <c r="R230" s="146">
        <f>Q230*H230</f>
        <v>0</v>
      </c>
      <c r="S230" s="146">
        <v>0</v>
      </c>
      <c r="T230" s="147">
        <f>S230*H230</f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48" t="s">
        <v>256</v>
      </c>
      <c r="AT230" s="148" t="s">
        <v>133</v>
      </c>
      <c r="AU230" s="148" t="s">
        <v>85</v>
      </c>
      <c r="AY230" s="16" t="s">
        <v>132</v>
      </c>
      <c r="BE230" s="149">
        <f>IF(N230="základní",J230,0)</f>
        <v>0</v>
      </c>
      <c r="BF230" s="149">
        <f>IF(N230="snížená",J230,0)</f>
        <v>0</v>
      </c>
      <c r="BG230" s="149">
        <f>IF(N230="zákl. přenesená",J230,0)</f>
        <v>0</v>
      </c>
      <c r="BH230" s="149">
        <f>IF(N230="sníž. přenesená",J230,0)</f>
        <v>0</v>
      </c>
      <c r="BI230" s="149">
        <f>IF(N230="nulová",J230,0)</f>
        <v>0</v>
      </c>
      <c r="BJ230" s="16" t="s">
        <v>83</v>
      </c>
      <c r="BK230" s="149">
        <f>ROUND(I230*H230,2)</f>
        <v>0</v>
      </c>
      <c r="BL230" s="16" t="s">
        <v>256</v>
      </c>
      <c r="BM230" s="148" t="s">
        <v>394</v>
      </c>
    </row>
    <row r="231" spans="1:65" s="2" customFormat="1">
      <c r="A231" s="31"/>
      <c r="B231" s="32"/>
      <c r="C231" s="31"/>
      <c r="D231" s="150" t="s">
        <v>138</v>
      </c>
      <c r="E231" s="31"/>
      <c r="F231" s="151" t="s">
        <v>395</v>
      </c>
      <c r="G231" s="31"/>
      <c r="H231" s="31"/>
      <c r="I231" s="152"/>
      <c r="J231" s="31"/>
      <c r="K231" s="31"/>
      <c r="L231" s="32"/>
      <c r="M231" s="153"/>
      <c r="N231" s="154"/>
      <c r="O231" s="57"/>
      <c r="P231" s="57"/>
      <c r="Q231" s="57"/>
      <c r="R231" s="57"/>
      <c r="S231" s="57"/>
      <c r="T231" s="58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T231" s="16" t="s">
        <v>138</v>
      </c>
      <c r="AU231" s="16" t="s">
        <v>85</v>
      </c>
    </row>
    <row r="232" spans="1:65" s="2" customFormat="1" ht="24.15" customHeight="1">
      <c r="A232" s="31"/>
      <c r="B232" s="136"/>
      <c r="C232" s="137" t="s">
        <v>396</v>
      </c>
      <c r="D232" s="137" t="s">
        <v>133</v>
      </c>
      <c r="E232" s="138" t="s">
        <v>397</v>
      </c>
      <c r="F232" s="139" t="s">
        <v>398</v>
      </c>
      <c r="G232" s="140" t="s">
        <v>289</v>
      </c>
      <c r="H232" s="173"/>
      <c r="I232" s="142"/>
      <c r="J232" s="143">
        <f>ROUND(I232*H232,2)</f>
        <v>0</v>
      </c>
      <c r="K232" s="139" t="s">
        <v>179</v>
      </c>
      <c r="L232" s="32"/>
      <c r="M232" s="144" t="s">
        <v>1</v>
      </c>
      <c r="N232" s="145" t="s">
        <v>41</v>
      </c>
      <c r="O232" s="57"/>
      <c r="P232" s="146">
        <f>O232*H232</f>
        <v>0</v>
      </c>
      <c r="Q232" s="146">
        <v>0</v>
      </c>
      <c r="R232" s="146">
        <f>Q232*H232</f>
        <v>0</v>
      </c>
      <c r="S232" s="146">
        <v>0</v>
      </c>
      <c r="T232" s="147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48" t="s">
        <v>256</v>
      </c>
      <c r="AT232" s="148" t="s">
        <v>133</v>
      </c>
      <c r="AU232" s="148" t="s">
        <v>85</v>
      </c>
      <c r="AY232" s="16" t="s">
        <v>132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6" t="s">
        <v>83</v>
      </c>
      <c r="BK232" s="149">
        <f>ROUND(I232*H232,2)</f>
        <v>0</v>
      </c>
      <c r="BL232" s="16" t="s">
        <v>256</v>
      </c>
      <c r="BM232" s="148" t="s">
        <v>399</v>
      </c>
    </row>
    <row r="233" spans="1:65" s="2" customFormat="1" ht="28.8">
      <c r="A233" s="31"/>
      <c r="B233" s="32"/>
      <c r="C233" s="31"/>
      <c r="D233" s="150" t="s">
        <v>138</v>
      </c>
      <c r="E233" s="31"/>
      <c r="F233" s="151" t="s">
        <v>400</v>
      </c>
      <c r="G233" s="31"/>
      <c r="H233" s="31"/>
      <c r="I233" s="152"/>
      <c r="J233" s="31"/>
      <c r="K233" s="31"/>
      <c r="L233" s="32"/>
      <c r="M233" s="153"/>
      <c r="N233" s="154"/>
      <c r="O233" s="57"/>
      <c r="P233" s="57"/>
      <c r="Q233" s="57"/>
      <c r="R233" s="57"/>
      <c r="S233" s="57"/>
      <c r="T233" s="58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T233" s="16" t="s">
        <v>138</v>
      </c>
      <c r="AU233" s="16" t="s">
        <v>85</v>
      </c>
    </row>
    <row r="234" spans="1:65" s="11" customFormat="1" ht="22.95" customHeight="1">
      <c r="B234" s="125"/>
      <c r="D234" s="126" t="s">
        <v>75</v>
      </c>
      <c r="E234" s="163" t="s">
        <v>401</v>
      </c>
      <c r="F234" s="163" t="s">
        <v>402</v>
      </c>
      <c r="I234" s="128"/>
      <c r="J234" s="164">
        <f>BK234</f>
        <v>0</v>
      </c>
      <c r="L234" s="125"/>
      <c r="M234" s="130"/>
      <c r="N234" s="131"/>
      <c r="O234" s="131"/>
      <c r="P234" s="132">
        <f>SUM(P235:P240)</f>
        <v>0</v>
      </c>
      <c r="Q234" s="131"/>
      <c r="R234" s="132">
        <f>SUM(R235:R240)</f>
        <v>1.6800000000000001E-3</v>
      </c>
      <c r="S234" s="131"/>
      <c r="T234" s="133">
        <f>SUM(T235:T240)</f>
        <v>0</v>
      </c>
      <c r="AR234" s="126" t="s">
        <v>85</v>
      </c>
      <c r="AT234" s="134" t="s">
        <v>75</v>
      </c>
      <c r="AU234" s="134" t="s">
        <v>83</v>
      </c>
      <c r="AY234" s="126" t="s">
        <v>132</v>
      </c>
      <c r="BK234" s="135">
        <f>SUM(BK235:BK240)</f>
        <v>0</v>
      </c>
    </row>
    <row r="235" spans="1:65" s="2" customFormat="1" ht="24.15" customHeight="1">
      <c r="A235" s="31"/>
      <c r="B235" s="136"/>
      <c r="C235" s="137" t="s">
        <v>403</v>
      </c>
      <c r="D235" s="137" t="s">
        <v>133</v>
      </c>
      <c r="E235" s="138" t="s">
        <v>404</v>
      </c>
      <c r="F235" s="139" t="s">
        <v>405</v>
      </c>
      <c r="G235" s="140" t="s">
        <v>136</v>
      </c>
      <c r="H235" s="141">
        <v>2</v>
      </c>
      <c r="I235" s="142"/>
      <c r="J235" s="143">
        <f>ROUND(I235*H235,2)</f>
        <v>0</v>
      </c>
      <c r="K235" s="139" t="s">
        <v>179</v>
      </c>
      <c r="L235" s="32"/>
      <c r="M235" s="144" t="s">
        <v>1</v>
      </c>
      <c r="N235" s="145" t="s">
        <v>41</v>
      </c>
      <c r="O235" s="57"/>
      <c r="P235" s="146">
        <f>O235*H235</f>
        <v>0</v>
      </c>
      <c r="Q235" s="146">
        <v>1.3999999999999999E-4</v>
      </c>
      <c r="R235" s="146">
        <f>Q235*H235</f>
        <v>2.7999999999999998E-4</v>
      </c>
      <c r="S235" s="146">
        <v>0</v>
      </c>
      <c r="T235" s="147">
        <f>S235*H235</f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48" t="s">
        <v>256</v>
      </c>
      <c r="AT235" s="148" t="s">
        <v>133</v>
      </c>
      <c r="AU235" s="148" t="s">
        <v>85</v>
      </c>
      <c r="AY235" s="16" t="s">
        <v>132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6" t="s">
        <v>83</v>
      </c>
      <c r="BK235" s="149">
        <f>ROUND(I235*H235,2)</f>
        <v>0</v>
      </c>
      <c r="BL235" s="16" t="s">
        <v>256</v>
      </c>
      <c r="BM235" s="148" t="s">
        <v>406</v>
      </c>
    </row>
    <row r="236" spans="1:65" s="2" customFormat="1" ht="19.2">
      <c r="A236" s="31"/>
      <c r="B236" s="32"/>
      <c r="C236" s="31"/>
      <c r="D236" s="150" t="s">
        <v>138</v>
      </c>
      <c r="E236" s="31"/>
      <c r="F236" s="151" t="s">
        <v>407</v>
      </c>
      <c r="G236" s="31"/>
      <c r="H236" s="31"/>
      <c r="I236" s="152"/>
      <c r="J236" s="31"/>
      <c r="K236" s="31"/>
      <c r="L236" s="32"/>
      <c r="M236" s="153"/>
      <c r="N236" s="154"/>
      <c r="O236" s="57"/>
      <c r="P236" s="57"/>
      <c r="Q236" s="57"/>
      <c r="R236" s="57"/>
      <c r="S236" s="57"/>
      <c r="T236" s="58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T236" s="16" t="s">
        <v>138</v>
      </c>
      <c r="AU236" s="16" t="s">
        <v>85</v>
      </c>
    </row>
    <row r="237" spans="1:65" s="2" customFormat="1" ht="24.15" customHeight="1">
      <c r="A237" s="31"/>
      <c r="B237" s="136"/>
      <c r="C237" s="137" t="s">
        <v>408</v>
      </c>
      <c r="D237" s="137" t="s">
        <v>133</v>
      </c>
      <c r="E237" s="138" t="s">
        <v>409</v>
      </c>
      <c r="F237" s="139" t="s">
        <v>410</v>
      </c>
      <c r="G237" s="140" t="s">
        <v>136</v>
      </c>
      <c r="H237" s="141">
        <v>2</v>
      </c>
      <c r="I237" s="142"/>
      <c r="J237" s="143">
        <f>ROUND(I237*H237,2)</f>
        <v>0</v>
      </c>
      <c r="K237" s="139" t="s">
        <v>179</v>
      </c>
      <c r="L237" s="32"/>
      <c r="M237" s="144" t="s">
        <v>1</v>
      </c>
      <c r="N237" s="145" t="s">
        <v>41</v>
      </c>
      <c r="O237" s="57"/>
      <c r="P237" s="146">
        <f>O237*H237</f>
        <v>0</v>
      </c>
      <c r="Q237" s="146">
        <v>6.9999999999999999E-4</v>
      </c>
      <c r="R237" s="146">
        <f>Q237*H237</f>
        <v>1.4E-3</v>
      </c>
      <c r="S237" s="146">
        <v>0</v>
      </c>
      <c r="T237" s="147">
        <f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48" t="s">
        <v>256</v>
      </c>
      <c r="AT237" s="148" t="s">
        <v>133</v>
      </c>
      <c r="AU237" s="148" t="s">
        <v>85</v>
      </c>
      <c r="AY237" s="16" t="s">
        <v>132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6" t="s">
        <v>83</v>
      </c>
      <c r="BK237" s="149">
        <f>ROUND(I237*H237,2)</f>
        <v>0</v>
      </c>
      <c r="BL237" s="16" t="s">
        <v>256</v>
      </c>
      <c r="BM237" s="148" t="s">
        <v>411</v>
      </c>
    </row>
    <row r="238" spans="1:65" s="2" customFormat="1" ht="19.2">
      <c r="A238" s="31"/>
      <c r="B238" s="32"/>
      <c r="C238" s="31"/>
      <c r="D238" s="150" t="s">
        <v>138</v>
      </c>
      <c r="E238" s="31"/>
      <c r="F238" s="151" t="s">
        <v>412</v>
      </c>
      <c r="G238" s="31"/>
      <c r="H238" s="31"/>
      <c r="I238" s="152"/>
      <c r="J238" s="31"/>
      <c r="K238" s="31"/>
      <c r="L238" s="32"/>
      <c r="M238" s="153"/>
      <c r="N238" s="154"/>
      <c r="O238" s="57"/>
      <c r="P238" s="57"/>
      <c r="Q238" s="57"/>
      <c r="R238" s="57"/>
      <c r="S238" s="57"/>
      <c r="T238" s="58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T238" s="16" t="s">
        <v>138</v>
      </c>
      <c r="AU238" s="16" t="s">
        <v>85</v>
      </c>
    </row>
    <row r="239" spans="1:65" s="2" customFormat="1" ht="24.15" customHeight="1">
      <c r="A239" s="31"/>
      <c r="B239" s="136"/>
      <c r="C239" s="137" t="s">
        <v>413</v>
      </c>
      <c r="D239" s="137" t="s">
        <v>133</v>
      </c>
      <c r="E239" s="138" t="s">
        <v>414</v>
      </c>
      <c r="F239" s="139" t="s">
        <v>415</v>
      </c>
      <c r="G239" s="140" t="s">
        <v>289</v>
      </c>
      <c r="H239" s="173"/>
      <c r="I239" s="142"/>
      <c r="J239" s="143">
        <f>ROUND(I239*H239,2)</f>
        <v>0</v>
      </c>
      <c r="K239" s="139" t="s">
        <v>179</v>
      </c>
      <c r="L239" s="32"/>
      <c r="M239" s="144" t="s">
        <v>1</v>
      </c>
      <c r="N239" s="145" t="s">
        <v>41</v>
      </c>
      <c r="O239" s="57"/>
      <c r="P239" s="146">
        <f>O239*H239</f>
        <v>0</v>
      </c>
      <c r="Q239" s="146">
        <v>0</v>
      </c>
      <c r="R239" s="146">
        <f>Q239*H239</f>
        <v>0</v>
      </c>
      <c r="S239" s="146">
        <v>0</v>
      </c>
      <c r="T239" s="147">
        <f>S239*H239</f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48" t="s">
        <v>256</v>
      </c>
      <c r="AT239" s="148" t="s">
        <v>133</v>
      </c>
      <c r="AU239" s="148" t="s">
        <v>85</v>
      </c>
      <c r="AY239" s="16" t="s">
        <v>132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6" t="s">
        <v>83</v>
      </c>
      <c r="BK239" s="149">
        <f>ROUND(I239*H239,2)</f>
        <v>0</v>
      </c>
      <c r="BL239" s="16" t="s">
        <v>256</v>
      </c>
      <c r="BM239" s="148" t="s">
        <v>416</v>
      </c>
    </row>
    <row r="240" spans="1:65" s="2" customFormat="1" ht="28.8">
      <c r="A240" s="31"/>
      <c r="B240" s="32"/>
      <c r="C240" s="31"/>
      <c r="D240" s="150" t="s">
        <v>138</v>
      </c>
      <c r="E240" s="31"/>
      <c r="F240" s="151" t="s">
        <v>417</v>
      </c>
      <c r="G240" s="31"/>
      <c r="H240" s="31"/>
      <c r="I240" s="152"/>
      <c r="J240" s="31"/>
      <c r="K240" s="31"/>
      <c r="L240" s="32"/>
      <c r="M240" s="153"/>
      <c r="N240" s="154"/>
      <c r="O240" s="57"/>
      <c r="P240" s="57"/>
      <c r="Q240" s="57"/>
      <c r="R240" s="57"/>
      <c r="S240" s="57"/>
      <c r="T240" s="58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T240" s="16" t="s">
        <v>138</v>
      </c>
      <c r="AU240" s="16" t="s">
        <v>85</v>
      </c>
    </row>
    <row r="241" spans="1:65" s="11" customFormat="1" ht="22.95" customHeight="1">
      <c r="B241" s="125"/>
      <c r="D241" s="126" t="s">
        <v>75</v>
      </c>
      <c r="E241" s="163" t="s">
        <v>418</v>
      </c>
      <c r="F241" s="163" t="s">
        <v>419</v>
      </c>
      <c r="I241" s="128"/>
      <c r="J241" s="164">
        <f>BK241</f>
        <v>0</v>
      </c>
      <c r="L241" s="125"/>
      <c r="M241" s="130"/>
      <c r="N241" s="131"/>
      <c r="O241" s="131"/>
      <c r="P241" s="132">
        <f>SUM(P242:P247)</f>
        <v>0</v>
      </c>
      <c r="Q241" s="131"/>
      <c r="R241" s="132">
        <f>SUM(R242:R247)</f>
        <v>6.4079999999999998E-2</v>
      </c>
      <c r="S241" s="131"/>
      <c r="T241" s="133">
        <f>SUM(T242:T247)</f>
        <v>4.9860000000000002E-2</v>
      </c>
      <c r="AR241" s="126" t="s">
        <v>85</v>
      </c>
      <c r="AT241" s="134" t="s">
        <v>75</v>
      </c>
      <c r="AU241" s="134" t="s">
        <v>83</v>
      </c>
      <c r="AY241" s="126" t="s">
        <v>132</v>
      </c>
      <c r="BK241" s="135">
        <f>SUM(BK242:BK247)</f>
        <v>0</v>
      </c>
    </row>
    <row r="242" spans="1:65" s="2" customFormat="1" ht="24.15" customHeight="1">
      <c r="A242" s="31"/>
      <c r="B242" s="136"/>
      <c r="C242" s="137" t="s">
        <v>420</v>
      </c>
      <c r="D242" s="137" t="s">
        <v>133</v>
      </c>
      <c r="E242" s="138" t="s">
        <v>421</v>
      </c>
      <c r="F242" s="139" t="s">
        <v>422</v>
      </c>
      <c r="G242" s="140" t="s">
        <v>136</v>
      </c>
      <c r="H242" s="141">
        <v>2</v>
      </c>
      <c r="I242" s="142"/>
      <c r="J242" s="143">
        <f>ROUND(I242*H242,2)</f>
        <v>0</v>
      </c>
      <c r="K242" s="139" t="s">
        <v>179</v>
      </c>
      <c r="L242" s="32"/>
      <c r="M242" s="144" t="s">
        <v>1</v>
      </c>
      <c r="N242" s="145" t="s">
        <v>41</v>
      </c>
      <c r="O242" s="57"/>
      <c r="P242" s="146">
        <f>O242*H242</f>
        <v>0</v>
      </c>
      <c r="Q242" s="146">
        <v>8.0000000000000007E-5</v>
      </c>
      <c r="R242" s="146">
        <f>Q242*H242</f>
        <v>1.6000000000000001E-4</v>
      </c>
      <c r="S242" s="146">
        <v>2.4930000000000001E-2</v>
      </c>
      <c r="T242" s="147">
        <f>S242*H242</f>
        <v>4.9860000000000002E-2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48" t="s">
        <v>256</v>
      </c>
      <c r="AT242" s="148" t="s">
        <v>133</v>
      </c>
      <c r="AU242" s="148" t="s">
        <v>85</v>
      </c>
      <c r="AY242" s="16" t="s">
        <v>132</v>
      </c>
      <c r="BE242" s="149">
        <f>IF(N242="základní",J242,0)</f>
        <v>0</v>
      </c>
      <c r="BF242" s="149">
        <f>IF(N242="snížená",J242,0)</f>
        <v>0</v>
      </c>
      <c r="BG242" s="149">
        <f>IF(N242="zákl. přenesená",J242,0)</f>
        <v>0</v>
      </c>
      <c r="BH242" s="149">
        <f>IF(N242="sníž. přenesená",J242,0)</f>
        <v>0</v>
      </c>
      <c r="BI242" s="149">
        <f>IF(N242="nulová",J242,0)</f>
        <v>0</v>
      </c>
      <c r="BJ242" s="16" t="s">
        <v>83</v>
      </c>
      <c r="BK242" s="149">
        <f>ROUND(I242*H242,2)</f>
        <v>0</v>
      </c>
      <c r="BL242" s="16" t="s">
        <v>256</v>
      </c>
      <c r="BM242" s="148" t="s">
        <v>423</v>
      </c>
    </row>
    <row r="243" spans="1:65" s="2" customFormat="1" ht="19.2">
      <c r="A243" s="31"/>
      <c r="B243" s="32"/>
      <c r="C243" s="31"/>
      <c r="D243" s="150" t="s">
        <v>138</v>
      </c>
      <c r="E243" s="31"/>
      <c r="F243" s="151" t="s">
        <v>424</v>
      </c>
      <c r="G243" s="31"/>
      <c r="H243" s="31"/>
      <c r="I243" s="152"/>
      <c r="J243" s="31"/>
      <c r="K243" s="31"/>
      <c r="L243" s="32"/>
      <c r="M243" s="153"/>
      <c r="N243" s="154"/>
      <c r="O243" s="57"/>
      <c r="P243" s="57"/>
      <c r="Q243" s="57"/>
      <c r="R243" s="57"/>
      <c r="S243" s="57"/>
      <c r="T243" s="58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T243" s="16" t="s">
        <v>138</v>
      </c>
      <c r="AU243" s="16" t="s">
        <v>85</v>
      </c>
    </row>
    <row r="244" spans="1:65" s="2" customFormat="1" ht="37.950000000000003" customHeight="1">
      <c r="A244" s="31"/>
      <c r="B244" s="136"/>
      <c r="C244" s="137" t="s">
        <v>425</v>
      </c>
      <c r="D244" s="137" t="s">
        <v>133</v>
      </c>
      <c r="E244" s="138" t="s">
        <v>426</v>
      </c>
      <c r="F244" s="139" t="s">
        <v>427</v>
      </c>
      <c r="G244" s="140" t="s">
        <v>136</v>
      </c>
      <c r="H244" s="141">
        <v>2</v>
      </c>
      <c r="I244" s="142"/>
      <c r="J244" s="143">
        <f>ROUND(I244*H244,2)</f>
        <v>0</v>
      </c>
      <c r="K244" s="139" t="s">
        <v>179</v>
      </c>
      <c r="L244" s="32"/>
      <c r="M244" s="144" t="s">
        <v>1</v>
      </c>
      <c r="N244" s="145" t="s">
        <v>41</v>
      </c>
      <c r="O244" s="57"/>
      <c r="P244" s="146">
        <f>O244*H244</f>
        <v>0</v>
      </c>
      <c r="Q244" s="146">
        <v>3.1960000000000002E-2</v>
      </c>
      <c r="R244" s="146">
        <f>Q244*H244</f>
        <v>6.3920000000000005E-2</v>
      </c>
      <c r="S244" s="146">
        <v>0</v>
      </c>
      <c r="T244" s="147">
        <f>S244*H244</f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48" t="s">
        <v>256</v>
      </c>
      <c r="AT244" s="148" t="s">
        <v>133</v>
      </c>
      <c r="AU244" s="148" t="s">
        <v>85</v>
      </c>
      <c r="AY244" s="16" t="s">
        <v>132</v>
      </c>
      <c r="BE244" s="149">
        <f>IF(N244="základní",J244,0)</f>
        <v>0</v>
      </c>
      <c r="BF244" s="149">
        <f>IF(N244="snížená",J244,0)</f>
        <v>0</v>
      </c>
      <c r="BG244" s="149">
        <f>IF(N244="zákl. přenesená",J244,0)</f>
        <v>0</v>
      </c>
      <c r="BH244" s="149">
        <f>IF(N244="sníž. přenesená",J244,0)</f>
        <v>0</v>
      </c>
      <c r="BI244" s="149">
        <f>IF(N244="nulová",J244,0)</f>
        <v>0</v>
      </c>
      <c r="BJ244" s="16" t="s">
        <v>83</v>
      </c>
      <c r="BK244" s="149">
        <f>ROUND(I244*H244,2)</f>
        <v>0</v>
      </c>
      <c r="BL244" s="16" t="s">
        <v>256</v>
      </c>
      <c r="BM244" s="148" t="s">
        <v>428</v>
      </c>
    </row>
    <row r="245" spans="1:65" s="2" customFormat="1" ht="28.8">
      <c r="A245" s="31"/>
      <c r="B245" s="32"/>
      <c r="C245" s="31"/>
      <c r="D245" s="150" t="s">
        <v>138</v>
      </c>
      <c r="E245" s="31"/>
      <c r="F245" s="151" t="s">
        <v>429</v>
      </c>
      <c r="G245" s="31"/>
      <c r="H245" s="31"/>
      <c r="I245" s="152"/>
      <c r="J245" s="31"/>
      <c r="K245" s="31"/>
      <c r="L245" s="32"/>
      <c r="M245" s="153"/>
      <c r="N245" s="154"/>
      <c r="O245" s="57"/>
      <c r="P245" s="57"/>
      <c r="Q245" s="57"/>
      <c r="R245" s="57"/>
      <c r="S245" s="57"/>
      <c r="T245" s="58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T245" s="16" t="s">
        <v>138</v>
      </c>
      <c r="AU245" s="16" t="s">
        <v>85</v>
      </c>
    </row>
    <row r="246" spans="1:65" s="2" customFormat="1" ht="24.15" customHeight="1">
      <c r="A246" s="31"/>
      <c r="B246" s="136"/>
      <c r="C246" s="137" t="s">
        <v>430</v>
      </c>
      <c r="D246" s="137" t="s">
        <v>133</v>
      </c>
      <c r="E246" s="138" t="s">
        <v>431</v>
      </c>
      <c r="F246" s="139" t="s">
        <v>432</v>
      </c>
      <c r="G246" s="140" t="s">
        <v>289</v>
      </c>
      <c r="H246" s="173"/>
      <c r="I246" s="142"/>
      <c r="J246" s="143">
        <f>ROUND(I246*H246,2)</f>
        <v>0</v>
      </c>
      <c r="K246" s="139" t="s">
        <v>179</v>
      </c>
      <c r="L246" s="32"/>
      <c r="M246" s="144" t="s">
        <v>1</v>
      </c>
      <c r="N246" s="145" t="s">
        <v>41</v>
      </c>
      <c r="O246" s="57"/>
      <c r="P246" s="146">
        <f>O246*H246</f>
        <v>0</v>
      </c>
      <c r="Q246" s="146">
        <v>0</v>
      </c>
      <c r="R246" s="146">
        <f>Q246*H246</f>
        <v>0</v>
      </c>
      <c r="S246" s="146">
        <v>0</v>
      </c>
      <c r="T246" s="147">
        <f>S246*H246</f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48" t="s">
        <v>256</v>
      </c>
      <c r="AT246" s="148" t="s">
        <v>133</v>
      </c>
      <c r="AU246" s="148" t="s">
        <v>85</v>
      </c>
      <c r="AY246" s="16" t="s">
        <v>132</v>
      </c>
      <c r="BE246" s="149">
        <f>IF(N246="základní",J246,0)</f>
        <v>0</v>
      </c>
      <c r="BF246" s="149">
        <f>IF(N246="snížená",J246,0)</f>
        <v>0</v>
      </c>
      <c r="BG246" s="149">
        <f>IF(N246="zákl. přenesená",J246,0)</f>
        <v>0</v>
      </c>
      <c r="BH246" s="149">
        <f>IF(N246="sníž. přenesená",J246,0)</f>
        <v>0</v>
      </c>
      <c r="BI246" s="149">
        <f>IF(N246="nulová",J246,0)</f>
        <v>0</v>
      </c>
      <c r="BJ246" s="16" t="s">
        <v>83</v>
      </c>
      <c r="BK246" s="149">
        <f>ROUND(I246*H246,2)</f>
        <v>0</v>
      </c>
      <c r="BL246" s="16" t="s">
        <v>256</v>
      </c>
      <c r="BM246" s="148" t="s">
        <v>433</v>
      </c>
    </row>
    <row r="247" spans="1:65" s="2" customFormat="1" ht="28.8">
      <c r="A247" s="31"/>
      <c r="B247" s="32"/>
      <c r="C247" s="31"/>
      <c r="D247" s="150" t="s">
        <v>138</v>
      </c>
      <c r="E247" s="31"/>
      <c r="F247" s="151" t="s">
        <v>434</v>
      </c>
      <c r="G247" s="31"/>
      <c r="H247" s="31"/>
      <c r="I247" s="152"/>
      <c r="J247" s="31"/>
      <c r="K247" s="31"/>
      <c r="L247" s="32"/>
      <c r="M247" s="153"/>
      <c r="N247" s="154"/>
      <c r="O247" s="57"/>
      <c r="P247" s="57"/>
      <c r="Q247" s="57"/>
      <c r="R247" s="57"/>
      <c r="S247" s="57"/>
      <c r="T247" s="58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T247" s="16" t="s">
        <v>138</v>
      </c>
      <c r="AU247" s="16" t="s">
        <v>85</v>
      </c>
    </row>
    <row r="248" spans="1:65" s="11" customFormat="1" ht="22.95" customHeight="1">
      <c r="B248" s="125"/>
      <c r="D248" s="126" t="s">
        <v>75</v>
      </c>
      <c r="E248" s="163" t="s">
        <v>435</v>
      </c>
      <c r="F248" s="163" t="s">
        <v>436</v>
      </c>
      <c r="I248" s="128"/>
      <c r="J248" s="164">
        <f>BK248</f>
        <v>0</v>
      </c>
      <c r="L248" s="125"/>
      <c r="M248" s="130"/>
      <c r="N248" s="131"/>
      <c r="O248" s="131"/>
      <c r="P248" s="132">
        <f>SUM(P249:P278)</f>
        <v>0</v>
      </c>
      <c r="Q248" s="131"/>
      <c r="R248" s="132">
        <f>SUM(R249:R278)</f>
        <v>2.875E-4</v>
      </c>
      <c r="S248" s="131"/>
      <c r="T248" s="133">
        <f>SUM(T249:T278)</f>
        <v>0</v>
      </c>
      <c r="AR248" s="126" t="s">
        <v>85</v>
      </c>
      <c r="AT248" s="134" t="s">
        <v>75</v>
      </c>
      <c r="AU248" s="134" t="s">
        <v>83</v>
      </c>
      <c r="AY248" s="126" t="s">
        <v>132</v>
      </c>
      <c r="BK248" s="135">
        <f>SUM(BK249:BK278)</f>
        <v>0</v>
      </c>
    </row>
    <row r="249" spans="1:65" s="2" customFormat="1" ht="24.15" customHeight="1">
      <c r="A249" s="31"/>
      <c r="B249" s="136"/>
      <c r="C249" s="137" t="s">
        <v>437</v>
      </c>
      <c r="D249" s="137" t="s">
        <v>133</v>
      </c>
      <c r="E249" s="138" t="s">
        <v>438</v>
      </c>
      <c r="F249" s="139" t="s">
        <v>439</v>
      </c>
      <c r="G249" s="140" t="s">
        <v>212</v>
      </c>
      <c r="H249" s="141">
        <v>5</v>
      </c>
      <c r="I249" s="142"/>
      <c r="J249" s="143">
        <f>ROUND(I249*H249,2)</f>
        <v>0</v>
      </c>
      <c r="K249" s="139" t="s">
        <v>179</v>
      </c>
      <c r="L249" s="32"/>
      <c r="M249" s="144" t="s">
        <v>1</v>
      </c>
      <c r="N249" s="145" t="s">
        <v>41</v>
      </c>
      <c r="O249" s="57"/>
      <c r="P249" s="146">
        <f>O249*H249</f>
        <v>0</v>
      </c>
      <c r="Q249" s="146">
        <v>0</v>
      </c>
      <c r="R249" s="146">
        <f>Q249*H249</f>
        <v>0</v>
      </c>
      <c r="S249" s="146">
        <v>0</v>
      </c>
      <c r="T249" s="147">
        <f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48" t="s">
        <v>256</v>
      </c>
      <c r="AT249" s="148" t="s">
        <v>133</v>
      </c>
      <c r="AU249" s="148" t="s">
        <v>85</v>
      </c>
      <c r="AY249" s="16" t="s">
        <v>132</v>
      </c>
      <c r="BE249" s="149">
        <f>IF(N249="základní",J249,0)</f>
        <v>0</v>
      </c>
      <c r="BF249" s="149">
        <f>IF(N249="snížená",J249,0)</f>
        <v>0</v>
      </c>
      <c r="BG249" s="149">
        <f>IF(N249="zákl. přenesená",J249,0)</f>
        <v>0</v>
      </c>
      <c r="BH249" s="149">
        <f>IF(N249="sníž. přenesená",J249,0)</f>
        <v>0</v>
      </c>
      <c r="BI249" s="149">
        <f>IF(N249="nulová",J249,0)</f>
        <v>0</v>
      </c>
      <c r="BJ249" s="16" t="s">
        <v>83</v>
      </c>
      <c r="BK249" s="149">
        <f>ROUND(I249*H249,2)</f>
        <v>0</v>
      </c>
      <c r="BL249" s="16" t="s">
        <v>256</v>
      </c>
      <c r="BM249" s="148" t="s">
        <v>440</v>
      </c>
    </row>
    <row r="250" spans="1:65" s="2" customFormat="1" ht="28.8">
      <c r="A250" s="31"/>
      <c r="B250" s="32"/>
      <c r="C250" s="31"/>
      <c r="D250" s="150" t="s">
        <v>138</v>
      </c>
      <c r="E250" s="31"/>
      <c r="F250" s="151" t="s">
        <v>441</v>
      </c>
      <c r="G250" s="31"/>
      <c r="H250" s="31"/>
      <c r="I250" s="152"/>
      <c r="J250" s="31"/>
      <c r="K250" s="31"/>
      <c r="L250" s="32"/>
      <c r="M250" s="153"/>
      <c r="N250" s="154"/>
      <c r="O250" s="57"/>
      <c r="P250" s="57"/>
      <c r="Q250" s="57"/>
      <c r="R250" s="57"/>
      <c r="S250" s="57"/>
      <c r="T250" s="58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T250" s="16" t="s">
        <v>138</v>
      </c>
      <c r="AU250" s="16" t="s">
        <v>85</v>
      </c>
    </row>
    <row r="251" spans="1:65" s="2" customFormat="1" ht="24.15" customHeight="1">
      <c r="A251" s="31"/>
      <c r="B251" s="136"/>
      <c r="C251" s="174" t="s">
        <v>442</v>
      </c>
      <c r="D251" s="174" t="s">
        <v>337</v>
      </c>
      <c r="E251" s="175" t="s">
        <v>443</v>
      </c>
      <c r="F251" s="176" t="s">
        <v>444</v>
      </c>
      <c r="G251" s="177" t="s">
        <v>212</v>
      </c>
      <c r="H251" s="178">
        <v>5.75</v>
      </c>
      <c r="I251" s="179"/>
      <c r="J251" s="180">
        <f>ROUND(I251*H251,2)</f>
        <v>0</v>
      </c>
      <c r="K251" s="176" t="s">
        <v>179</v>
      </c>
      <c r="L251" s="181"/>
      <c r="M251" s="182" t="s">
        <v>1</v>
      </c>
      <c r="N251" s="183" t="s">
        <v>41</v>
      </c>
      <c r="O251" s="57"/>
      <c r="P251" s="146">
        <f>O251*H251</f>
        <v>0</v>
      </c>
      <c r="Q251" s="146">
        <v>5.0000000000000002E-5</v>
      </c>
      <c r="R251" s="146">
        <f>Q251*H251</f>
        <v>2.875E-4</v>
      </c>
      <c r="S251" s="146">
        <v>0</v>
      </c>
      <c r="T251" s="147">
        <f>S251*H251</f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48" t="s">
        <v>340</v>
      </c>
      <c r="AT251" s="148" t="s">
        <v>337</v>
      </c>
      <c r="AU251" s="148" t="s">
        <v>85</v>
      </c>
      <c r="AY251" s="16" t="s">
        <v>132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6" t="s">
        <v>83</v>
      </c>
      <c r="BK251" s="149">
        <f>ROUND(I251*H251,2)</f>
        <v>0</v>
      </c>
      <c r="BL251" s="16" t="s">
        <v>256</v>
      </c>
      <c r="BM251" s="148" t="s">
        <v>445</v>
      </c>
    </row>
    <row r="252" spans="1:65" s="2" customFormat="1" ht="19.2">
      <c r="A252" s="31"/>
      <c r="B252" s="32"/>
      <c r="C252" s="31"/>
      <c r="D252" s="150" t="s">
        <v>138</v>
      </c>
      <c r="E252" s="31"/>
      <c r="F252" s="151" t="s">
        <v>444</v>
      </c>
      <c r="G252" s="31"/>
      <c r="H252" s="31"/>
      <c r="I252" s="152"/>
      <c r="J252" s="31"/>
      <c r="K252" s="31"/>
      <c r="L252" s="32"/>
      <c r="M252" s="153"/>
      <c r="N252" s="154"/>
      <c r="O252" s="57"/>
      <c r="P252" s="57"/>
      <c r="Q252" s="57"/>
      <c r="R252" s="57"/>
      <c r="S252" s="57"/>
      <c r="T252" s="58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T252" s="16" t="s">
        <v>138</v>
      </c>
      <c r="AU252" s="16" t="s">
        <v>85</v>
      </c>
    </row>
    <row r="253" spans="1:65" s="13" customFormat="1">
      <c r="B253" s="165"/>
      <c r="D253" s="150" t="s">
        <v>186</v>
      </c>
      <c r="E253" s="166" t="s">
        <v>1</v>
      </c>
      <c r="F253" s="167" t="s">
        <v>446</v>
      </c>
      <c r="H253" s="168">
        <v>5.75</v>
      </c>
      <c r="I253" s="169"/>
      <c r="L253" s="165"/>
      <c r="M253" s="170"/>
      <c r="N253" s="171"/>
      <c r="O253" s="171"/>
      <c r="P253" s="171"/>
      <c r="Q253" s="171"/>
      <c r="R253" s="171"/>
      <c r="S253" s="171"/>
      <c r="T253" s="172"/>
      <c r="AT253" s="166" t="s">
        <v>186</v>
      </c>
      <c r="AU253" s="166" t="s">
        <v>85</v>
      </c>
      <c r="AV253" s="13" t="s">
        <v>85</v>
      </c>
      <c r="AW253" s="13" t="s">
        <v>31</v>
      </c>
      <c r="AX253" s="13" t="s">
        <v>76</v>
      </c>
      <c r="AY253" s="166" t="s">
        <v>132</v>
      </c>
    </row>
    <row r="254" spans="1:65" s="14" customFormat="1">
      <c r="B254" s="184"/>
      <c r="D254" s="150" t="s">
        <v>186</v>
      </c>
      <c r="E254" s="185" t="s">
        <v>1</v>
      </c>
      <c r="F254" s="186" t="s">
        <v>447</v>
      </c>
      <c r="H254" s="187">
        <v>5.75</v>
      </c>
      <c r="I254" s="188"/>
      <c r="L254" s="184"/>
      <c r="M254" s="189"/>
      <c r="N254" s="190"/>
      <c r="O254" s="190"/>
      <c r="P254" s="190"/>
      <c r="Q254" s="190"/>
      <c r="R254" s="190"/>
      <c r="S254" s="190"/>
      <c r="T254" s="191"/>
      <c r="AT254" s="185" t="s">
        <v>186</v>
      </c>
      <c r="AU254" s="185" t="s">
        <v>85</v>
      </c>
      <c r="AV254" s="14" t="s">
        <v>93</v>
      </c>
      <c r="AW254" s="14" t="s">
        <v>31</v>
      </c>
      <c r="AX254" s="14" t="s">
        <v>83</v>
      </c>
      <c r="AY254" s="185" t="s">
        <v>132</v>
      </c>
    </row>
    <row r="255" spans="1:65" s="2" customFormat="1" ht="24.15" customHeight="1">
      <c r="A255" s="31"/>
      <c r="B255" s="136"/>
      <c r="C255" s="137" t="s">
        <v>448</v>
      </c>
      <c r="D255" s="137" t="s">
        <v>133</v>
      </c>
      <c r="E255" s="138" t="s">
        <v>449</v>
      </c>
      <c r="F255" s="139" t="s">
        <v>450</v>
      </c>
      <c r="G255" s="140" t="s">
        <v>212</v>
      </c>
      <c r="H255" s="141">
        <v>35</v>
      </c>
      <c r="I255" s="142"/>
      <c r="J255" s="143">
        <f>ROUND(I255*H255,2)</f>
        <v>0</v>
      </c>
      <c r="K255" s="139" t="s">
        <v>179</v>
      </c>
      <c r="L255" s="32"/>
      <c r="M255" s="144" t="s">
        <v>1</v>
      </c>
      <c r="N255" s="145" t="s">
        <v>41</v>
      </c>
      <c r="O255" s="57"/>
      <c r="P255" s="146">
        <f>O255*H255</f>
        <v>0</v>
      </c>
      <c r="Q255" s="146">
        <v>0</v>
      </c>
      <c r="R255" s="146">
        <f>Q255*H255</f>
        <v>0</v>
      </c>
      <c r="S255" s="146">
        <v>0</v>
      </c>
      <c r="T255" s="147">
        <f>S255*H255</f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48" t="s">
        <v>256</v>
      </c>
      <c r="AT255" s="148" t="s">
        <v>133</v>
      </c>
      <c r="AU255" s="148" t="s">
        <v>85</v>
      </c>
      <c r="AY255" s="16" t="s">
        <v>132</v>
      </c>
      <c r="BE255" s="149">
        <f>IF(N255="základní",J255,0)</f>
        <v>0</v>
      </c>
      <c r="BF255" s="149">
        <f>IF(N255="snížená",J255,0)</f>
        <v>0</v>
      </c>
      <c r="BG255" s="149">
        <f>IF(N255="zákl. přenesená",J255,0)</f>
        <v>0</v>
      </c>
      <c r="BH255" s="149">
        <f>IF(N255="sníž. přenesená",J255,0)</f>
        <v>0</v>
      </c>
      <c r="BI255" s="149">
        <f>IF(N255="nulová",J255,0)</f>
        <v>0</v>
      </c>
      <c r="BJ255" s="16" t="s">
        <v>83</v>
      </c>
      <c r="BK255" s="149">
        <f>ROUND(I255*H255,2)</f>
        <v>0</v>
      </c>
      <c r="BL255" s="16" t="s">
        <v>256</v>
      </c>
      <c r="BM255" s="148" t="s">
        <v>451</v>
      </c>
    </row>
    <row r="256" spans="1:65" s="2" customFormat="1" ht="28.8">
      <c r="A256" s="31"/>
      <c r="B256" s="32"/>
      <c r="C256" s="31"/>
      <c r="D256" s="150" t="s">
        <v>138</v>
      </c>
      <c r="E256" s="31"/>
      <c r="F256" s="151" t="s">
        <v>452</v>
      </c>
      <c r="G256" s="31"/>
      <c r="H256" s="31"/>
      <c r="I256" s="152"/>
      <c r="J256" s="31"/>
      <c r="K256" s="31"/>
      <c r="L256" s="32"/>
      <c r="M256" s="153"/>
      <c r="N256" s="154"/>
      <c r="O256" s="57"/>
      <c r="P256" s="57"/>
      <c r="Q256" s="57"/>
      <c r="R256" s="57"/>
      <c r="S256" s="57"/>
      <c r="T256" s="58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T256" s="16" t="s">
        <v>138</v>
      </c>
      <c r="AU256" s="16" t="s">
        <v>85</v>
      </c>
    </row>
    <row r="257" spans="1:65" s="2" customFormat="1" ht="16.5" customHeight="1">
      <c r="A257" s="31"/>
      <c r="B257" s="136"/>
      <c r="C257" s="174" t="s">
        <v>453</v>
      </c>
      <c r="D257" s="174" t="s">
        <v>337</v>
      </c>
      <c r="E257" s="175" t="s">
        <v>454</v>
      </c>
      <c r="F257" s="176" t="s">
        <v>455</v>
      </c>
      <c r="G257" s="177" t="s">
        <v>212</v>
      </c>
      <c r="H257" s="178">
        <v>40.25</v>
      </c>
      <c r="I257" s="179"/>
      <c r="J257" s="180">
        <f>ROUND(I257*H257,2)</f>
        <v>0</v>
      </c>
      <c r="K257" s="176" t="s">
        <v>1</v>
      </c>
      <c r="L257" s="181"/>
      <c r="M257" s="182" t="s">
        <v>1</v>
      </c>
      <c r="N257" s="183" t="s">
        <v>41</v>
      </c>
      <c r="O257" s="57"/>
      <c r="P257" s="146">
        <f>O257*H257</f>
        <v>0</v>
      </c>
      <c r="Q257" s="146">
        <v>0</v>
      </c>
      <c r="R257" s="146">
        <f>Q257*H257</f>
        <v>0</v>
      </c>
      <c r="S257" s="146">
        <v>0</v>
      </c>
      <c r="T257" s="147">
        <f>S257*H257</f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48" t="s">
        <v>340</v>
      </c>
      <c r="AT257" s="148" t="s">
        <v>337</v>
      </c>
      <c r="AU257" s="148" t="s">
        <v>85</v>
      </c>
      <c r="AY257" s="16" t="s">
        <v>132</v>
      </c>
      <c r="BE257" s="149">
        <f>IF(N257="základní",J257,0)</f>
        <v>0</v>
      </c>
      <c r="BF257" s="149">
        <f>IF(N257="snížená",J257,0)</f>
        <v>0</v>
      </c>
      <c r="BG257" s="149">
        <f>IF(N257="zákl. přenesená",J257,0)</f>
        <v>0</v>
      </c>
      <c r="BH257" s="149">
        <f>IF(N257="sníž. přenesená",J257,0)</f>
        <v>0</v>
      </c>
      <c r="BI257" s="149">
        <f>IF(N257="nulová",J257,0)</f>
        <v>0</v>
      </c>
      <c r="BJ257" s="16" t="s">
        <v>83</v>
      </c>
      <c r="BK257" s="149">
        <f>ROUND(I257*H257,2)</f>
        <v>0</v>
      </c>
      <c r="BL257" s="16" t="s">
        <v>256</v>
      </c>
      <c r="BM257" s="148" t="s">
        <v>456</v>
      </c>
    </row>
    <row r="258" spans="1:65" s="2" customFormat="1">
      <c r="A258" s="31"/>
      <c r="B258" s="32"/>
      <c r="C258" s="31"/>
      <c r="D258" s="150" t="s">
        <v>138</v>
      </c>
      <c r="E258" s="31"/>
      <c r="F258" s="151" t="s">
        <v>455</v>
      </c>
      <c r="G258" s="31"/>
      <c r="H258" s="31"/>
      <c r="I258" s="152"/>
      <c r="J258" s="31"/>
      <c r="K258" s="31"/>
      <c r="L258" s="32"/>
      <c r="M258" s="153"/>
      <c r="N258" s="154"/>
      <c r="O258" s="57"/>
      <c r="P258" s="57"/>
      <c r="Q258" s="57"/>
      <c r="R258" s="57"/>
      <c r="S258" s="57"/>
      <c r="T258" s="58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T258" s="16" t="s">
        <v>138</v>
      </c>
      <c r="AU258" s="16" t="s">
        <v>85</v>
      </c>
    </row>
    <row r="259" spans="1:65" s="13" customFormat="1">
      <c r="B259" s="165"/>
      <c r="D259" s="150" t="s">
        <v>186</v>
      </c>
      <c r="E259" s="166" t="s">
        <v>1</v>
      </c>
      <c r="F259" s="167" t="s">
        <v>457</v>
      </c>
      <c r="H259" s="168">
        <v>40.25</v>
      </c>
      <c r="I259" s="169"/>
      <c r="L259" s="165"/>
      <c r="M259" s="170"/>
      <c r="N259" s="171"/>
      <c r="O259" s="171"/>
      <c r="P259" s="171"/>
      <c r="Q259" s="171"/>
      <c r="R259" s="171"/>
      <c r="S259" s="171"/>
      <c r="T259" s="172"/>
      <c r="AT259" s="166" t="s">
        <v>186</v>
      </c>
      <c r="AU259" s="166" t="s">
        <v>85</v>
      </c>
      <c r="AV259" s="13" t="s">
        <v>85</v>
      </c>
      <c r="AW259" s="13" t="s">
        <v>31</v>
      </c>
      <c r="AX259" s="13" t="s">
        <v>76</v>
      </c>
      <c r="AY259" s="166" t="s">
        <v>132</v>
      </c>
    </row>
    <row r="260" spans="1:65" s="14" customFormat="1">
      <c r="B260" s="184"/>
      <c r="D260" s="150" t="s">
        <v>186</v>
      </c>
      <c r="E260" s="185" t="s">
        <v>1</v>
      </c>
      <c r="F260" s="186" t="s">
        <v>447</v>
      </c>
      <c r="H260" s="187">
        <v>40.25</v>
      </c>
      <c r="I260" s="188"/>
      <c r="L260" s="184"/>
      <c r="M260" s="189"/>
      <c r="N260" s="190"/>
      <c r="O260" s="190"/>
      <c r="P260" s="190"/>
      <c r="Q260" s="190"/>
      <c r="R260" s="190"/>
      <c r="S260" s="190"/>
      <c r="T260" s="191"/>
      <c r="AT260" s="185" t="s">
        <v>186</v>
      </c>
      <c r="AU260" s="185" t="s">
        <v>85</v>
      </c>
      <c r="AV260" s="14" t="s">
        <v>93</v>
      </c>
      <c r="AW260" s="14" t="s">
        <v>31</v>
      </c>
      <c r="AX260" s="14" t="s">
        <v>83</v>
      </c>
      <c r="AY260" s="185" t="s">
        <v>132</v>
      </c>
    </row>
    <row r="261" spans="1:65" s="2" customFormat="1" ht="24.15" customHeight="1">
      <c r="A261" s="31"/>
      <c r="B261" s="136"/>
      <c r="C261" s="137" t="s">
        <v>458</v>
      </c>
      <c r="D261" s="137" t="s">
        <v>133</v>
      </c>
      <c r="E261" s="138" t="s">
        <v>459</v>
      </c>
      <c r="F261" s="139" t="s">
        <v>460</v>
      </c>
      <c r="G261" s="140" t="s">
        <v>136</v>
      </c>
      <c r="H261" s="141">
        <v>18</v>
      </c>
      <c r="I261" s="142"/>
      <c r="J261" s="143">
        <f>ROUND(I261*H261,2)</f>
        <v>0</v>
      </c>
      <c r="K261" s="139" t="s">
        <v>179</v>
      </c>
      <c r="L261" s="32"/>
      <c r="M261" s="144" t="s">
        <v>1</v>
      </c>
      <c r="N261" s="145" t="s">
        <v>41</v>
      </c>
      <c r="O261" s="57"/>
      <c r="P261" s="146">
        <f>O261*H261</f>
        <v>0</v>
      </c>
      <c r="Q261" s="146">
        <v>0</v>
      </c>
      <c r="R261" s="146">
        <f>Q261*H261</f>
        <v>0</v>
      </c>
      <c r="S261" s="146">
        <v>0</v>
      </c>
      <c r="T261" s="147">
        <f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48" t="s">
        <v>256</v>
      </c>
      <c r="AT261" s="148" t="s">
        <v>133</v>
      </c>
      <c r="AU261" s="148" t="s">
        <v>85</v>
      </c>
      <c r="AY261" s="16" t="s">
        <v>132</v>
      </c>
      <c r="BE261" s="149">
        <f>IF(N261="základní",J261,0)</f>
        <v>0</v>
      </c>
      <c r="BF261" s="149">
        <f>IF(N261="snížená",J261,0)</f>
        <v>0</v>
      </c>
      <c r="BG261" s="149">
        <f>IF(N261="zákl. přenesená",J261,0)</f>
        <v>0</v>
      </c>
      <c r="BH261" s="149">
        <f>IF(N261="sníž. přenesená",J261,0)</f>
        <v>0</v>
      </c>
      <c r="BI261" s="149">
        <f>IF(N261="nulová",J261,0)</f>
        <v>0</v>
      </c>
      <c r="BJ261" s="16" t="s">
        <v>83</v>
      </c>
      <c r="BK261" s="149">
        <f>ROUND(I261*H261,2)</f>
        <v>0</v>
      </c>
      <c r="BL261" s="16" t="s">
        <v>256</v>
      </c>
      <c r="BM261" s="148" t="s">
        <v>461</v>
      </c>
    </row>
    <row r="262" spans="1:65" s="2" customFormat="1" ht="19.2">
      <c r="A262" s="31"/>
      <c r="B262" s="32"/>
      <c r="C262" s="31"/>
      <c r="D262" s="150" t="s">
        <v>138</v>
      </c>
      <c r="E262" s="31"/>
      <c r="F262" s="151" t="s">
        <v>462</v>
      </c>
      <c r="G262" s="31"/>
      <c r="H262" s="31"/>
      <c r="I262" s="152"/>
      <c r="J262" s="31"/>
      <c r="K262" s="31"/>
      <c r="L262" s="32"/>
      <c r="M262" s="153"/>
      <c r="N262" s="154"/>
      <c r="O262" s="57"/>
      <c r="P262" s="57"/>
      <c r="Q262" s="57"/>
      <c r="R262" s="57"/>
      <c r="S262" s="57"/>
      <c r="T262" s="58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T262" s="16" t="s">
        <v>138</v>
      </c>
      <c r="AU262" s="16" t="s">
        <v>85</v>
      </c>
    </row>
    <row r="263" spans="1:65" s="2" customFormat="1" ht="24.15" customHeight="1">
      <c r="A263" s="31"/>
      <c r="B263" s="136"/>
      <c r="C263" s="137" t="s">
        <v>463</v>
      </c>
      <c r="D263" s="137" t="s">
        <v>133</v>
      </c>
      <c r="E263" s="138" t="s">
        <v>464</v>
      </c>
      <c r="F263" s="139" t="s">
        <v>465</v>
      </c>
      <c r="G263" s="140" t="s">
        <v>136</v>
      </c>
      <c r="H263" s="141">
        <v>4</v>
      </c>
      <c r="I263" s="142"/>
      <c r="J263" s="143">
        <f>ROUND(I263*H263,2)</f>
        <v>0</v>
      </c>
      <c r="K263" s="139" t="s">
        <v>179</v>
      </c>
      <c r="L263" s="32"/>
      <c r="M263" s="144" t="s">
        <v>1</v>
      </c>
      <c r="N263" s="145" t="s">
        <v>41</v>
      </c>
      <c r="O263" s="57"/>
      <c r="P263" s="146">
        <f>O263*H263</f>
        <v>0</v>
      </c>
      <c r="Q263" s="146">
        <v>0</v>
      </c>
      <c r="R263" s="146">
        <f>Q263*H263</f>
        <v>0</v>
      </c>
      <c r="S263" s="146">
        <v>0</v>
      </c>
      <c r="T263" s="147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48" t="s">
        <v>256</v>
      </c>
      <c r="AT263" s="148" t="s">
        <v>133</v>
      </c>
      <c r="AU263" s="148" t="s">
        <v>85</v>
      </c>
      <c r="AY263" s="16" t="s">
        <v>132</v>
      </c>
      <c r="BE263" s="149">
        <f>IF(N263="základní",J263,0)</f>
        <v>0</v>
      </c>
      <c r="BF263" s="149">
        <f>IF(N263="snížená",J263,0)</f>
        <v>0</v>
      </c>
      <c r="BG263" s="149">
        <f>IF(N263="zákl. přenesená",J263,0)</f>
        <v>0</v>
      </c>
      <c r="BH263" s="149">
        <f>IF(N263="sníž. přenesená",J263,0)</f>
        <v>0</v>
      </c>
      <c r="BI263" s="149">
        <f>IF(N263="nulová",J263,0)</f>
        <v>0</v>
      </c>
      <c r="BJ263" s="16" t="s">
        <v>83</v>
      </c>
      <c r="BK263" s="149">
        <f>ROUND(I263*H263,2)</f>
        <v>0</v>
      </c>
      <c r="BL263" s="16" t="s">
        <v>256</v>
      </c>
      <c r="BM263" s="148" t="s">
        <v>466</v>
      </c>
    </row>
    <row r="264" spans="1:65" s="2" customFormat="1" ht="19.2">
      <c r="A264" s="31"/>
      <c r="B264" s="32"/>
      <c r="C264" s="31"/>
      <c r="D264" s="150" t="s">
        <v>138</v>
      </c>
      <c r="E264" s="31"/>
      <c r="F264" s="151" t="s">
        <v>467</v>
      </c>
      <c r="G264" s="31"/>
      <c r="H264" s="31"/>
      <c r="I264" s="152"/>
      <c r="J264" s="31"/>
      <c r="K264" s="31"/>
      <c r="L264" s="32"/>
      <c r="M264" s="153"/>
      <c r="N264" s="154"/>
      <c r="O264" s="57"/>
      <c r="P264" s="57"/>
      <c r="Q264" s="57"/>
      <c r="R264" s="57"/>
      <c r="S264" s="57"/>
      <c r="T264" s="58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T264" s="16" t="s">
        <v>138</v>
      </c>
      <c r="AU264" s="16" t="s">
        <v>85</v>
      </c>
    </row>
    <row r="265" spans="1:65" s="2" customFormat="1" ht="37.950000000000003" customHeight="1">
      <c r="A265" s="31"/>
      <c r="B265" s="136"/>
      <c r="C265" s="137" t="s">
        <v>468</v>
      </c>
      <c r="D265" s="137" t="s">
        <v>133</v>
      </c>
      <c r="E265" s="138" t="s">
        <v>469</v>
      </c>
      <c r="F265" s="139" t="s">
        <v>470</v>
      </c>
      <c r="G265" s="140" t="s">
        <v>136</v>
      </c>
      <c r="H265" s="141">
        <v>6</v>
      </c>
      <c r="I265" s="142"/>
      <c r="J265" s="143">
        <f>ROUND(I265*H265,2)</f>
        <v>0</v>
      </c>
      <c r="K265" s="139" t="s">
        <v>179</v>
      </c>
      <c r="L265" s="32"/>
      <c r="M265" s="144" t="s">
        <v>1</v>
      </c>
      <c r="N265" s="145" t="s">
        <v>41</v>
      </c>
      <c r="O265" s="57"/>
      <c r="P265" s="146">
        <f>O265*H265</f>
        <v>0</v>
      </c>
      <c r="Q265" s="146">
        <v>0</v>
      </c>
      <c r="R265" s="146">
        <f>Q265*H265</f>
        <v>0</v>
      </c>
      <c r="S265" s="146">
        <v>0</v>
      </c>
      <c r="T265" s="147">
        <f>S265*H265</f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48" t="s">
        <v>256</v>
      </c>
      <c r="AT265" s="148" t="s">
        <v>133</v>
      </c>
      <c r="AU265" s="148" t="s">
        <v>85</v>
      </c>
      <c r="AY265" s="16" t="s">
        <v>132</v>
      </c>
      <c r="BE265" s="149">
        <f>IF(N265="základní",J265,0)</f>
        <v>0</v>
      </c>
      <c r="BF265" s="149">
        <f>IF(N265="snížená",J265,0)</f>
        <v>0</v>
      </c>
      <c r="BG265" s="149">
        <f>IF(N265="zákl. přenesená",J265,0)</f>
        <v>0</v>
      </c>
      <c r="BH265" s="149">
        <f>IF(N265="sníž. přenesená",J265,0)</f>
        <v>0</v>
      </c>
      <c r="BI265" s="149">
        <f>IF(N265="nulová",J265,0)</f>
        <v>0</v>
      </c>
      <c r="BJ265" s="16" t="s">
        <v>83</v>
      </c>
      <c r="BK265" s="149">
        <f>ROUND(I265*H265,2)</f>
        <v>0</v>
      </c>
      <c r="BL265" s="16" t="s">
        <v>256</v>
      </c>
      <c r="BM265" s="148" t="s">
        <v>471</v>
      </c>
    </row>
    <row r="266" spans="1:65" s="2" customFormat="1" ht="28.8">
      <c r="A266" s="31"/>
      <c r="B266" s="32"/>
      <c r="C266" s="31"/>
      <c r="D266" s="150" t="s">
        <v>138</v>
      </c>
      <c r="E266" s="31"/>
      <c r="F266" s="151" t="s">
        <v>472</v>
      </c>
      <c r="G266" s="31"/>
      <c r="H266" s="31"/>
      <c r="I266" s="152"/>
      <c r="J266" s="31"/>
      <c r="K266" s="31"/>
      <c r="L266" s="32"/>
      <c r="M266" s="153"/>
      <c r="N266" s="154"/>
      <c r="O266" s="57"/>
      <c r="P266" s="57"/>
      <c r="Q266" s="57"/>
      <c r="R266" s="57"/>
      <c r="S266" s="57"/>
      <c r="T266" s="58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T266" s="16" t="s">
        <v>138</v>
      </c>
      <c r="AU266" s="16" t="s">
        <v>85</v>
      </c>
    </row>
    <row r="267" spans="1:65" s="2" customFormat="1" ht="37.950000000000003" customHeight="1">
      <c r="A267" s="31"/>
      <c r="B267" s="136"/>
      <c r="C267" s="174" t="s">
        <v>473</v>
      </c>
      <c r="D267" s="174" t="s">
        <v>337</v>
      </c>
      <c r="E267" s="175" t="s">
        <v>474</v>
      </c>
      <c r="F267" s="176" t="s">
        <v>475</v>
      </c>
      <c r="G267" s="177" t="s">
        <v>136</v>
      </c>
      <c r="H267" s="178">
        <v>6</v>
      </c>
      <c r="I267" s="179"/>
      <c r="J267" s="180">
        <f>ROUND(I267*H267,2)</f>
        <v>0</v>
      </c>
      <c r="K267" s="176" t="s">
        <v>1</v>
      </c>
      <c r="L267" s="181"/>
      <c r="M267" s="182" t="s">
        <v>1</v>
      </c>
      <c r="N267" s="183" t="s">
        <v>41</v>
      </c>
      <c r="O267" s="57"/>
      <c r="P267" s="146">
        <f>O267*H267</f>
        <v>0</v>
      </c>
      <c r="Q267" s="146">
        <v>0</v>
      </c>
      <c r="R267" s="146">
        <f>Q267*H267</f>
        <v>0</v>
      </c>
      <c r="S267" s="146">
        <v>0</v>
      </c>
      <c r="T267" s="147">
        <f>S267*H267</f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48" t="s">
        <v>340</v>
      </c>
      <c r="AT267" s="148" t="s">
        <v>337</v>
      </c>
      <c r="AU267" s="148" t="s">
        <v>85</v>
      </c>
      <c r="AY267" s="16" t="s">
        <v>132</v>
      </c>
      <c r="BE267" s="149">
        <f>IF(N267="základní",J267,0)</f>
        <v>0</v>
      </c>
      <c r="BF267" s="149">
        <f>IF(N267="snížená",J267,0)</f>
        <v>0</v>
      </c>
      <c r="BG267" s="149">
        <f>IF(N267="zákl. přenesená",J267,0)</f>
        <v>0</v>
      </c>
      <c r="BH267" s="149">
        <f>IF(N267="sníž. přenesená",J267,0)</f>
        <v>0</v>
      </c>
      <c r="BI267" s="149">
        <f>IF(N267="nulová",J267,0)</f>
        <v>0</v>
      </c>
      <c r="BJ267" s="16" t="s">
        <v>83</v>
      </c>
      <c r="BK267" s="149">
        <f>ROUND(I267*H267,2)</f>
        <v>0</v>
      </c>
      <c r="BL267" s="16" t="s">
        <v>256</v>
      </c>
      <c r="BM267" s="148" t="s">
        <v>476</v>
      </c>
    </row>
    <row r="268" spans="1:65" s="2" customFormat="1" ht="28.8">
      <c r="A268" s="31"/>
      <c r="B268" s="32"/>
      <c r="C268" s="31"/>
      <c r="D268" s="150" t="s">
        <v>138</v>
      </c>
      <c r="E268" s="31"/>
      <c r="F268" s="151" t="s">
        <v>475</v>
      </c>
      <c r="G268" s="31"/>
      <c r="H268" s="31"/>
      <c r="I268" s="152"/>
      <c r="J268" s="31"/>
      <c r="K268" s="31"/>
      <c r="L268" s="32"/>
      <c r="M268" s="153"/>
      <c r="N268" s="154"/>
      <c r="O268" s="57"/>
      <c r="P268" s="57"/>
      <c r="Q268" s="57"/>
      <c r="R268" s="57"/>
      <c r="S268" s="57"/>
      <c r="T268" s="58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T268" s="16" t="s">
        <v>138</v>
      </c>
      <c r="AU268" s="16" t="s">
        <v>85</v>
      </c>
    </row>
    <row r="269" spans="1:65" s="2" customFormat="1" ht="16.5" customHeight="1">
      <c r="A269" s="31"/>
      <c r="B269" s="136"/>
      <c r="C269" s="174" t="s">
        <v>477</v>
      </c>
      <c r="D269" s="174" t="s">
        <v>337</v>
      </c>
      <c r="E269" s="175" t="s">
        <v>478</v>
      </c>
      <c r="F269" s="176" t="s">
        <v>479</v>
      </c>
      <c r="G269" s="177" t="s">
        <v>136</v>
      </c>
      <c r="H269" s="178">
        <v>6</v>
      </c>
      <c r="I269" s="179"/>
      <c r="J269" s="180">
        <f>ROUND(I269*H269,2)</f>
        <v>0</v>
      </c>
      <c r="K269" s="176" t="s">
        <v>1</v>
      </c>
      <c r="L269" s="181"/>
      <c r="M269" s="182" t="s">
        <v>1</v>
      </c>
      <c r="N269" s="183" t="s">
        <v>41</v>
      </c>
      <c r="O269" s="57"/>
      <c r="P269" s="146">
        <f>O269*H269</f>
        <v>0</v>
      </c>
      <c r="Q269" s="146">
        <v>0</v>
      </c>
      <c r="R269" s="146">
        <f>Q269*H269</f>
        <v>0</v>
      </c>
      <c r="S269" s="146">
        <v>0</v>
      </c>
      <c r="T269" s="147">
        <f>S269*H269</f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48" t="s">
        <v>340</v>
      </c>
      <c r="AT269" s="148" t="s">
        <v>337</v>
      </c>
      <c r="AU269" s="148" t="s">
        <v>85</v>
      </c>
      <c r="AY269" s="16" t="s">
        <v>132</v>
      </c>
      <c r="BE269" s="149">
        <f>IF(N269="základní",J269,0)</f>
        <v>0</v>
      </c>
      <c r="BF269" s="149">
        <f>IF(N269="snížená",J269,0)</f>
        <v>0</v>
      </c>
      <c r="BG269" s="149">
        <f>IF(N269="zákl. přenesená",J269,0)</f>
        <v>0</v>
      </c>
      <c r="BH269" s="149">
        <f>IF(N269="sníž. přenesená",J269,0)</f>
        <v>0</v>
      </c>
      <c r="BI269" s="149">
        <f>IF(N269="nulová",J269,0)</f>
        <v>0</v>
      </c>
      <c r="BJ269" s="16" t="s">
        <v>83</v>
      </c>
      <c r="BK269" s="149">
        <f>ROUND(I269*H269,2)</f>
        <v>0</v>
      </c>
      <c r="BL269" s="16" t="s">
        <v>256</v>
      </c>
      <c r="BM269" s="148" t="s">
        <v>480</v>
      </c>
    </row>
    <row r="270" spans="1:65" s="2" customFormat="1">
      <c r="A270" s="31"/>
      <c r="B270" s="32"/>
      <c r="C270" s="31"/>
      <c r="D270" s="150" t="s">
        <v>138</v>
      </c>
      <c r="E270" s="31"/>
      <c r="F270" s="151" t="s">
        <v>479</v>
      </c>
      <c r="G270" s="31"/>
      <c r="H270" s="31"/>
      <c r="I270" s="152"/>
      <c r="J270" s="31"/>
      <c r="K270" s="31"/>
      <c r="L270" s="32"/>
      <c r="M270" s="153"/>
      <c r="N270" s="154"/>
      <c r="O270" s="57"/>
      <c r="P270" s="57"/>
      <c r="Q270" s="57"/>
      <c r="R270" s="57"/>
      <c r="S270" s="57"/>
      <c r="T270" s="58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T270" s="16" t="s">
        <v>138</v>
      </c>
      <c r="AU270" s="16" t="s">
        <v>85</v>
      </c>
    </row>
    <row r="271" spans="1:65" s="2" customFormat="1" ht="24.15" customHeight="1">
      <c r="A271" s="31"/>
      <c r="B271" s="136"/>
      <c r="C271" s="137" t="s">
        <v>481</v>
      </c>
      <c r="D271" s="137" t="s">
        <v>133</v>
      </c>
      <c r="E271" s="138" t="s">
        <v>482</v>
      </c>
      <c r="F271" s="139" t="s">
        <v>483</v>
      </c>
      <c r="G271" s="140" t="s">
        <v>136</v>
      </c>
      <c r="H271" s="141">
        <v>1</v>
      </c>
      <c r="I271" s="142"/>
      <c r="J271" s="143">
        <f>ROUND(I271*H271,2)</f>
        <v>0</v>
      </c>
      <c r="K271" s="139" t="s">
        <v>179</v>
      </c>
      <c r="L271" s="32"/>
      <c r="M271" s="144" t="s">
        <v>1</v>
      </c>
      <c r="N271" s="145" t="s">
        <v>41</v>
      </c>
      <c r="O271" s="57"/>
      <c r="P271" s="146">
        <f>O271*H271</f>
        <v>0</v>
      </c>
      <c r="Q271" s="146">
        <v>0</v>
      </c>
      <c r="R271" s="146">
        <f>Q271*H271</f>
        <v>0</v>
      </c>
      <c r="S271" s="146">
        <v>0</v>
      </c>
      <c r="T271" s="147">
        <f>S271*H271</f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48" t="s">
        <v>256</v>
      </c>
      <c r="AT271" s="148" t="s">
        <v>133</v>
      </c>
      <c r="AU271" s="148" t="s">
        <v>85</v>
      </c>
      <c r="AY271" s="16" t="s">
        <v>132</v>
      </c>
      <c r="BE271" s="149">
        <f>IF(N271="základní",J271,0)</f>
        <v>0</v>
      </c>
      <c r="BF271" s="149">
        <f>IF(N271="snížená",J271,0)</f>
        <v>0</v>
      </c>
      <c r="BG271" s="149">
        <f>IF(N271="zákl. přenesená",J271,0)</f>
        <v>0</v>
      </c>
      <c r="BH271" s="149">
        <f>IF(N271="sníž. přenesená",J271,0)</f>
        <v>0</v>
      </c>
      <c r="BI271" s="149">
        <f>IF(N271="nulová",J271,0)</f>
        <v>0</v>
      </c>
      <c r="BJ271" s="16" t="s">
        <v>83</v>
      </c>
      <c r="BK271" s="149">
        <f>ROUND(I271*H271,2)</f>
        <v>0</v>
      </c>
      <c r="BL271" s="16" t="s">
        <v>256</v>
      </c>
      <c r="BM271" s="148" t="s">
        <v>484</v>
      </c>
    </row>
    <row r="272" spans="1:65" s="2" customFormat="1" ht="28.8">
      <c r="A272" s="31"/>
      <c r="B272" s="32"/>
      <c r="C272" s="31"/>
      <c r="D272" s="150" t="s">
        <v>138</v>
      </c>
      <c r="E272" s="31"/>
      <c r="F272" s="151" t="s">
        <v>485</v>
      </c>
      <c r="G272" s="31"/>
      <c r="H272" s="31"/>
      <c r="I272" s="152"/>
      <c r="J272" s="31"/>
      <c r="K272" s="31"/>
      <c r="L272" s="32"/>
      <c r="M272" s="153"/>
      <c r="N272" s="154"/>
      <c r="O272" s="57"/>
      <c r="P272" s="57"/>
      <c r="Q272" s="57"/>
      <c r="R272" s="57"/>
      <c r="S272" s="57"/>
      <c r="T272" s="58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T272" s="16" t="s">
        <v>138</v>
      </c>
      <c r="AU272" s="16" t="s">
        <v>85</v>
      </c>
    </row>
    <row r="273" spans="1:65" s="2" customFormat="1" ht="24.15" customHeight="1">
      <c r="A273" s="31"/>
      <c r="B273" s="136"/>
      <c r="C273" s="137" t="s">
        <v>486</v>
      </c>
      <c r="D273" s="137" t="s">
        <v>133</v>
      </c>
      <c r="E273" s="138" t="s">
        <v>487</v>
      </c>
      <c r="F273" s="139" t="s">
        <v>488</v>
      </c>
      <c r="G273" s="140" t="s">
        <v>242</v>
      </c>
      <c r="H273" s="141">
        <v>0.02</v>
      </c>
      <c r="I273" s="142"/>
      <c r="J273" s="143">
        <f>ROUND(I273*H273,2)</f>
        <v>0</v>
      </c>
      <c r="K273" s="139" t="s">
        <v>179</v>
      </c>
      <c r="L273" s="32"/>
      <c r="M273" s="144" t="s">
        <v>1</v>
      </c>
      <c r="N273" s="145" t="s">
        <v>41</v>
      </c>
      <c r="O273" s="57"/>
      <c r="P273" s="146">
        <f>O273*H273</f>
        <v>0</v>
      </c>
      <c r="Q273" s="146">
        <v>0</v>
      </c>
      <c r="R273" s="146">
        <f>Q273*H273</f>
        <v>0</v>
      </c>
      <c r="S273" s="146">
        <v>0</v>
      </c>
      <c r="T273" s="147">
        <f>S273*H273</f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48" t="s">
        <v>256</v>
      </c>
      <c r="AT273" s="148" t="s">
        <v>133</v>
      </c>
      <c r="AU273" s="148" t="s">
        <v>85</v>
      </c>
      <c r="AY273" s="16" t="s">
        <v>132</v>
      </c>
      <c r="BE273" s="149">
        <f>IF(N273="základní",J273,0)</f>
        <v>0</v>
      </c>
      <c r="BF273" s="149">
        <f>IF(N273="snížená",J273,0)</f>
        <v>0</v>
      </c>
      <c r="BG273" s="149">
        <f>IF(N273="zákl. přenesená",J273,0)</f>
        <v>0</v>
      </c>
      <c r="BH273" s="149">
        <f>IF(N273="sníž. přenesená",J273,0)</f>
        <v>0</v>
      </c>
      <c r="BI273" s="149">
        <f>IF(N273="nulová",J273,0)</f>
        <v>0</v>
      </c>
      <c r="BJ273" s="16" t="s">
        <v>83</v>
      </c>
      <c r="BK273" s="149">
        <f>ROUND(I273*H273,2)</f>
        <v>0</v>
      </c>
      <c r="BL273" s="16" t="s">
        <v>256</v>
      </c>
      <c r="BM273" s="148" t="s">
        <v>489</v>
      </c>
    </row>
    <row r="274" spans="1:65" s="2" customFormat="1" ht="28.8">
      <c r="A274" s="31"/>
      <c r="B274" s="32"/>
      <c r="C274" s="31"/>
      <c r="D274" s="150" t="s">
        <v>138</v>
      </c>
      <c r="E274" s="31"/>
      <c r="F274" s="151" t="s">
        <v>490</v>
      </c>
      <c r="G274" s="31"/>
      <c r="H274" s="31"/>
      <c r="I274" s="152"/>
      <c r="J274" s="31"/>
      <c r="K274" s="31"/>
      <c r="L274" s="32"/>
      <c r="M274" s="153"/>
      <c r="N274" s="154"/>
      <c r="O274" s="57"/>
      <c r="P274" s="57"/>
      <c r="Q274" s="57"/>
      <c r="R274" s="57"/>
      <c r="S274" s="57"/>
      <c r="T274" s="58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T274" s="16" t="s">
        <v>138</v>
      </c>
      <c r="AU274" s="16" t="s">
        <v>85</v>
      </c>
    </row>
    <row r="275" spans="1:65" s="2" customFormat="1" ht="24.15" customHeight="1">
      <c r="A275" s="31"/>
      <c r="B275" s="136"/>
      <c r="C275" s="137" t="s">
        <v>491</v>
      </c>
      <c r="D275" s="137" t="s">
        <v>133</v>
      </c>
      <c r="E275" s="138" t="s">
        <v>492</v>
      </c>
      <c r="F275" s="139" t="s">
        <v>493</v>
      </c>
      <c r="G275" s="140" t="s">
        <v>494</v>
      </c>
      <c r="H275" s="141">
        <v>1</v>
      </c>
      <c r="I275" s="142"/>
      <c r="J275" s="143">
        <f>ROUND(I275*H275,2)</f>
        <v>0</v>
      </c>
      <c r="K275" s="139" t="s">
        <v>1</v>
      </c>
      <c r="L275" s="32"/>
      <c r="M275" s="144" t="s">
        <v>1</v>
      </c>
      <c r="N275" s="145" t="s">
        <v>41</v>
      </c>
      <c r="O275" s="57"/>
      <c r="P275" s="146">
        <f>O275*H275</f>
        <v>0</v>
      </c>
      <c r="Q275" s="146">
        <v>0</v>
      </c>
      <c r="R275" s="146">
        <f>Q275*H275</f>
        <v>0</v>
      </c>
      <c r="S275" s="146">
        <v>0</v>
      </c>
      <c r="T275" s="147">
        <f>S275*H275</f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48" t="s">
        <v>256</v>
      </c>
      <c r="AT275" s="148" t="s">
        <v>133</v>
      </c>
      <c r="AU275" s="148" t="s">
        <v>85</v>
      </c>
      <c r="AY275" s="16" t="s">
        <v>132</v>
      </c>
      <c r="BE275" s="149">
        <f>IF(N275="základní",J275,0)</f>
        <v>0</v>
      </c>
      <c r="BF275" s="149">
        <f>IF(N275="snížená",J275,0)</f>
        <v>0</v>
      </c>
      <c r="BG275" s="149">
        <f>IF(N275="zákl. přenesená",J275,0)</f>
        <v>0</v>
      </c>
      <c r="BH275" s="149">
        <f>IF(N275="sníž. přenesená",J275,0)</f>
        <v>0</v>
      </c>
      <c r="BI275" s="149">
        <f>IF(N275="nulová",J275,0)</f>
        <v>0</v>
      </c>
      <c r="BJ275" s="16" t="s">
        <v>83</v>
      </c>
      <c r="BK275" s="149">
        <f>ROUND(I275*H275,2)</f>
        <v>0</v>
      </c>
      <c r="BL275" s="16" t="s">
        <v>256</v>
      </c>
      <c r="BM275" s="148" t="s">
        <v>495</v>
      </c>
    </row>
    <row r="276" spans="1:65" s="2" customFormat="1" ht="19.2">
      <c r="A276" s="31"/>
      <c r="B276" s="32"/>
      <c r="C276" s="31"/>
      <c r="D276" s="150" t="s">
        <v>138</v>
      </c>
      <c r="E276" s="31"/>
      <c r="F276" s="151" t="s">
        <v>493</v>
      </c>
      <c r="G276" s="31"/>
      <c r="H276" s="31"/>
      <c r="I276" s="152"/>
      <c r="J276" s="31"/>
      <c r="K276" s="31"/>
      <c r="L276" s="32"/>
      <c r="M276" s="153"/>
      <c r="N276" s="154"/>
      <c r="O276" s="57"/>
      <c r="P276" s="57"/>
      <c r="Q276" s="57"/>
      <c r="R276" s="57"/>
      <c r="S276" s="57"/>
      <c r="T276" s="58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T276" s="16" t="s">
        <v>138</v>
      </c>
      <c r="AU276" s="16" t="s">
        <v>85</v>
      </c>
    </row>
    <row r="277" spans="1:65" s="2" customFormat="1" ht="16.5" customHeight="1">
      <c r="A277" s="31"/>
      <c r="B277" s="136"/>
      <c r="C277" s="137" t="s">
        <v>496</v>
      </c>
      <c r="D277" s="137" t="s">
        <v>133</v>
      </c>
      <c r="E277" s="138" t="s">
        <v>497</v>
      </c>
      <c r="F277" s="139" t="s">
        <v>498</v>
      </c>
      <c r="G277" s="140" t="s">
        <v>494</v>
      </c>
      <c r="H277" s="141">
        <v>1</v>
      </c>
      <c r="I277" s="142"/>
      <c r="J277" s="143">
        <f>ROUND(I277*H277,2)</f>
        <v>0</v>
      </c>
      <c r="K277" s="139" t="s">
        <v>1</v>
      </c>
      <c r="L277" s="32"/>
      <c r="M277" s="144" t="s">
        <v>1</v>
      </c>
      <c r="N277" s="145" t="s">
        <v>41</v>
      </c>
      <c r="O277" s="57"/>
      <c r="P277" s="146">
        <f>O277*H277</f>
        <v>0</v>
      </c>
      <c r="Q277" s="146">
        <v>0</v>
      </c>
      <c r="R277" s="146">
        <f>Q277*H277</f>
        <v>0</v>
      </c>
      <c r="S277" s="146">
        <v>0</v>
      </c>
      <c r="T277" s="147">
        <f>S277*H277</f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48" t="s">
        <v>256</v>
      </c>
      <c r="AT277" s="148" t="s">
        <v>133</v>
      </c>
      <c r="AU277" s="148" t="s">
        <v>85</v>
      </c>
      <c r="AY277" s="16" t="s">
        <v>132</v>
      </c>
      <c r="BE277" s="149">
        <f>IF(N277="základní",J277,0)</f>
        <v>0</v>
      </c>
      <c r="BF277" s="149">
        <f>IF(N277="snížená",J277,0)</f>
        <v>0</v>
      </c>
      <c r="BG277" s="149">
        <f>IF(N277="zákl. přenesená",J277,0)</f>
        <v>0</v>
      </c>
      <c r="BH277" s="149">
        <f>IF(N277="sníž. přenesená",J277,0)</f>
        <v>0</v>
      </c>
      <c r="BI277" s="149">
        <f>IF(N277="nulová",J277,0)</f>
        <v>0</v>
      </c>
      <c r="BJ277" s="16" t="s">
        <v>83</v>
      </c>
      <c r="BK277" s="149">
        <f>ROUND(I277*H277,2)</f>
        <v>0</v>
      </c>
      <c r="BL277" s="16" t="s">
        <v>256</v>
      </c>
      <c r="BM277" s="148" t="s">
        <v>499</v>
      </c>
    </row>
    <row r="278" spans="1:65" s="2" customFormat="1">
      <c r="A278" s="31"/>
      <c r="B278" s="32"/>
      <c r="C278" s="31"/>
      <c r="D278" s="150" t="s">
        <v>138</v>
      </c>
      <c r="E278" s="31"/>
      <c r="F278" s="151" t="s">
        <v>498</v>
      </c>
      <c r="G278" s="31"/>
      <c r="H278" s="31"/>
      <c r="I278" s="152"/>
      <c r="J278" s="31"/>
      <c r="K278" s="31"/>
      <c r="L278" s="32"/>
      <c r="M278" s="153"/>
      <c r="N278" s="154"/>
      <c r="O278" s="57"/>
      <c r="P278" s="57"/>
      <c r="Q278" s="57"/>
      <c r="R278" s="57"/>
      <c r="S278" s="57"/>
      <c r="T278" s="58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T278" s="16" t="s">
        <v>138</v>
      </c>
      <c r="AU278" s="16" t="s">
        <v>85</v>
      </c>
    </row>
    <row r="279" spans="1:65" s="11" customFormat="1" ht="22.95" customHeight="1">
      <c r="B279" s="125"/>
      <c r="D279" s="126" t="s">
        <v>75</v>
      </c>
      <c r="E279" s="163" t="s">
        <v>500</v>
      </c>
      <c r="F279" s="163" t="s">
        <v>501</v>
      </c>
      <c r="I279" s="128"/>
      <c r="J279" s="164">
        <f>BK279</f>
        <v>0</v>
      </c>
      <c r="L279" s="125"/>
      <c r="M279" s="130"/>
      <c r="N279" s="131"/>
      <c r="O279" s="131"/>
      <c r="P279" s="132">
        <f>SUM(P280:P289)</f>
        <v>0</v>
      </c>
      <c r="Q279" s="131"/>
      <c r="R279" s="132">
        <f>SUM(R280:R289)</f>
        <v>2.0570000000000001E-2</v>
      </c>
      <c r="S279" s="131"/>
      <c r="T279" s="133">
        <f>SUM(T280:T289)</f>
        <v>0</v>
      </c>
      <c r="AR279" s="126" t="s">
        <v>85</v>
      </c>
      <c r="AT279" s="134" t="s">
        <v>75</v>
      </c>
      <c r="AU279" s="134" t="s">
        <v>83</v>
      </c>
      <c r="AY279" s="126" t="s">
        <v>132</v>
      </c>
      <c r="BK279" s="135">
        <f>SUM(BK280:BK289)</f>
        <v>0</v>
      </c>
    </row>
    <row r="280" spans="1:65" s="2" customFormat="1" ht="24.15" customHeight="1">
      <c r="A280" s="31"/>
      <c r="B280" s="136"/>
      <c r="C280" s="137" t="s">
        <v>502</v>
      </c>
      <c r="D280" s="137" t="s">
        <v>133</v>
      </c>
      <c r="E280" s="138" t="s">
        <v>503</v>
      </c>
      <c r="F280" s="139" t="s">
        <v>504</v>
      </c>
      <c r="G280" s="140" t="s">
        <v>136</v>
      </c>
      <c r="H280" s="141">
        <v>1</v>
      </c>
      <c r="I280" s="142"/>
      <c r="J280" s="143">
        <f>ROUND(I280*H280,2)</f>
        <v>0</v>
      </c>
      <c r="K280" s="139" t="s">
        <v>179</v>
      </c>
      <c r="L280" s="32"/>
      <c r="M280" s="144" t="s">
        <v>1</v>
      </c>
      <c r="N280" s="145" t="s">
        <v>41</v>
      </c>
      <c r="O280" s="57"/>
      <c r="P280" s="146">
        <f>O280*H280</f>
        <v>0</v>
      </c>
      <c r="Q280" s="146">
        <v>0</v>
      </c>
      <c r="R280" s="146">
        <f>Q280*H280</f>
        <v>0</v>
      </c>
      <c r="S280" s="146">
        <v>0</v>
      </c>
      <c r="T280" s="147">
        <f>S280*H280</f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48" t="s">
        <v>256</v>
      </c>
      <c r="AT280" s="148" t="s">
        <v>133</v>
      </c>
      <c r="AU280" s="148" t="s">
        <v>85</v>
      </c>
      <c r="AY280" s="16" t="s">
        <v>132</v>
      </c>
      <c r="BE280" s="149">
        <f>IF(N280="základní",J280,0)</f>
        <v>0</v>
      </c>
      <c r="BF280" s="149">
        <f>IF(N280="snížená",J280,0)</f>
        <v>0</v>
      </c>
      <c r="BG280" s="149">
        <f>IF(N280="zákl. přenesená",J280,0)</f>
        <v>0</v>
      </c>
      <c r="BH280" s="149">
        <f>IF(N280="sníž. přenesená",J280,0)</f>
        <v>0</v>
      </c>
      <c r="BI280" s="149">
        <f>IF(N280="nulová",J280,0)</f>
        <v>0</v>
      </c>
      <c r="BJ280" s="16" t="s">
        <v>83</v>
      </c>
      <c r="BK280" s="149">
        <f>ROUND(I280*H280,2)</f>
        <v>0</v>
      </c>
      <c r="BL280" s="16" t="s">
        <v>256</v>
      </c>
      <c r="BM280" s="148" t="s">
        <v>505</v>
      </c>
    </row>
    <row r="281" spans="1:65" s="2" customFormat="1" ht="19.2">
      <c r="A281" s="31"/>
      <c r="B281" s="32"/>
      <c r="C281" s="31"/>
      <c r="D281" s="150" t="s">
        <v>138</v>
      </c>
      <c r="E281" s="31"/>
      <c r="F281" s="151" t="s">
        <v>506</v>
      </c>
      <c r="G281" s="31"/>
      <c r="H281" s="31"/>
      <c r="I281" s="152"/>
      <c r="J281" s="31"/>
      <c r="K281" s="31"/>
      <c r="L281" s="32"/>
      <c r="M281" s="153"/>
      <c r="N281" s="154"/>
      <c r="O281" s="57"/>
      <c r="P281" s="57"/>
      <c r="Q281" s="57"/>
      <c r="R281" s="57"/>
      <c r="S281" s="57"/>
      <c r="T281" s="58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T281" s="16" t="s">
        <v>138</v>
      </c>
      <c r="AU281" s="16" t="s">
        <v>85</v>
      </c>
    </row>
    <row r="282" spans="1:65" s="2" customFormat="1" ht="24.15" customHeight="1">
      <c r="A282" s="31"/>
      <c r="B282" s="136"/>
      <c r="C282" s="174" t="s">
        <v>507</v>
      </c>
      <c r="D282" s="174" t="s">
        <v>337</v>
      </c>
      <c r="E282" s="175" t="s">
        <v>508</v>
      </c>
      <c r="F282" s="176" t="s">
        <v>509</v>
      </c>
      <c r="G282" s="177" t="s">
        <v>136</v>
      </c>
      <c r="H282" s="178">
        <v>1</v>
      </c>
      <c r="I282" s="179"/>
      <c r="J282" s="180">
        <f>ROUND(I282*H282,2)</f>
        <v>0</v>
      </c>
      <c r="K282" s="176" t="s">
        <v>179</v>
      </c>
      <c r="L282" s="181"/>
      <c r="M282" s="182" t="s">
        <v>1</v>
      </c>
      <c r="N282" s="183" t="s">
        <v>41</v>
      </c>
      <c r="O282" s="57"/>
      <c r="P282" s="146">
        <f>O282*H282</f>
        <v>0</v>
      </c>
      <c r="Q282" s="146">
        <v>2E-3</v>
      </c>
      <c r="R282" s="146">
        <f>Q282*H282</f>
        <v>2E-3</v>
      </c>
      <c r="S282" s="146">
        <v>0</v>
      </c>
      <c r="T282" s="147">
        <f>S282*H282</f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48" t="s">
        <v>340</v>
      </c>
      <c r="AT282" s="148" t="s">
        <v>337</v>
      </c>
      <c r="AU282" s="148" t="s">
        <v>85</v>
      </c>
      <c r="AY282" s="16" t="s">
        <v>132</v>
      </c>
      <c r="BE282" s="149">
        <f>IF(N282="základní",J282,0)</f>
        <v>0</v>
      </c>
      <c r="BF282" s="149">
        <f>IF(N282="snížená",J282,0)</f>
        <v>0</v>
      </c>
      <c r="BG282" s="149">
        <f>IF(N282="zákl. přenesená",J282,0)</f>
        <v>0</v>
      </c>
      <c r="BH282" s="149">
        <f>IF(N282="sníž. přenesená",J282,0)</f>
        <v>0</v>
      </c>
      <c r="BI282" s="149">
        <f>IF(N282="nulová",J282,0)</f>
        <v>0</v>
      </c>
      <c r="BJ282" s="16" t="s">
        <v>83</v>
      </c>
      <c r="BK282" s="149">
        <f>ROUND(I282*H282,2)</f>
        <v>0</v>
      </c>
      <c r="BL282" s="16" t="s">
        <v>256</v>
      </c>
      <c r="BM282" s="148" t="s">
        <v>510</v>
      </c>
    </row>
    <row r="283" spans="1:65" s="2" customFormat="1" ht="19.2">
      <c r="A283" s="31"/>
      <c r="B283" s="32"/>
      <c r="C283" s="31"/>
      <c r="D283" s="150" t="s">
        <v>138</v>
      </c>
      <c r="E283" s="31"/>
      <c r="F283" s="151" t="s">
        <v>509</v>
      </c>
      <c r="G283" s="31"/>
      <c r="H283" s="31"/>
      <c r="I283" s="152"/>
      <c r="J283" s="31"/>
      <c r="K283" s="31"/>
      <c r="L283" s="32"/>
      <c r="M283" s="153"/>
      <c r="N283" s="154"/>
      <c r="O283" s="57"/>
      <c r="P283" s="57"/>
      <c r="Q283" s="57"/>
      <c r="R283" s="57"/>
      <c r="S283" s="57"/>
      <c r="T283" s="58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T283" s="16" t="s">
        <v>138</v>
      </c>
      <c r="AU283" s="16" t="s">
        <v>85</v>
      </c>
    </row>
    <row r="284" spans="1:65" s="2" customFormat="1" ht="21.75" customHeight="1">
      <c r="A284" s="31"/>
      <c r="B284" s="136"/>
      <c r="C284" s="137" t="s">
        <v>511</v>
      </c>
      <c r="D284" s="137" t="s">
        <v>133</v>
      </c>
      <c r="E284" s="138" t="s">
        <v>512</v>
      </c>
      <c r="F284" s="139" t="s">
        <v>513</v>
      </c>
      <c r="G284" s="140" t="s">
        <v>136</v>
      </c>
      <c r="H284" s="141">
        <v>1</v>
      </c>
      <c r="I284" s="142"/>
      <c r="J284" s="143">
        <f>ROUND(I284*H284,2)</f>
        <v>0</v>
      </c>
      <c r="K284" s="139" t="s">
        <v>179</v>
      </c>
      <c r="L284" s="32"/>
      <c r="M284" s="144" t="s">
        <v>1</v>
      </c>
      <c r="N284" s="145" t="s">
        <v>41</v>
      </c>
      <c r="O284" s="57"/>
      <c r="P284" s="146">
        <f>O284*H284</f>
        <v>0</v>
      </c>
      <c r="Q284" s="146">
        <v>0</v>
      </c>
      <c r="R284" s="146">
        <f>Q284*H284</f>
        <v>0</v>
      </c>
      <c r="S284" s="146">
        <v>0</v>
      </c>
      <c r="T284" s="147">
        <f>S284*H284</f>
        <v>0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48" t="s">
        <v>256</v>
      </c>
      <c r="AT284" s="148" t="s">
        <v>133</v>
      </c>
      <c r="AU284" s="148" t="s">
        <v>85</v>
      </c>
      <c r="AY284" s="16" t="s">
        <v>132</v>
      </c>
      <c r="BE284" s="149">
        <f>IF(N284="základní",J284,0)</f>
        <v>0</v>
      </c>
      <c r="BF284" s="149">
        <f>IF(N284="snížená",J284,0)</f>
        <v>0</v>
      </c>
      <c r="BG284" s="149">
        <f>IF(N284="zákl. přenesená",J284,0)</f>
        <v>0</v>
      </c>
      <c r="BH284" s="149">
        <f>IF(N284="sníž. přenesená",J284,0)</f>
        <v>0</v>
      </c>
      <c r="BI284" s="149">
        <f>IF(N284="nulová",J284,0)</f>
        <v>0</v>
      </c>
      <c r="BJ284" s="16" t="s">
        <v>83</v>
      </c>
      <c r="BK284" s="149">
        <f>ROUND(I284*H284,2)</f>
        <v>0</v>
      </c>
      <c r="BL284" s="16" t="s">
        <v>256</v>
      </c>
      <c r="BM284" s="148" t="s">
        <v>514</v>
      </c>
    </row>
    <row r="285" spans="1:65" s="2" customFormat="1" ht="19.2">
      <c r="A285" s="31"/>
      <c r="B285" s="32"/>
      <c r="C285" s="31"/>
      <c r="D285" s="150" t="s">
        <v>138</v>
      </c>
      <c r="E285" s="31"/>
      <c r="F285" s="151" t="s">
        <v>515</v>
      </c>
      <c r="G285" s="31"/>
      <c r="H285" s="31"/>
      <c r="I285" s="152"/>
      <c r="J285" s="31"/>
      <c r="K285" s="31"/>
      <c r="L285" s="32"/>
      <c r="M285" s="153"/>
      <c r="N285" s="154"/>
      <c r="O285" s="57"/>
      <c r="P285" s="57"/>
      <c r="Q285" s="57"/>
      <c r="R285" s="57"/>
      <c r="S285" s="57"/>
      <c r="T285" s="58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T285" s="16" t="s">
        <v>138</v>
      </c>
      <c r="AU285" s="16" t="s">
        <v>85</v>
      </c>
    </row>
    <row r="286" spans="1:65" s="2" customFormat="1" ht="21.75" customHeight="1">
      <c r="A286" s="31"/>
      <c r="B286" s="136"/>
      <c r="C286" s="174" t="s">
        <v>516</v>
      </c>
      <c r="D286" s="174" t="s">
        <v>337</v>
      </c>
      <c r="E286" s="175" t="s">
        <v>517</v>
      </c>
      <c r="F286" s="176" t="s">
        <v>518</v>
      </c>
      <c r="G286" s="177" t="s">
        <v>136</v>
      </c>
      <c r="H286" s="178">
        <v>1</v>
      </c>
      <c r="I286" s="179"/>
      <c r="J286" s="180">
        <f>ROUND(I286*H286,2)</f>
        <v>0</v>
      </c>
      <c r="K286" s="176" t="s">
        <v>179</v>
      </c>
      <c r="L286" s="181"/>
      <c r="M286" s="182" t="s">
        <v>1</v>
      </c>
      <c r="N286" s="183" t="s">
        <v>41</v>
      </c>
      <c r="O286" s="57"/>
      <c r="P286" s="146">
        <f>O286*H286</f>
        <v>0</v>
      </c>
      <c r="Q286" s="146">
        <v>2.0000000000000001E-4</v>
      </c>
      <c r="R286" s="146">
        <f>Q286*H286</f>
        <v>2.0000000000000001E-4</v>
      </c>
      <c r="S286" s="146">
        <v>0</v>
      </c>
      <c r="T286" s="147">
        <f>S286*H286</f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48" t="s">
        <v>340</v>
      </c>
      <c r="AT286" s="148" t="s">
        <v>337</v>
      </c>
      <c r="AU286" s="148" t="s">
        <v>85</v>
      </c>
      <c r="AY286" s="16" t="s">
        <v>132</v>
      </c>
      <c r="BE286" s="149">
        <f>IF(N286="základní",J286,0)</f>
        <v>0</v>
      </c>
      <c r="BF286" s="149">
        <f>IF(N286="snížená",J286,0)</f>
        <v>0</v>
      </c>
      <c r="BG286" s="149">
        <f>IF(N286="zákl. přenesená",J286,0)</f>
        <v>0</v>
      </c>
      <c r="BH286" s="149">
        <f>IF(N286="sníž. přenesená",J286,0)</f>
        <v>0</v>
      </c>
      <c r="BI286" s="149">
        <f>IF(N286="nulová",J286,0)</f>
        <v>0</v>
      </c>
      <c r="BJ286" s="16" t="s">
        <v>83</v>
      </c>
      <c r="BK286" s="149">
        <f>ROUND(I286*H286,2)</f>
        <v>0</v>
      </c>
      <c r="BL286" s="16" t="s">
        <v>256</v>
      </c>
      <c r="BM286" s="148" t="s">
        <v>519</v>
      </c>
    </row>
    <row r="287" spans="1:65" s="2" customFormat="1">
      <c r="A287" s="31"/>
      <c r="B287" s="32"/>
      <c r="C287" s="31"/>
      <c r="D287" s="150" t="s">
        <v>138</v>
      </c>
      <c r="E287" s="31"/>
      <c r="F287" s="151" t="s">
        <v>518</v>
      </c>
      <c r="G287" s="31"/>
      <c r="H287" s="31"/>
      <c r="I287" s="152"/>
      <c r="J287" s="31"/>
      <c r="K287" s="31"/>
      <c r="L287" s="32"/>
      <c r="M287" s="153"/>
      <c r="N287" s="154"/>
      <c r="O287" s="57"/>
      <c r="P287" s="57"/>
      <c r="Q287" s="57"/>
      <c r="R287" s="57"/>
      <c r="S287" s="57"/>
      <c r="T287" s="58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T287" s="16" t="s">
        <v>138</v>
      </c>
      <c r="AU287" s="16" t="s">
        <v>85</v>
      </c>
    </row>
    <row r="288" spans="1:65" s="2" customFormat="1" ht="37.950000000000003" customHeight="1">
      <c r="A288" s="31"/>
      <c r="B288" s="136"/>
      <c r="C288" s="137" t="s">
        <v>520</v>
      </c>
      <c r="D288" s="137" t="s">
        <v>133</v>
      </c>
      <c r="E288" s="138" t="s">
        <v>521</v>
      </c>
      <c r="F288" s="139" t="s">
        <v>522</v>
      </c>
      <c r="G288" s="140" t="s">
        <v>212</v>
      </c>
      <c r="H288" s="141">
        <v>11</v>
      </c>
      <c r="I288" s="142"/>
      <c r="J288" s="143">
        <f>ROUND(I288*H288,2)</f>
        <v>0</v>
      </c>
      <c r="K288" s="139" t="s">
        <v>179</v>
      </c>
      <c r="L288" s="32"/>
      <c r="M288" s="144" t="s">
        <v>1</v>
      </c>
      <c r="N288" s="145" t="s">
        <v>41</v>
      </c>
      <c r="O288" s="57"/>
      <c r="P288" s="146">
        <f>O288*H288</f>
        <v>0</v>
      </c>
      <c r="Q288" s="146">
        <v>1.67E-3</v>
      </c>
      <c r="R288" s="146">
        <f>Q288*H288</f>
        <v>1.8370000000000001E-2</v>
      </c>
      <c r="S288" s="146">
        <v>0</v>
      </c>
      <c r="T288" s="147">
        <f>S288*H288</f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48" t="s">
        <v>256</v>
      </c>
      <c r="AT288" s="148" t="s">
        <v>133</v>
      </c>
      <c r="AU288" s="148" t="s">
        <v>85</v>
      </c>
      <c r="AY288" s="16" t="s">
        <v>132</v>
      </c>
      <c r="BE288" s="149">
        <f>IF(N288="základní",J288,0)</f>
        <v>0</v>
      </c>
      <c r="BF288" s="149">
        <f>IF(N288="snížená",J288,0)</f>
        <v>0</v>
      </c>
      <c r="BG288" s="149">
        <f>IF(N288="zákl. přenesená",J288,0)</f>
        <v>0</v>
      </c>
      <c r="BH288" s="149">
        <f>IF(N288="sníž. přenesená",J288,0)</f>
        <v>0</v>
      </c>
      <c r="BI288" s="149">
        <f>IF(N288="nulová",J288,0)</f>
        <v>0</v>
      </c>
      <c r="BJ288" s="16" t="s">
        <v>83</v>
      </c>
      <c r="BK288" s="149">
        <f>ROUND(I288*H288,2)</f>
        <v>0</v>
      </c>
      <c r="BL288" s="16" t="s">
        <v>256</v>
      </c>
      <c r="BM288" s="148" t="s">
        <v>523</v>
      </c>
    </row>
    <row r="289" spans="1:65" s="2" customFormat="1" ht="19.2">
      <c r="A289" s="31"/>
      <c r="B289" s="32"/>
      <c r="C289" s="31"/>
      <c r="D289" s="150" t="s">
        <v>138</v>
      </c>
      <c r="E289" s="31"/>
      <c r="F289" s="151" t="s">
        <v>524</v>
      </c>
      <c r="G289" s="31"/>
      <c r="H289" s="31"/>
      <c r="I289" s="152"/>
      <c r="J289" s="31"/>
      <c r="K289" s="31"/>
      <c r="L289" s="32"/>
      <c r="M289" s="153"/>
      <c r="N289" s="154"/>
      <c r="O289" s="57"/>
      <c r="P289" s="57"/>
      <c r="Q289" s="57"/>
      <c r="R289" s="57"/>
      <c r="S289" s="57"/>
      <c r="T289" s="58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T289" s="16" t="s">
        <v>138</v>
      </c>
      <c r="AU289" s="16" t="s">
        <v>85</v>
      </c>
    </row>
    <row r="290" spans="1:65" s="11" customFormat="1" ht="22.95" customHeight="1">
      <c r="B290" s="125"/>
      <c r="D290" s="126" t="s">
        <v>75</v>
      </c>
      <c r="E290" s="163" t="s">
        <v>525</v>
      </c>
      <c r="F290" s="163" t="s">
        <v>526</v>
      </c>
      <c r="I290" s="128"/>
      <c r="J290" s="164">
        <f>BK290</f>
        <v>0</v>
      </c>
      <c r="L290" s="125"/>
      <c r="M290" s="130"/>
      <c r="N290" s="131"/>
      <c r="O290" s="131"/>
      <c r="P290" s="132">
        <f>SUM(P291:P313)</f>
        <v>0</v>
      </c>
      <c r="Q290" s="131"/>
      <c r="R290" s="132">
        <f>SUM(R291:R313)</f>
        <v>0.41086680000000003</v>
      </c>
      <c r="S290" s="131"/>
      <c r="T290" s="133">
        <f>SUM(T291:T313)</f>
        <v>9.4500000000000001E-2</v>
      </c>
      <c r="AR290" s="126" t="s">
        <v>85</v>
      </c>
      <c r="AT290" s="134" t="s">
        <v>75</v>
      </c>
      <c r="AU290" s="134" t="s">
        <v>83</v>
      </c>
      <c r="AY290" s="126" t="s">
        <v>132</v>
      </c>
      <c r="BK290" s="135">
        <f>SUM(BK291:BK313)</f>
        <v>0</v>
      </c>
    </row>
    <row r="291" spans="1:65" s="2" customFormat="1" ht="24.15" customHeight="1">
      <c r="A291" s="31"/>
      <c r="B291" s="136"/>
      <c r="C291" s="137" t="s">
        <v>527</v>
      </c>
      <c r="D291" s="137" t="s">
        <v>133</v>
      </c>
      <c r="E291" s="138" t="s">
        <v>528</v>
      </c>
      <c r="F291" s="139" t="s">
        <v>529</v>
      </c>
      <c r="G291" s="140" t="s">
        <v>178</v>
      </c>
      <c r="H291" s="141">
        <v>37.799999999999997</v>
      </c>
      <c r="I291" s="142"/>
      <c r="J291" s="143">
        <f>ROUND(I291*H291,2)</f>
        <v>0</v>
      </c>
      <c r="K291" s="139" t="s">
        <v>179</v>
      </c>
      <c r="L291" s="32"/>
      <c r="M291" s="144" t="s">
        <v>1</v>
      </c>
      <c r="N291" s="145" t="s">
        <v>41</v>
      </c>
      <c r="O291" s="57"/>
      <c r="P291" s="146">
        <f>O291*H291</f>
        <v>0</v>
      </c>
      <c r="Q291" s="146">
        <v>0</v>
      </c>
      <c r="R291" s="146">
        <f>Q291*H291</f>
        <v>0</v>
      </c>
      <c r="S291" s="146">
        <v>0</v>
      </c>
      <c r="T291" s="147">
        <f>S291*H291</f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48" t="s">
        <v>256</v>
      </c>
      <c r="AT291" s="148" t="s">
        <v>133</v>
      </c>
      <c r="AU291" s="148" t="s">
        <v>85</v>
      </c>
      <c r="AY291" s="16" t="s">
        <v>132</v>
      </c>
      <c r="BE291" s="149">
        <f>IF(N291="základní",J291,0)</f>
        <v>0</v>
      </c>
      <c r="BF291" s="149">
        <f>IF(N291="snížená",J291,0)</f>
        <v>0</v>
      </c>
      <c r="BG291" s="149">
        <f>IF(N291="zákl. přenesená",J291,0)</f>
        <v>0</v>
      </c>
      <c r="BH291" s="149">
        <f>IF(N291="sníž. přenesená",J291,0)</f>
        <v>0</v>
      </c>
      <c r="BI291" s="149">
        <f>IF(N291="nulová",J291,0)</f>
        <v>0</v>
      </c>
      <c r="BJ291" s="16" t="s">
        <v>83</v>
      </c>
      <c r="BK291" s="149">
        <f>ROUND(I291*H291,2)</f>
        <v>0</v>
      </c>
      <c r="BL291" s="16" t="s">
        <v>256</v>
      </c>
      <c r="BM291" s="148" t="s">
        <v>530</v>
      </c>
    </row>
    <row r="292" spans="1:65" s="2" customFormat="1" ht="19.2">
      <c r="A292" s="31"/>
      <c r="B292" s="32"/>
      <c r="C292" s="31"/>
      <c r="D292" s="150" t="s">
        <v>138</v>
      </c>
      <c r="E292" s="31"/>
      <c r="F292" s="151" t="s">
        <v>531</v>
      </c>
      <c r="G292" s="31"/>
      <c r="H292" s="31"/>
      <c r="I292" s="152"/>
      <c r="J292" s="31"/>
      <c r="K292" s="31"/>
      <c r="L292" s="32"/>
      <c r="M292" s="153"/>
      <c r="N292" s="154"/>
      <c r="O292" s="57"/>
      <c r="P292" s="57"/>
      <c r="Q292" s="57"/>
      <c r="R292" s="57"/>
      <c r="S292" s="57"/>
      <c r="T292" s="58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T292" s="16" t="s">
        <v>138</v>
      </c>
      <c r="AU292" s="16" t="s">
        <v>85</v>
      </c>
    </row>
    <row r="293" spans="1:65" s="2" customFormat="1" ht="16.5" customHeight="1">
      <c r="A293" s="31"/>
      <c r="B293" s="136"/>
      <c r="C293" s="137" t="s">
        <v>532</v>
      </c>
      <c r="D293" s="137" t="s">
        <v>133</v>
      </c>
      <c r="E293" s="138" t="s">
        <v>533</v>
      </c>
      <c r="F293" s="139" t="s">
        <v>534</v>
      </c>
      <c r="G293" s="140" t="s">
        <v>178</v>
      </c>
      <c r="H293" s="141">
        <v>37.799999999999997</v>
      </c>
      <c r="I293" s="142"/>
      <c r="J293" s="143">
        <f>ROUND(I293*H293,2)</f>
        <v>0</v>
      </c>
      <c r="K293" s="139" t="s">
        <v>179</v>
      </c>
      <c r="L293" s="32"/>
      <c r="M293" s="144" t="s">
        <v>1</v>
      </c>
      <c r="N293" s="145" t="s">
        <v>41</v>
      </c>
      <c r="O293" s="57"/>
      <c r="P293" s="146">
        <f>O293*H293</f>
        <v>0</v>
      </c>
      <c r="Q293" s="146">
        <v>0</v>
      </c>
      <c r="R293" s="146">
        <f>Q293*H293</f>
        <v>0</v>
      </c>
      <c r="S293" s="146">
        <v>0</v>
      </c>
      <c r="T293" s="147">
        <f>S293*H293</f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48" t="s">
        <v>256</v>
      </c>
      <c r="AT293" s="148" t="s">
        <v>133</v>
      </c>
      <c r="AU293" s="148" t="s">
        <v>85</v>
      </c>
      <c r="AY293" s="16" t="s">
        <v>132</v>
      </c>
      <c r="BE293" s="149">
        <f>IF(N293="základní",J293,0)</f>
        <v>0</v>
      </c>
      <c r="BF293" s="149">
        <f>IF(N293="snížená",J293,0)</f>
        <v>0</v>
      </c>
      <c r="BG293" s="149">
        <f>IF(N293="zákl. přenesená",J293,0)</f>
        <v>0</v>
      </c>
      <c r="BH293" s="149">
        <f>IF(N293="sníž. přenesená",J293,0)</f>
        <v>0</v>
      </c>
      <c r="BI293" s="149">
        <f>IF(N293="nulová",J293,0)</f>
        <v>0</v>
      </c>
      <c r="BJ293" s="16" t="s">
        <v>83</v>
      </c>
      <c r="BK293" s="149">
        <f>ROUND(I293*H293,2)</f>
        <v>0</v>
      </c>
      <c r="BL293" s="16" t="s">
        <v>256</v>
      </c>
      <c r="BM293" s="148" t="s">
        <v>535</v>
      </c>
    </row>
    <row r="294" spans="1:65" s="2" customFormat="1">
      <c r="A294" s="31"/>
      <c r="B294" s="32"/>
      <c r="C294" s="31"/>
      <c r="D294" s="150" t="s">
        <v>138</v>
      </c>
      <c r="E294" s="31"/>
      <c r="F294" s="151" t="s">
        <v>536</v>
      </c>
      <c r="G294" s="31"/>
      <c r="H294" s="31"/>
      <c r="I294" s="152"/>
      <c r="J294" s="31"/>
      <c r="K294" s="31"/>
      <c r="L294" s="32"/>
      <c r="M294" s="153"/>
      <c r="N294" s="154"/>
      <c r="O294" s="57"/>
      <c r="P294" s="57"/>
      <c r="Q294" s="57"/>
      <c r="R294" s="57"/>
      <c r="S294" s="57"/>
      <c r="T294" s="58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T294" s="16" t="s">
        <v>138</v>
      </c>
      <c r="AU294" s="16" t="s">
        <v>85</v>
      </c>
    </row>
    <row r="295" spans="1:65" s="2" customFormat="1" ht="24.15" customHeight="1">
      <c r="A295" s="31"/>
      <c r="B295" s="136"/>
      <c r="C295" s="137" t="s">
        <v>537</v>
      </c>
      <c r="D295" s="137" t="s">
        <v>133</v>
      </c>
      <c r="E295" s="138" t="s">
        <v>538</v>
      </c>
      <c r="F295" s="139" t="s">
        <v>539</v>
      </c>
      <c r="G295" s="140" t="s">
        <v>178</v>
      </c>
      <c r="H295" s="141">
        <v>37.799999999999997</v>
      </c>
      <c r="I295" s="142"/>
      <c r="J295" s="143">
        <f>ROUND(I295*H295,2)</f>
        <v>0</v>
      </c>
      <c r="K295" s="139" t="s">
        <v>179</v>
      </c>
      <c r="L295" s="32"/>
      <c r="M295" s="144" t="s">
        <v>1</v>
      </c>
      <c r="N295" s="145" t="s">
        <v>41</v>
      </c>
      <c r="O295" s="57"/>
      <c r="P295" s="146">
        <f>O295*H295</f>
        <v>0</v>
      </c>
      <c r="Q295" s="146">
        <v>3.0000000000000001E-5</v>
      </c>
      <c r="R295" s="146">
        <f>Q295*H295</f>
        <v>1.134E-3</v>
      </c>
      <c r="S295" s="146">
        <v>0</v>
      </c>
      <c r="T295" s="147">
        <f>S295*H295</f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48" t="s">
        <v>256</v>
      </c>
      <c r="AT295" s="148" t="s">
        <v>133</v>
      </c>
      <c r="AU295" s="148" t="s">
        <v>85</v>
      </c>
      <c r="AY295" s="16" t="s">
        <v>132</v>
      </c>
      <c r="BE295" s="149">
        <f>IF(N295="základní",J295,0)</f>
        <v>0</v>
      </c>
      <c r="BF295" s="149">
        <f>IF(N295="snížená",J295,0)</f>
        <v>0</v>
      </c>
      <c r="BG295" s="149">
        <f>IF(N295="zákl. přenesená",J295,0)</f>
        <v>0</v>
      </c>
      <c r="BH295" s="149">
        <f>IF(N295="sníž. přenesená",J295,0)</f>
        <v>0</v>
      </c>
      <c r="BI295" s="149">
        <f>IF(N295="nulová",J295,0)</f>
        <v>0</v>
      </c>
      <c r="BJ295" s="16" t="s">
        <v>83</v>
      </c>
      <c r="BK295" s="149">
        <f>ROUND(I295*H295,2)</f>
        <v>0</v>
      </c>
      <c r="BL295" s="16" t="s">
        <v>256</v>
      </c>
      <c r="BM295" s="148" t="s">
        <v>540</v>
      </c>
    </row>
    <row r="296" spans="1:65" s="2" customFormat="1">
      <c r="A296" s="31"/>
      <c r="B296" s="32"/>
      <c r="C296" s="31"/>
      <c r="D296" s="150" t="s">
        <v>138</v>
      </c>
      <c r="E296" s="31"/>
      <c r="F296" s="151" t="s">
        <v>541</v>
      </c>
      <c r="G296" s="31"/>
      <c r="H296" s="31"/>
      <c r="I296" s="152"/>
      <c r="J296" s="31"/>
      <c r="K296" s="31"/>
      <c r="L296" s="32"/>
      <c r="M296" s="153"/>
      <c r="N296" s="154"/>
      <c r="O296" s="57"/>
      <c r="P296" s="57"/>
      <c r="Q296" s="57"/>
      <c r="R296" s="57"/>
      <c r="S296" s="57"/>
      <c r="T296" s="58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T296" s="16" t="s">
        <v>138</v>
      </c>
      <c r="AU296" s="16" t="s">
        <v>85</v>
      </c>
    </row>
    <row r="297" spans="1:65" s="2" customFormat="1" ht="33" customHeight="1">
      <c r="A297" s="31"/>
      <c r="B297" s="136"/>
      <c r="C297" s="137" t="s">
        <v>542</v>
      </c>
      <c r="D297" s="137" t="s">
        <v>133</v>
      </c>
      <c r="E297" s="138" t="s">
        <v>543</v>
      </c>
      <c r="F297" s="139" t="s">
        <v>544</v>
      </c>
      <c r="G297" s="140" t="s">
        <v>178</v>
      </c>
      <c r="H297" s="141">
        <v>37.799999999999997</v>
      </c>
      <c r="I297" s="142"/>
      <c r="J297" s="143">
        <f>ROUND(I297*H297,2)</f>
        <v>0</v>
      </c>
      <c r="K297" s="139" t="s">
        <v>179</v>
      </c>
      <c r="L297" s="32"/>
      <c r="M297" s="144" t="s">
        <v>1</v>
      </c>
      <c r="N297" s="145" t="s">
        <v>41</v>
      </c>
      <c r="O297" s="57"/>
      <c r="P297" s="146">
        <f>O297*H297</f>
        <v>0</v>
      </c>
      <c r="Q297" s="146">
        <v>7.4999999999999997E-3</v>
      </c>
      <c r="R297" s="146">
        <f>Q297*H297</f>
        <v>0.28349999999999997</v>
      </c>
      <c r="S297" s="146">
        <v>0</v>
      </c>
      <c r="T297" s="147">
        <f>S297*H297</f>
        <v>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48" t="s">
        <v>256</v>
      </c>
      <c r="AT297" s="148" t="s">
        <v>133</v>
      </c>
      <c r="AU297" s="148" t="s">
        <v>85</v>
      </c>
      <c r="AY297" s="16" t="s">
        <v>132</v>
      </c>
      <c r="BE297" s="149">
        <f>IF(N297="základní",J297,0)</f>
        <v>0</v>
      </c>
      <c r="BF297" s="149">
        <f>IF(N297="snížená",J297,0)</f>
        <v>0</v>
      </c>
      <c r="BG297" s="149">
        <f>IF(N297="zákl. přenesená",J297,0)</f>
        <v>0</v>
      </c>
      <c r="BH297" s="149">
        <f>IF(N297="sníž. přenesená",J297,0)</f>
        <v>0</v>
      </c>
      <c r="BI297" s="149">
        <f>IF(N297="nulová",J297,0)</f>
        <v>0</v>
      </c>
      <c r="BJ297" s="16" t="s">
        <v>83</v>
      </c>
      <c r="BK297" s="149">
        <f>ROUND(I297*H297,2)</f>
        <v>0</v>
      </c>
      <c r="BL297" s="16" t="s">
        <v>256</v>
      </c>
      <c r="BM297" s="148" t="s">
        <v>545</v>
      </c>
    </row>
    <row r="298" spans="1:65" s="2" customFormat="1" ht="19.2">
      <c r="A298" s="31"/>
      <c r="B298" s="32"/>
      <c r="C298" s="31"/>
      <c r="D298" s="150" t="s">
        <v>138</v>
      </c>
      <c r="E298" s="31"/>
      <c r="F298" s="151" t="s">
        <v>546</v>
      </c>
      <c r="G298" s="31"/>
      <c r="H298" s="31"/>
      <c r="I298" s="152"/>
      <c r="J298" s="31"/>
      <c r="K298" s="31"/>
      <c r="L298" s="32"/>
      <c r="M298" s="153"/>
      <c r="N298" s="154"/>
      <c r="O298" s="57"/>
      <c r="P298" s="57"/>
      <c r="Q298" s="57"/>
      <c r="R298" s="57"/>
      <c r="S298" s="57"/>
      <c r="T298" s="58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T298" s="16" t="s">
        <v>138</v>
      </c>
      <c r="AU298" s="16" t="s">
        <v>85</v>
      </c>
    </row>
    <row r="299" spans="1:65" s="2" customFormat="1" ht="24.15" customHeight="1">
      <c r="A299" s="31"/>
      <c r="B299" s="136"/>
      <c r="C299" s="137" t="s">
        <v>547</v>
      </c>
      <c r="D299" s="137" t="s">
        <v>133</v>
      </c>
      <c r="E299" s="138" t="s">
        <v>548</v>
      </c>
      <c r="F299" s="139" t="s">
        <v>549</v>
      </c>
      <c r="G299" s="140" t="s">
        <v>178</v>
      </c>
      <c r="H299" s="141">
        <v>37.799999999999997</v>
      </c>
      <c r="I299" s="142"/>
      <c r="J299" s="143">
        <f>ROUND(I299*H299,2)</f>
        <v>0</v>
      </c>
      <c r="K299" s="139" t="s">
        <v>179</v>
      </c>
      <c r="L299" s="32"/>
      <c r="M299" s="144" t="s">
        <v>1</v>
      </c>
      <c r="N299" s="145" t="s">
        <v>41</v>
      </c>
      <c r="O299" s="57"/>
      <c r="P299" s="146">
        <f>O299*H299</f>
        <v>0</v>
      </c>
      <c r="Q299" s="146">
        <v>0</v>
      </c>
      <c r="R299" s="146">
        <f>Q299*H299</f>
        <v>0</v>
      </c>
      <c r="S299" s="146">
        <v>2.5000000000000001E-3</v>
      </c>
      <c r="T299" s="147">
        <f>S299*H299</f>
        <v>9.4500000000000001E-2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48" t="s">
        <v>256</v>
      </c>
      <c r="AT299" s="148" t="s">
        <v>133</v>
      </c>
      <c r="AU299" s="148" t="s">
        <v>85</v>
      </c>
      <c r="AY299" s="16" t="s">
        <v>132</v>
      </c>
      <c r="BE299" s="149">
        <f>IF(N299="základní",J299,0)</f>
        <v>0</v>
      </c>
      <c r="BF299" s="149">
        <f>IF(N299="snížená",J299,0)</f>
        <v>0</v>
      </c>
      <c r="BG299" s="149">
        <f>IF(N299="zákl. přenesená",J299,0)</f>
        <v>0</v>
      </c>
      <c r="BH299" s="149">
        <f>IF(N299="sníž. přenesená",J299,0)</f>
        <v>0</v>
      </c>
      <c r="BI299" s="149">
        <f>IF(N299="nulová",J299,0)</f>
        <v>0</v>
      </c>
      <c r="BJ299" s="16" t="s">
        <v>83</v>
      </c>
      <c r="BK299" s="149">
        <f>ROUND(I299*H299,2)</f>
        <v>0</v>
      </c>
      <c r="BL299" s="16" t="s">
        <v>256</v>
      </c>
      <c r="BM299" s="148" t="s">
        <v>550</v>
      </c>
    </row>
    <row r="300" spans="1:65" s="2" customFormat="1" ht="19.2">
      <c r="A300" s="31"/>
      <c r="B300" s="32"/>
      <c r="C300" s="31"/>
      <c r="D300" s="150" t="s">
        <v>138</v>
      </c>
      <c r="E300" s="31"/>
      <c r="F300" s="151" t="s">
        <v>551</v>
      </c>
      <c r="G300" s="31"/>
      <c r="H300" s="31"/>
      <c r="I300" s="152"/>
      <c r="J300" s="31"/>
      <c r="K300" s="31"/>
      <c r="L300" s="32"/>
      <c r="M300" s="153"/>
      <c r="N300" s="154"/>
      <c r="O300" s="57"/>
      <c r="P300" s="57"/>
      <c r="Q300" s="57"/>
      <c r="R300" s="57"/>
      <c r="S300" s="57"/>
      <c r="T300" s="58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T300" s="16" t="s">
        <v>138</v>
      </c>
      <c r="AU300" s="16" t="s">
        <v>85</v>
      </c>
    </row>
    <row r="301" spans="1:65" s="2" customFormat="1" ht="16.5" customHeight="1">
      <c r="A301" s="31"/>
      <c r="B301" s="136"/>
      <c r="C301" s="137" t="s">
        <v>552</v>
      </c>
      <c r="D301" s="137" t="s">
        <v>133</v>
      </c>
      <c r="E301" s="138" t="s">
        <v>553</v>
      </c>
      <c r="F301" s="139" t="s">
        <v>554</v>
      </c>
      <c r="G301" s="140" t="s">
        <v>178</v>
      </c>
      <c r="H301" s="141">
        <v>37.799999999999997</v>
      </c>
      <c r="I301" s="142"/>
      <c r="J301" s="143">
        <f>ROUND(I301*H301,2)</f>
        <v>0</v>
      </c>
      <c r="K301" s="139" t="s">
        <v>179</v>
      </c>
      <c r="L301" s="32"/>
      <c r="M301" s="144" t="s">
        <v>1</v>
      </c>
      <c r="N301" s="145" t="s">
        <v>41</v>
      </c>
      <c r="O301" s="57"/>
      <c r="P301" s="146">
        <f>O301*H301</f>
        <v>0</v>
      </c>
      <c r="Q301" s="146">
        <v>2.9999999999999997E-4</v>
      </c>
      <c r="R301" s="146">
        <f>Q301*H301</f>
        <v>1.1339999999999998E-2</v>
      </c>
      <c r="S301" s="146">
        <v>0</v>
      </c>
      <c r="T301" s="147">
        <f>S301*H301</f>
        <v>0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48" t="s">
        <v>256</v>
      </c>
      <c r="AT301" s="148" t="s">
        <v>133</v>
      </c>
      <c r="AU301" s="148" t="s">
        <v>85</v>
      </c>
      <c r="AY301" s="16" t="s">
        <v>132</v>
      </c>
      <c r="BE301" s="149">
        <f>IF(N301="základní",J301,0)</f>
        <v>0</v>
      </c>
      <c r="BF301" s="149">
        <f>IF(N301="snížená",J301,0)</f>
        <v>0</v>
      </c>
      <c r="BG301" s="149">
        <f>IF(N301="zákl. přenesená",J301,0)</f>
        <v>0</v>
      </c>
      <c r="BH301" s="149">
        <f>IF(N301="sníž. přenesená",J301,0)</f>
        <v>0</v>
      </c>
      <c r="BI301" s="149">
        <f>IF(N301="nulová",J301,0)</f>
        <v>0</v>
      </c>
      <c r="BJ301" s="16" t="s">
        <v>83</v>
      </c>
      <c r="BK301" s="149">
        <f>ROUND(I301*H301,2)</f>
        <v>0</v>
      </c>
      <c r="BL301" s="16" t="s">
        <v>256</v>
      </c>
      <c r="BM301" s="148" t="s">
        <v>555</v>
      </c>
    </row>
    <row r="302" spans="1:65" s="2" customFormat="1" ht="19.2">
      <c r="A302" s="31"/>
      <c r="B302" s="32"/>
      <c r="C302" s="31"/>
      <c r="D302" s="150" t="s">
        <v>138</v>
      </c>
      <c r="E302" s="31"/>
      <c r="F302" s="151" t="s">
        <v>556</v>
      </c>
      <c r="G302" s="31"/>
      <c r="H302" s="31"/>
      <c r="I302" s="152"/>
      <c r="J302" s="31"/>
      <c r="K302" s="31"/>
      <c r="L302" s="32"/>
      <c r="M302" s="153"/>
      <c r="N302" s="154"/>
      <c r="O302" s="57"/>
      <c r="P302" s="57"/>
      <c r="Q302" s="57"/>
      <c r="R302" s="57"/>
      <c r="S302" s="57"/>
      <c r="T302" s="58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T302" s="16" t="s">
        <v>138</v>
      </c>
      <c r="AU302" s="16" t="s">
        <v>85</v>
      </c>
    </row>
    <row r="303" spans="1:65" s="2" customFormat="1" ht="16.5" customHeight="1">
      <c r="A303" s="31"/>
      <c r="B303" s="136"/>
      <c r="C303" s="174" t="s">
        <v>557</v>
      </c>
      <c r="D303" s="174" t="s">
        <v>337</v>
      </c>
      <c r="E303" s="175" t="s">
        <v>558</v>
      </c>
      <c r="F303" s="176" t="s">
        <v>559</v>
      </c>
      <c r="G303" s="177" t="s">
        <v>178</v>
      </c>
      <c r="H303" s="178">
        <v>41.58</v>
      </c>
      <c r="I303" s="179"/>
      <c r="J303" s="180">
        <f>ROUND(I303*H303,2)</f>
        <v>0</v>
      </c>
      <c r="K303" s="176" t="s">
        <v>179</v>
      </c>
      <c r="L303" s="181"/>
      <c r="M303" s="182" t="s">
        <v>1</v>
      </c>
      <c r="N303" s="183" t="s">
        <v>41</v>
      </c>
      <c r="O303" s="57"/>
      <c r="P303" s="146">
        <f>O303*H303</f>
        <v>0</v>
      </c>
      <c r="Q303" s="146">
        <v>2.64E-3</v>
      </c>
      <c r="R303" s="146">
        <f>Q303*H303</f>
        <v>0.1097712</v>
      </c>
      <c r="S303" s="146">
        <v>0</v>
      </c>
      <c r="T303" s="147">
        <f>S303*H303</f>
        <v>0</v>
      </c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148" t="s">
        <v>340</v>
      </c>
      <c r="AT303" s="148" t="s">
        <v>337</v>
      </c>
      <c r="AU303" s="148" t="s">
        <v>85</v>
      </c>
      <c r="AY303" s="16" t="s">
        <v>132</v>
      </c>
      <c r="BE303" s="149">
        <f>IF(N303="základní",J303,0)</f>
        <v>0</v>
      </c>
      <c r="BF303" s="149">
        <f>IF(N303="snížená",J303,0)</f>
        <v>0</v>
      </c>
      <c r="BG303" s="149">
        <f>IF(N303="zákl. přenesená",J303,0)</f>
        <v>0</v>
      </c>
      <c r="BH303" s="149">
        <f>IF(N303="sníž. přenesená",J303,0)</f>
        <v>0</v>
      </c>
      <c r="BI303" s="149">
        <f>IF(N303="nulová",J303,0)</f>
        <v>0</v>
      </c>
      <c r="BJ303" s="16" t="s">
        <v>83</v>
      </c>
      <c r="BK303" s="149">
        <f>ROUND(I303*H303,2)</f>
        <v>0</v>
      </c>
      <c r="BL303" s="16" t="s">
        <v>256</v>
      </c>
      <c r="BM303" s="148" t="s">
        <v>560</v>
      </c>
    </row>
    <row r="304" spans="1:65" s="2" customFormat="1">
      <c r="A304" s="31"/>
      <c r="B304" s="32"/>
      <c r="C304" s="31"/>
      <c r="D304" s="150" t="s">
        <v>138</v>
      </c>
      <c r="E304" s="31"/>
      <c r="F304" s="151" t="s">
        <v>559</v>
      </c>
      <c r="G304" s="31"/>
      <c r="H304" s="31"/>
      <c r="I304" s="152"/>
      <c r="J304" s="31"/>
      <c r="K304" s="31"/>
      <c r="L304" s="32"/>
      <c r="M304" s="153"/>
      <c r="N304" s="154"/>
      <c r="O304" s="57"/>
      <c r="P304" s="57"/>
      <c r="Q304" s="57"/>
      <c r="R304" s="57"/>
      <c r="S304" s="57"/>
      <c r="T304" s="58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T304" s="16" t="s">
        <v>138</v>
      </c>
      <c r="AU304" s="16" t="s">
        <v>85</v>
      </c>
    </row>
    <row r="305" spans="1:65" s="13" customFormat="1">
      <c r="B305" s="165"/>
      <c r="D305" s="150" t="s">
        <v>186</v>
      </c>
      <c r="F305" s="167" t="s">
        <v>561</v>
      </c>
      <c r="H305" s="168">
        <v>41.58</v>
      </c>
      <c r="I305" s="169"/>
      <c r="L305" s="165"/>
      <c r="M305" s="170"/>
      <c r="N305" s="171"/>
      <c r="O305" s="171"/>
      <c r="P305" s="171"/>
      <c r="Q305" s="171"/>
      <c r="R305" s="171"/>
      <c r="S305" s="171"/>
      <c r="T305" s="172"/>
      <c r="AT305" s="166" t="s">
        <v>186</v>
      </c>
      <c r="AU305" s="166" t="s">
        <v>85</v>
      </c>
      <c r="AV305" s="13" t="s">
        <v>85</v>
      </c>
      <c r="AW305" s="13" t="s">
        <v>3</v>
      </c>
      <c r="AX305" s="13" t="s">
        <v>83</v>
      </c>
      <c r="AY305" s="166" t="s">
        <v>132</v>
      </c>
    </row>
    <row r="306" spans="1:65" s="2" customFormat="1" ht="16.5" customHeight="1">
      <c r="A306" s="31"/>
      <c r="B306" s="136"/>
      <c r="C306" s="137" t="s">
        <v>562</v>
      </c>
      <c r="D306" s="137" t="s">
        <v>133</v>
      </c>
      <c r="E306" s="138" t="s">
        <v>563</v>
      </c>
      <c r="F306" s="139" t="s">
        <v>564</v>
      </c>
      <c r="G306" s="140" t="s">
        <v>212</v>
      </c>
      <c r="H306" s="141">
        <v>23.28</v>
      </c>
      <c r="I306" s="142"/>
      <c r="J306" s="143">
        <f>ROUND(I306*H306,2)</f>
        <v>0</v>
      </c>
      <c r="K306" s="139" t="s">
        <v>179</v>
      </c>
      <c r="L306" s="32"/>
      <c r="M306" s="144" t="s">
        <v>1</v>
      </c>
      <c r="N306" s="145" t="s">
        <v>41</v>
      </c>
      <c r="O306" s="57"/>
      <c r="P306" s="146">
        <f>O306*H306</f>
        <v>0</v>
      </c>
      <c r="Q306" s="146">
        <v>1.0000000000000001E-5</v>
      </c>
      <c r="R306" s="146">
        <f>Q306*H306</f>
        <v>2.3280000000000002E-4</v>
      </c>
      <c r="S306" s="146">
        <v>0</v>
      </c>
      <c r="T306" s="147">
        <f>S306*H306</f>
        <v>0</v>
      </c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148" t="s">
        <v>256</v>
      </c>
      <c r="AT306" s="148" t="s">
        <v>133</v>
      </c>
      <c r="AU306" s="148" t="s">
        <v>85</v>
      </c>
      <c r="AY306" s="16" t="s">
        <v>132</v>
      </c>
      <c r="BE306" s="149">
        <f>IF(N306="základní",J306,0)</f>
        <v>0</v>
      </c>
      <c r="BF306" s="149">
        <f>IF(N306="snížená",J306,0)</f>
        <v>0</v>
      </c>
      <c r="BG306" s="149">
        <f>IF(N306="zákl. přenesená",J306,0)</f>
        <v>0</v>
      </c>
      <c r="BH306" s="149">
        <f>IF(N306="sníž. přenesená",J306,0)</f>
        <v>0</v>
      </c>
      <c r="BI306" s="149">
        <f>IF(N306="nulová",J306,0)</f>
        <v>0</v>
      </c>
      <c r="BJ306" s="16" t="s">
        <v>83</v>
      </c>
      <c r="BK306" s="149">
        <f>ROUND(I306*H306,2)</f>
        <v>0</v>
      </c>
      <c r="BL306" s="16" t="s">
        <v>256</v>
      </c>
      <c r="BM306" s="148" t="s">
        <v>565</v>
      </c>
    </row>
    <row r="307" spans="1:65" s="2" customFormat="1">
      <c r="A307" s="31"/>
      <c r="B307" s="32"/>
      <c r="C307" s="31"/>
      <c r="D307" s="150" t="s">
        <v>138</v>
      </c>
      <c r="E307" s="31"/>
      <c r="F307" s="151" t="s">
        <v>566</v>
      </c>
      <c r="G307" s="31"/>
      <c r="H307" s="31"/>
      <c r="I307" s="152"/>
      <c r="J307" s="31"/>
      <c r="K307" s="31"/>
      <c r="L307" s="32"/>
      <c r="M307" s="153"/>
      <c r="N307" s="154"/>
      <c r="O307" s="57"/>
      <c r="P307" s="57"/>
      <c r="Q307" s="57"/>
      <c r="R307" s="57"/>
      <c r="S307" s="57"/>
      <c r="T307" s="58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T307" s="16" t="s">
        <v>138</v>
      </c>
      <c r="AU307" s="16" t="s">
        <v>85</v>
      </c>
    </row>
    <row r="308" spans="1:65" s="13" customFormat="1">
      <c r="B308" s="165"/>
      <c r="D308" s="150" t="s">
        <v>186</v>
      </c>
      <c r="E308" s="166" t="s">
        <v>1</v>
      </c>
      <c r="F308" s="167" t="s">
        <v>567</v>
      </c>
      <c r="H308" s="168">
        <v>23.28</v>
      </c>
      <c r="I308" s="169"/>
      <c r="L308" s="165"/>
      <c r="M308" s="170"/>
      <c r="N308" s="171"/>
      <c r="O308" s="171"/>
      <c r="P308" s="171"/>
      <c r="Q308" s="171"/>
      <c r="R308" s="171"/>
      <c r="S308" s="171"/>
      <c r="T308" s="172"/>
      <c r="AT308" s="166" t="s">
        <v>186</v>
      </c>
      <c r="AU308" s="166" t="s">
        <v>85</v>
      </c>
      <c r="AV308" s="13" t="s">
        <v>85</v>
      </c>
      <c r="AW308" s="13" t="s">
        <v>31</v>
      </c>
      <c r="AX308" s="13" t="s">
        <v>83</v>
      </c>
      <c r="AY308" s="166" t="s">
        <v>132</v>
      </c>
    </row>
    <row r="309" spans="1:65" s="2" customFormat="1" ht="16.5" customHeight="1">
      <c r="A309" s="31"/>
      <c r="B309" s="136"/>
      <c r="C309" s="174" t="s">
        <v>568</v>
      </c>
      <c r="D309" s="174" t="s">
        <v>337</v>
      </c>
      <c r="E309" s="175" t="s">
        <v>569</v>
      </c>
      <c r="F309" s="176" t="s">
        <v>570</v>
      </c>
      <c r="G309" s="177" t="s">
        <v>212</v>
      </c>
      <c r="H309" s="178">
        <v>24.443999999999999</v>
      </c>
      <c r="I309" s="179"/>
      <c r="J309" s="180">
        <f>ROUND(I309*H309,2)</f>
        <v>0</v>
      </c>
      <c r="K309" s="176" t="s">
        <v>179</v>
      </c>
      <c r="L309" s="181"/>
      <c r="M309" s="182" t="s">
        <v>1</v>
      </c>
      <c r="N309" s="183" t="s">
        <v>41</v>
      </c>
      <c r="O309" s="57"/>
      <c r="P309" s="146">
        <f>O309*H309</f>
        <v>0</v>
      </c>
      <c r="Q309" s="146">
        <v>2.0000000000000001E-4</v>
      </c>
      <c r="R309" s="146">
        <f>Q309*H309</f>
        <v>4.8888000000000004E-3</v>
      </c>
      <c r="S309" s="146">
        <v>0</v>
      </c>
      <c r="T309" s="147">
        <f>S309*H309</f>
        <v>0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48" t="s">
        <v>340</v>
      </c>
      <c r="AT309" s="148" t="s">
        <v>337</v>
      </c>
      <c r="AU309" s="148" t="s">
        <v>85</v>
      </c>
      <c r="AY309" s="16" t="s">
        <v>132</v>
      </c>
      <c r="BE309" s="149">
        <f>IF(N309="základní",J309,0)</f>
        <v>0</v>
      </c>
      <c r="BF309" s="149">
        <f>IF(N309="snížená",J309,0)</f>
        <v>0</v>
      </c>
      <c r="BG309" s="149">
        <f>IF(N309="zákl. přenesená",J309,0)</f>
        <v>0</v>
      </c>
      <c r="BH309" s="149">
        <f>IF(N309="sníž. přenesená",J309,0)</f>
        <v>0</v>
      </c>
      <c r="BI309" s="149">
        <f>IF(N309="nulová",J309,0)</f>
        <v>0</v>
      </c>
      <c r="BJ309" s="16" t="s">
        <v>83</v>
      </c>
      <c r="BK309" s="149">
        <f>ROUND(I309*H309,2)</f>
        <v>0</v>
      </c>
      <c r="BL309" s="16" t="s">
        <v>256</v>
      </c>
      <c r="BM309" s="148" t="s">
        <v>571</v>
      </c>
    </row>
    <row r="310" spans="1:65" s="2" customFormat="1">
      <c r="A310" s="31"/>
      <c r="B310" s="32"/>
      <c r="C310" s="31"/>
      <c r="D310" s="150" t="s">
        <v>138</v>
      </c>
      <c r="E310" s="31"/>
      <c r="F310" s="151" t="s">
        <v>570</v>
      </c>
      <c r="G310" s="31"/>
      <c r="H310" s="31"/>
      <c r="I310" s="152"/>
      <c r="J310" s="31"/>
      <c r="K310" s="31"/>
      <c r="L310" s="32"/>
      <c r="M310" s="153"/>
      <c r="N310" s="154"/>
      <c r="O310" s="57"/>
      <c r="P310" s="57"/>
      <c r="Q310" s="57"/>
      <c r="R310" s="57"/>
      <c r="S310" s="57"/>
      <c r="T310" s="58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T310" s="16" t="s">
        <v>138</v>
      </c>
      <c r="AU310" s="16" t="s">
        <v>85</v>
      </c>
    </row>
    <row r="311" spans="1:65" s="13" customFormat="1">
      <c r="B311" s="165"/>
      <c r="D311" s="150" t="s">
        <v>186</v>
      </c>
      <c r="F311" s="167" t="s">
        <v>572</v>
      </c>
      <c r="H311" s="168">
        <v>24.443999999999999</v>
      </c>
      <c r="I311" s="169"/>
      <c r="L311" s="165"/>
      <c r="M311" s="170"/>
      <c r="N311" s="171"/>
      <c r="O311" s="171"/>
      <c r="P311" s="171"/>
      <c r="Q311" s="171"/>
      <c r="R311" s="171"/>
      <c r="S311" s="171"/>
      <c r="T311" s="172"/>
      <c r="AT311" s="166" t="s">
        <v>186</v>
      </c>
      <c r="AU311" s="166" t="s">
        <v>85</v>
      </c>
      <c r="AV311" s="13" t="s">
        <v>85</v>
      </c>
      <c r="AW311" s="13" t="s">
        <v>3</v>
      </c>
      <c r="AX311" s="13" t="s">
        <v>83</v>
      </c>
      <c r="AY311" s="166" t="s">
        <v>132</v>
      </c>
    </row>
    <row r="312" spans="1:65" s="2" customFormat="1" ht="24.15" customHeight="1">
      <c r="A312" s="31"/>
      <c r="B312" s="136"/>
      <c r="C312" s="137" t="s">
        <v>573</v>
      </c>
      <c r="D312" s="137" t="s">
        <v>133</v>
      </c>
      <c r="E312" s="138" t="s">
        <v>574</v>
      </c>
      <c r="F312" s="139" t="s">
        <v>575</v>
      </c>
      <c r="G312" s="140" t="s">
        <v>289</v>
      </c>
      <c r="H312" s="173"/>
      <c r="I312" s="142"/>
      <c r="J312" s="143">
        <f>ROUND(I312*H312,2)</f>
        <v>0</v>
      </c>
      <c r="K312" s="139" t="s">
        <v>179</v>
      </c>
      <c r="L312" s="32"/>
      <c r="M312" s="144" t="s">
        <v>1</v>
      </c>
      <c r="N312" s="145" t="s">
        <v>41</v>
      </c>
      <c r="O312" s="57"/>
      <c r="P312" s="146">
        <f>O312*H312</f>
        <v>0</v>
      </c>
      <c r="Q312" s="146">
        <v>0</v>
      </c>
      <c r="R312" s="146">
        <f>Q312*H312</f>
        <v>0</v>
      </c>
      <c r="S312" s="146">
        <v>0</v>
      </c>
      <c r="T312" s="147">
        <f>S312*H312</f>
        <v>0</v>
      </c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148" t="s">
        <v>256</v>
      </c>
      <c r="AT312" s="148" t="s">
        <v>133</v>
      </c>
      <c r="AU312" s="148" t="s">
        <v>85</v>
      </c>
      <c r="AY312" s="16" t="s">
        <v>132</v>
      </c>
      <c r="BE312" s="149">
        <f>IF(N312="základní",J312,0)</f>
        <v>0</v>
      </c>
      <c r="BF312" s="149">
        <f>IF(N312="snížená",J312,0)</f>
        <v>0</v>
      </c>
      <c r="BG312" s="149">
        <f>IF(N312="zákl. přenesená",J312,0)</f>
        <v>0</v>
      </c>
      <c r="BH312" s="149">
        <f>IF(N312="sníž. přenesená",J312,0)</f>
        <v>0</v>
      </c>
      <c r="BI312" s="149">
        <f>IF(N312="nulová",J312,0)</f>
        <v>0</v>
      </c>
      <c r="BJ312" s="16" t="s">
        <v>83</v>
      </c>
      <c r="BK312" s="149">
        <f>ROUND(I312*H312,2)</f>
        <v>0</v>
      </c>
      <c r="BL312" s="16" t="s">
        <v>256</v>
      </c>
      <c r="BM312" s="148" t="s">
        <v>576</v>
      </c>
    </row>
    <row r="313" spans="1:65" s="2" customFormat="1" ht="28.8">
      <c r="A313" s="31"/>
      <c r="B313" s="32"/>
      <c r="C313" s="31"/>
      <c r="D313" s="150" t="s">
        <v>138</v>
      </c>
      <c r="E313" s="31"/>
      <c r="F313" s="151" t="s">
        <v>577</v>
      </c>
      <c r="G313" s="31"/>
      <c r="H313" s="31"/>
      <c r="I313" s="152"/>
      <c r="J313" s="31"/>
      <c r="K313" s="31"/>
      <c r="L313" s="32"/>
      <c r="M313" s="153"/>
      <c r="N313" s="154"/>
      <c r="O313" s="57"/>
      <c r="P313" s="57"/>
      <c r="Q313" s="57"/>
      <c r="R313" s="57"/>
      <c r="S313" s="57"/>
      <c r="T313" s="58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T313" s="16" t="s">
        <v>138</v>
      </c>
      <c r="AU313" s="16" t="s">
        <v>85</v>
      </c>
    </row>
    <row r="314" spans="1:65" s="11" customFormat="1" ht="22.95" customHeight="1">
      <c r="B314" s="125"/>
      <c r="D314" s="126" t="s">
        <v>75</v>
      </c>
      <c r="E314" s="163" t="s">
        <v>578</v>
      </c>
      <c r="F314" s="163" t="s">
        <v>579</v>
      </c>
      <c r="I314" s="128"/>
      <c r="J314" s="164">
        <f>BK314</f>
        <v>0</v>
      </c>
      <c r="L314" s="125"/>
      <c r="M314" s="130"/>
      <c r="N314" s="131"/>
      <c r="O314" s="131"/>
      <c r="P314" s="132">
        <f>SUM(P315:P323)</f>
        <v>0</v>
      </c>
      <c r="Q314" s="131"/>
      <c r="R314" s="132">
        <f>SUM(R315:R323)</f>
        <v>0.168072</v>
      </c>
      <c r="S314" s="131"/>
      <c r="T314" s="133">
        <f>SUM(T315:T323)</f>
        <v>3.4967999999999999E-2</v>
      </c>
      <c r="AR314" s="126" t="s">
        <v>85</v>
      </c>
      <c r="AT314" s="134" t="s">
        <v>75</v>
      </c>
      <c r="AU314" s="134" t="s">
        <v>83</v>
      </c>
      <c r="AY314" s="126" t="s">
        <v>132</v>
      </c>
      <c r="BK314" s="135">
        <f>SUM(BK315:BK323)</f>
        <v>0</v>
      </c>
    </row>
    <row r="315" spans="1:65" s="2" customFormat="1" ht="24.15" customHeight="1">
      <c r="A315" s="31"/>
      <c r="B315" s="136"/>
      <c r="C315" s="137" t="s">
        <v>580</v>
      </c>
      <c r="D315" s="137" t="s">
        <v>133</v>
      </c>
      <c r="E315" s="138" t="s">
        <v>581</v>
      </c>
      <c r="F315" s="139" t="s">
        <v>582</v>
      </c>
      <c r="G315" s="140" t="s">
        <v>178</v>
      </c>
      <c r="H315" s="141">
        <v>112.8</v>
      </c>
      <c r="I315" s="142"/>
      <c r="J315" s="143">
        <f>ROUND(I315*H315,2)</f>
        <v>0</v>
      </c>
      <c r="K315" s="139" t="s">
        <v>179</v>
      </c>
      <c r="L315" s="32"/>
      <c r="M315" s="144" t="s">
        <v>1</v>
      </c>
      <c r="N315" s="145" t="s">
        <v>41</v>
      </c>
      <c r="O315" s="57"/>
      <c r="P315" s="146">
        <f>O315*H315</f>
        <v>0</v>
      </c>
      <c r="Q315" s="146">
        <v>0</v>
      </c>
      <c r="R315" s="146">
        <f>Q315*H315</f>
        <v>0</v>
      </c>
      <c r="S315" s="146">
        <v>0</v>
      </c>
      <c r="T315" s="147">
        <f>S315*H315</f>
        <v>0</v>
      </c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R315" s="148" t="s">
        <v>256</v>
      </c>
      <c r="AT315" s="148" t="s">
        <v>133</v>
      </c>
      <c r="AU315" s="148" t="s">
        <v>85</v>
      </c>
      <c r="AY315" s="16" t="s">
        <v>132</v>
      </c>
      <c r="BE315" s="149">
        <f>IF(N315="základní",J315,0)</f>
        <v>0</v>
      </c>
      <c r="BF315" s="149">
        <f>IF(N315="snížená",J315,0)</f>
        <v>0</v>
      </c>
      <c r="BG315" s="149">
        <f>IF(N315="zákl. přenesená",J315,0)</f>
        <v>0</v>
      </c>
      <c r="BH315" s="149">
        <f>IF(N315="sníž. přenesená",J315,0)</f>
        <v>0</v>
      </c>
      <c r="BI315" s="149">
        <f>IF(N315="nulová",J315,0)</f>
        <v>0</v>
      </c>
      <c r="BJ315" s="16" t="s">
        <v>83</v>
      </c>
      <c r="BK315" s="149">
        <f>ROUND(I315*H315,2)</f>
        <v>0</v>
      </c>
      <c r="BL315" s="16" t="s">
        <v>256</v>
      </c>
      <c r="BM315" s="148" t="s">
        <v>583</v>
      </c>
    </row>
    <row r="316" spans="1:65" s="2" customFormat="1">
      <c r="A316" s="31"/>
      <c r="B316" s="32"/>
      <c r="C316" s="31"/>
      <c r="D316" s="150" t="s">
        <v>138</v>
      </c>
      <c r="E316" s="31"/>
      <c r="F316" s="151" t="s">
        <v>584</v>
      </c>
      <c r="G316" s="31"/>
      <c r="H316" s="31"/>
      <c r="I316" s="152"/>
      <c r="J316" s="31"/>
      <c r="K316" s="31"/>
      <c r="L316" s="32"/>
      <c r="M316" s="153"/>
      <c r="N316" s="154"/>
      <c r="O316" s="57"/>
      <c r="P316" s="57"/>
      <c r="Q316" s="57"/>
      <c r="R316" s="57"/>
      <c r="S316" s="57"/>
      <c r="T316" s="58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T316" s="16" t="s">
        <v>138</v>
      </c>
      <c r="AU316" s="16" t="s">
        <v>85</v>
      </c>
    </row>
    <row r="317" spans="1:65" s="13" customFormat="1">
      <c r="B317" s="165"/>
      <c r="D317" s="150" t="s">
        <v>186</v>
      </c>
      <c r="E317" s="166" t="s">
        <v>1</v>
      </c>
      <c r="F317" s="167" t="s">
        <v>585</v>
      </c>
      <c r="H317" s="168">
        <v>112.8</v>
      </c>
      <c r="I317" s="169"/>
      <c r="L317" s="165"/>
      <c r="M317" s="170"/>
      <c r="N317" s="171"/>
      <c r="O317" s="171"/>
      <c r="P317" s="171"/>
      <c r="Q317" s="171"/>
      <c r="R317" s="171"/>
      <c r="S317" s="171"/>
      <c r="T317" s="172"/>
      <c r="AT317" s="166" t="s">
        <v>186</v>
      </c>
      <c r="AU317" s="166" t="s">
        <v>85</v>
      </c>
      <c r="AV317" s="13" t="s">
        <v>85</v>
      </c>
      <c r="AW317" s="13" t="s">
        <v>31</v>
      </c>
      <c r="AX317" s="13" t="s">
        <v>83</v>
      </c>
      <c r="AY317" s="166" t="s">
        <v>132</v>
      </c>
    </row>
    <row r="318" spans="1:65" s="2" customFormat="1" ht="16.5" customHeight="1">
      <c r="A318" s="31"/>
      <c r="B318" s="136"/>
      <c r="C318" s="137" t="s">
        <v>586</v>
      </c>
      <c r="D318" s="137" t="s">
        <v>133</v>
      </c>
      <c r="E318" s="138" t="s">
        <v>587</v>
      </c>
      <c r="F318" s="139" t="s">
        <v>588</v>
      </c>
      <c r="G318" s="140" t="s">
        <v>178</v>
      </c>
      <c r="H318" s="141">
        <v>112.8</v>
      </c>
      <c r="I318" s="142"/>
      <c r="J318" s="143">
        <f>ROUND(I318*H318,2)</f>
        <v>0</v>
      </c>
      <c r="K318" s="139" t="s">
        <v>179</v>
      </c>
      <c r="L318" s="32"/>
      <c r="M318" s="144" t="s">
        <v>1</v>
      </c>
      <c r="N318" s="145" t="s">
        <v>41</v>
      </c>
      <c r="O318" s="57"/>
      <c r="P318" s="146">
        <f>O318*H318</f>
        <v>0</v>
      </c>
      <c r="Q318" s="146">
        <v>1E-3</v>
      </c>
      <c r="R318" s="146">
        <f>Q318*H318</f>
        <v>0.1128</v>
      </c>
      <c r="S318" s="146">
        <v>3.1E-4</v>
      </c>
      <c r="T318" s="147">
        <f>S318*H318</f>
        <v>3.4967999999999999E-2</v>
      </c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R318" s="148" t="s">
        <v>256</v>
      </c>
      <c r="AT318" s="148" t="s">
        <v>133</v>
      </c>
      <c r="AU318" s="148" t="s">
        <v>85</v>
      </c>
      <c r="AY318" s="16" t="s">
        <v>132</v>
      </c>
      <c r="BE318" s="149">
        <f>IF(N318="základní",J318,0)</f>
        <v>0</v>
      </c>
      <c r="BF318" s="149">
        <f>IF(N318="snížená",J318,0)</f>
        <v>0</v>
      </c>
      <c r="BG318" s="149">
        <f>IF(N318="zákl. přenesená",J318,0)</f>
        <v>0</v>
      </c>
      <c r="BH318" s="149">
        <f>IF(N318="sníž. přenesená",J318,0)</f>
        <v>0</v>
      </c>
      <c r="BI318" s="149">
        <f>IF(N318="nulová",J318,0)</f>
        <v>0</v>
      </c>
      <c r="BJ318" s="16" t="s">
        <v>83</v>
      </c>
      <c r="BK318" s="149">
        <f>ROUND(I318*H318,2)</f>
        <v>0</v>
      </c>
      <c r="BL318" s="16" t="s">
        <v>256</v>
      </c>
      <c r="BM318" s="148" t="s">
        <v>589</v>
      </c>
    </row>
    <row r="319" spans="1:65" s="2" customFormat="1">
      <c r="A319" s="31"/>
      <c r="B319" s="32"/>
      <c r="C319" s="31"/>
      <c r="D319" s="150" t="s">
        <v>138</v>
      </c>
      <c r="E319" s="31"/>
      <c r="F319" s="151" t="s">
        <v>590</v>
      </c>
      <c r="G319" s="31"/>
      <c r="H319" s="31"/>
      <c r="I319" s="152"/>
      <c r="J319" s="31"/>
      <c r="K319" s="31"/>
      <c r="L319" s="32"/>
      <c r="M319" s="153"/>
      <c r="N319" s="154"/>
      <c r="O319" s="57"/>
      <c r="P319" s="57"/>
      <c r="Q319" s="57"/>
      <c r="R319" s="57"/>
      <c r="S319" s="57"/>
      <c r="T319" s="58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T319" s="16" t="s">
        <v>138</v>
      </c>
      <c r="AU319" s="16" t="s">
        <v>85</v>
      </c>
    </row>
    <row r="320" spans="1:65" s="2" customFormat="1" ht="24.15" customHeight="1">
      <c r="A320" s="31"/>
      <c r="B320" s="136"/>
      <c r="C320" s="137" t="s">
        <v>591</v>
      </c>
      <c r="D320" s="137" t="s">
        <v>133</v>
      </c>
      <c r="E320" s="138" t="s">
        <v>592</v>
      </c>
      <c r="F320" s="139" t="s">
        <v>593</v>
      </c>
      <c r="G320" s="140" t="s">
        <v>178</v>
      </c>
      <c r="H320" s="141">
        <v>112.8</v>
      </c>
      <c r="I320" s="142"/>
      <c r="J320" s="143">
        <f>ROUND(I320*H320,2)</f>
        <v>0</v>
      </c>
      <c r="K320" s="139" t="s">
        <v>179</v>
      </c>
      <c r="L320" s="32"/>
      <c r="M320" s="144" t="s">
        <v>1</v>
      </c>
      <c r="N320" s="145" t="s">
        <v>41</v>
      </c>
      <c r="O320" s="57"/>
      <c r="P320" s="146">
        <f>O320*H320</f>
        <v>0</v>
      </c>
      <c r="Q320" s="146">
        <v>2.0000000000000001E-4</v>
      </c>
      <c r="R320" s="146">
        <f>Q320*H320</f>
        <v>2.256E-2</v>
      </c>
      <c r="S320" s="146">
        <v>0</v>
      </c>
      <c r="T320" s="147">
        <f>S320*H320</f>
        <v>0</v>
      </c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R320" s="148" t="s">
        <v>256</v>
      </c>
      <c r="AT320" s="148" t="s">
        <v>133</v>
      </c>
      <c r="AU320" s="148" t="s">
        <v>85</v>
      </c>
      <c r="AY320" s="16" t="s">
        <v>132</v>
      </c>
      <c r="BE320" s="149">
        <f>IF(N320="základní",J320,0)</f>
        <v>0</v>
      </c>
      <c r="BF320" s="149">
        <f>IF(N320="snížená",J320,0)</f>
        <v>0</v>
      </c>
      <c r="BG320" s="149">
        <f>IF(N320="zákl. přenesená",J320,0)</f>
        <v>0</v>
      </c>
      <c r="BH320" s="149">
        <f>IF(N320="sníž. přenesená",J320,0)</f>
        <v>0</v>
      </c>
      <c r="BI320" s="149">
        <f>IF(N320="nulová",J320,0)</f>
        <v>0</v>
      </c>
      <c r="BJ320" s="16" t="s">
        <v>83</v>
      </c>
      <c r="BK320" s="149">
        <f>ROUND(I320*H320,2)</f>
        <v>0</v>
      </c>
      <c r="BL320" s="16" t="s">
        <v>256</v>
      </c>
      <c r="BM320" s="148" t="s">
        <v>594</v>
      </c>
    </row>
    <row r="321" spans="1:65" s="2" customFormat="1" ht="19.2">
      <c r="A321" s="31"/>
      <c r="B321" s="32"/>
      <c r="C321" s="31"/>
      <c r="D321" s="150" t="s">
        <v>138</v>
      </c>
      <c r="E321" s="31"/>
      <c r="F321" s="151" t="s">
        <v>595</v>
      </c>
      <c r="G321" s="31"/>
      <c r="H321" s="31"/>
      <c r="I321" s="152"/>
      <c r="J321" s="31"/>
      <c r="K321" s="31"/>
      <c r="L321" s="32"/>
      <c r="M321" s="153"/>
      <c r="N321" s="154"/>
      <c r="O321" s="57"/>
      <c r="P321" s="57"/>
      <c r="Q321" s="57"/>
      <c r="R321" s="57"/>
      <c r="S321" s="57"/>
      <c r="T321" s="58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T321" s="16" t="s">
        <v>138</v>
      </c>
      <c r="AU321" s="16" t="s">
        <v>85</v>
      </c>
    </row>
    <row r="322" spans="1:65" s="2" customFormat="1" ht="24.15" customHeight="1">
      <c r="A322" s="31"/>
      <c r="B322" s="136"/>
      <c r="C322" s="137" t="s">
        <v>596</v>
      </c>
      <c r="D322" s="137" t="s">
        <v>133</v>
      </c>
      <c r="E322" s="138" t="s">
        <v>597</v>
      </c>
      <c r="F322" s="139" t="s">
        <v>598</v>
      </c>
      <c r="G322" s="140" t="s">
        <v>178</v>
      </c>
      <c r="H322" s="141">
        <v>112.8</v>
      </c>
      <c r="I322" s="142"/>
      <c r="J322" s="143">
        <f>ROUND(I322*H322,2)</f>
        <v>0</v>
      </c>
      <c r="K322" s="139" t="s">
        <v>179</v>
      </c>
      <c r="L322" s="32"/>
      <c r="M322" s="144" t="s">
        <v>1</v>
      </c>
      <c r="N322" s="145" t="s">
        <v>41</v>
      </c>
      <c r="O322" s="57"/>
      <c r="P322" s="146">
        <f>O322*H322</f>
        <v>0</v>
      </c>
      <c r="Q322" s="146">
        <v>2.9E-4</v>
      </c>
      <c r="R322" s="146">
        <f>Q322*H322</f>
        <v>3.2711999999999998E-2</v>
      </c>
      <c r="S322" s="146">
        <v>0</v>
      </c>
      <c r="T322" s="147">
        <f>S322*H322</f>
        <v>0</v>
      </c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R322" s="148" t="s">
        <v>256</v>
      </c>
      <c r="AT322" s="148" t="s">
        <v>133</v>
      </c>
      <c r="AU322" s="148" t="s">
        <v>85</v>
      </c>
      <c r="AY322" s="16" t="s">
        <v>132</v>
      </c>
      <c r="BE322" s="149">
        <f>IF(N322="základní",J322,0)</f>
        <v>0</v>
      </c>
      <c r="BF322" s="149">
        <f>IF(N322="snížená",J322,0)</f>
        <v>0</v>
      </c>
      <c r="BG322" s="149">
        <f>IF(N322="zákl. přenesená",J322,0)</f>
        <v>0</v>
      </c>
      <c r="BH322" s="149">
        <f>IF(N322="sníž. přenesená",J322,0)</f>
        <v>0</v>
      </c>
      <c r="BI322" s="149">
        <f>IF(N322="nulová",J322,0)</f>
        <v>0</v>
      </c>
      <c r="BJ322" s="16" t="s">
        <v>83</v>
      </c>
      <c r="BK322" s="149">
        <f>ROUND(I322*H322,2)</f>
        <v>0</v>
      </c>
      <c r="BL322" s="16" t="s">
        <v>256</v>
      </c>
      <c r="BM322" s="148" t="s">
        <v>599</v>
      </c>
    </row>
    <row r="323" spans="1:65" s="2" customFormat="1" ht="28.8">
      <c r="A323" s="31"/>
      <c r="B323" s="32"/>
      <c r="C323" s="31"/>
      <c r="D323" s="150" t="s">
        <v>138</v>
      </c>
      <c r="E323" s="31"/>
      <c r="F323" s="151" t="s">
        <v>600</v>
      </c>
      <c r="G323" s="31"/>
      <c r="H323" s="31"/>
      <c r="I323" s="152"/>
      <c r="J323" s="31"/>
      <c r="K323" s="31"/>
      <c r="L323" s="32"/>
      <c r="M323" s="153"/>
      <c r="N323" s="154"/>
      <c r="O323" s="57"/>
      <c r="P323" s="57"/>
      <c r="Q323" s="57"/>
      <c r="R323" s="57"/>
      <c r="S323" s="57"/>
      <c r="T323" s="58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T323" s="16" t="s">
        <v>138</v>
      </c>
      <c r="AU323" s="16" t="s">
        <v>85</v>
      </c>
    </row>
    <row r="324" spans="1:65" s="11" customFormat="1" ht="25.95" customHeight="1">
      <c r="B324" s="125"/>
      <c r="D324" s="126" t="s">
        <v>75</v>
      </c>
      <c r="E324" s="127" t="s">
        <v>601</v>
      </c>
      <c r="F324" s="127" t="s">
        <v>602</v>
      </c>
      <c r="I324" s="128"/>
      <c r="J324" s="129">
        <f>BK324</f>
        <v>0</v>
      </c>
      <c r="L324" s="125"/>
      <c r="M324" s="130"/>
      <c r="N324" s="131"/>
      <c r="O324" s="131"/>
      <c r="P324" s="132">
        <f>SUM(P325:P332)</f>
        <v>0</v>
      </c>
      <c r="Q324" s="131"/>
      <c r="R324" s="132">
        <f>SUM(R325:R332)</f>
        <v>0</v>
      </c>
      <c r="S324" s="131"/>
      <c r="T324" s="133">
        <f>SUM(T325:T332)</f>
        <v>0</v>
      </c>
      <c r="AR324" s="126" t="s">
        <v>93</v>
      </c>
      <c r="AT324" s="134" t="s">
        <v>75</v>
      </c>
      <c r="AU324" s="134" t="s">
        <v>76</v>
      </c>
      <c r="AY324" s="126" t="s">
        <v>132</v>
      </c>
      <c r="BK324" s="135">
        <f>SUM(BK325:BK332)</f>
        <v>0</v>
      </c>
    </row>
    <row r="325" spans="1:65" s="2" customFormat="1" ht="58.5" customHeight="1">
      <c r="A325" s="31"/>
      <c r="B325" s="136"/>
      <c r="C325" s="137" t="s">
        <v>603</v>
      </c>
      <c r="D325" s="137" t="s">
        <v>133</v>
      </c>
      <c r="E325" s="193" t="s">
        <v>604</v>
      </c>
      <c r="F325" s="194" t="s">
        <v>1443</v>
      </c>
      <c r="G325" s="195" t="s">
        <v>141</v>
      </c>
      <c r="H325" s="196">
        <v>1</v>
      </c>
      <c r="I325" s="197"/>
      <c r="J325" s="197">
        <f>ROUND(I325*H325,2)</f>
        <v>0</v>
      </c>
      <c r="K325" s="194" t="s">
        <v>1</v>
      </c>
      <c r="L325" s="32"/>
      <c r="M325" s="144" t="s">
        <v>1</v>
      </c>
      <c r="N325" s="145" t="s">
        <v>41</v>
      </c>
      <c r="O325" s="57"/>
      <c r="P325" s="146">
        <f>O325*H325</f>
        <v>0</v>
      </c>
      <c r="Q325" s="146">
        <v>0</v>
      </c>
      <c r="R325" s="146">
        <f>Q325*H325</f>
        <v>0</v>
      </c>
      <c r="S325" s="146">
        <v>0</v>
      </c>
      <c r="T325" s="147">
        <f>S325*H325</f>
        <v>0</v>
      </c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R325" s="148" t="s">
        <v>93</v>
      </c>
      <c r="AT325" s="148" t="s">
        <v>133</v>
      </c>
      <c r="AU325" s="148" t="s">
        <v>83</v>
      </c>
      <c r="AY325" s="16" t="s">
        <v>132</v>
      </c>
      <c r="BE325" s="149">
        <f>IF(N325="základní",J325,0)</f>
        <v>0</v>
      </c>
      <c r="BF325" s="149">
        <f>IF(N325="snížená",J325,0)</f>
        <v>0</v>
      </c>
      <c r="BG325" s="149">
        <f>IF(N325="zákl. přenesená",J325,0)</f>
        <v>0</v>
      </c>
      <c r="BH325" s="149">
        <f>IF(N325="sníž. přenesená",J325,0)</f>
        <v>0</v>
      </c>
      <c r="BI325" s="149">
        <f>IF(N325="nulová",J325,0)</f>
        <v>0</v>
      </c>
      <c r="BJ325" s="16" t="s">
        <v>83</v>
      </c>
      <c r="BK325" s="149">
        <f>ROUND(I325*H325,2)</f>
        <v>0</v>
      </c>
      <c r="BL325" s="16" t="s">
        <v>93</v>
      </c>
      <c r="BM325" s="148" t="s">
        <v>606</v>
      </c>
    </row>
    <row r="326" spans="1:65" s="2" customFormat="1">
      <c r="A326" s="31"/>
      <c r="B326" s="32"/>
      <c r="C326" s="31"/>
      <c r="D326" s="150" t="s">
        <v>138</v>
      </c>
      <c r="E326" s="31"/>
      <c r="F326" s="151" t="s">
        <v>605</v>
      </c>
      <c r="G326" s="31"/>
      <c r="H326" s="31"/>
      <c r="I326" s="152"/>
      <c r="J326" s="31"/>
      <c r="K326" s="31"/>
      <c r="L326" s="32"/>
      <c r="M326" s="153"/>
      <c r="N326" s="154"/>
      <c r="O326" s="57"/>
      <c r="P326" s="57"/>
      <c r="Q326" s="57"/>
      <c r="R326" s="57"/>
      <c r="S326" s="57"/>
      <c r="T326" s="58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T326" s="16" t="s">
        <v>138</v>
      </c>
      <c r="AU326" s="16" t="s">
        <v>83</v>
      </c>
    </row>
    <row r="327" spans="1:65" s="2" customFormat="1" ht="16.5" customHeight="1">
      <c r="A327" s="31"/>
      <c r="B327" s="136"/>
      <c r="C327" s="137" t="s">
        <v>611</v>
      </c>
      <c r="D327" s="137" t="s">
        <v>133</v>
      </c>
      <c r="E327" s="138" t="s">
        <v>612</v>
      </c>
      <c r="F327" s="139" t="s">
        <v>613</v>
      </c>
      <c r="G327" s="140" t="s">
        <v>614</v>
      </c>
      <c r="H327" s="141">
        <v>10</v>
      </c>
      <c r="I327" s="142"/>
      <c r="J327" s="143">
        <f>ROUND(I327*H327,2)</f>
        <v>0</v>
      </c>
      <c r="K327" s="139" t="s">
        <v>1</v>
      </c>
      <c r="L327" s="32"/>
      <c r="M327" s="144" t="s">
        <v>1</v>
      </c>
      <c r="N327" s="145" t="s">
        <v>41</v>
      </c>
      <c r="O327" s="57"/>
      <c r="P327" s="146">
        <f>O327*H327</f>
        <v>0</v>
      </c>
      <c r="Q327" s="146">
        <v>0</v>
      </c>
      <c r="R327" s="146">
        <f>Q327*H327</f>
        <v>0</v>
      </c>
      <c r="S327" s="146">
        <v>0</v>
      </c>
      <c r="T327" s="147">
        <f>S327*H327</f>
        <v>0</v>
      </c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R327" s="148" t="s">
        <v>93</v>
      </c>
      <c r="AT327" s="148" t="s">
        <v>133</v>
      </c>
      <c r="AU327" s="148" t="s">
        <v>83</v>
      </c>
      <c r="AY327" s="16" t="s">
        <v>132</v>
      </c>
      <c r="BE327" s="149">
        <f>IF(N327="základní",J327,0)</f>
        <v>0</v>
      </c>
      <c r="BF327" s="149">
        <f>IF(N327="snížená",J327,0)</f>
        <v>0</v>
      </c>
      <c r="BG327" s="149">
        <f>IF(N327="zákl. přenesená",J327,0)</f>
        <v>0</v>
      </c>
      <c r="BH327" s="149">
        <f>IF(N327="sníž. přenesená",J327,0)</f>
        <v>0</v>
      </c>
      <c r="BI327" s="149">
        <f>IF(N327="nulová",J327,0)</f>
        <v>0</v>
      </c>
      <c r="BJ327" s="16" t="s">
        <v>83</v>
      </c>
      <c r="BK327" s="149">
        <f>ROUND(I327*H327,2)</f>
        <v>0</v>
      </c>
      <c r="BL327" s="16" t="s">
        <v>93</v>
      </c>
      <c r="BM327" s="148" t="s">
        <v>615</v>
      </c>
    </row>
    <row r="328" spans="1:65" s="2" customFormat="1">
      <c r="A328" s="31"/>
      <c r="B328" s="32"/>
      <c r="C328" s="31"/>
      <c r="D328" s="150" t="s">
        <v>138</v>
      </c>
      <c r="E328" s="31"/>
      <c r="F328" s="151" t="s">
        <v>613</v>
      </c>
      <c r="G328" s="31"/>
      <c r="H328" s="31"/>
      <c r="I328" s="152"/>
      <c r="J328" s="31"/>
      <c r="K328" s="31"/>
      <c r="L328" s="32"/>
      <c r="M328" s="153"/>
      <c r="N328" s="154"/>
      <c r="O328" s="57"/>
      <c r="P328" s="57"/>
      <c r="Q328" s="57"/>
      <c r="R328" s="57"/>
      <c r="S328" s="57"/>
      <c r="T328" s="58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T328" s="16" t="s">
        <v>138</v>
      </c>
      <c r="AU328" s="16" t="s">
        <v>83</v>
      </c>
    </row>
    <row r="329" spans="1:65" s="2" customFormat="1" ht="16.5" customHeight="1">
      <c r="A329" s="31"/>
      <c r="B329" s="136"/>
      <c r="C329" s="137" t="s">
        <v>616</v>
      </c>
      <c r="D329" s="137" t="s">
        <v>133</v>
      </c>
      <c r="E329" s="138" t="s">
        <v>617</v>
      </c>
      <c r="F329" s="139" t="s">
        <v>618</v>
      </c>
      <c r="G329" s="140" t="s">
        <v>614</v>
      </c>
      <c r="H329" s="141">
        <v>40</v>
      </c>
      <c r="I329" s="142"/>
      <c r="J329" s="143">
        <f>ROUND(I329*H329,2)</f>
        <v>0</v>
      </c>
      <c r="K329" s="139" t="s">
        <v>1</v>
      </c>
      <c r="L329" s="32"/>
      <c r="M329" s="144" t="s">
        <v>1</v>
      </c>
      <c r="N329" s="145" t="s">
        <v>41</v>
      </c>
      <c r="O329" s="57"/>
      <c r="P329" s="146">
        <f>O329*H329</f>
        <v>0</v>
      </c>
      <c r="Q329" s="146">
        <v>0</v>
      </c>
      <c r="R329" s="146">
        <f>Q329*H329</f>
        <v>0</v>
      </c>
      <c r="S329" s="146">
        <v>0</v>
      </c>
      <c r="T329" s="147">
        <f>S329*H329</f>
        <v>0</v>
      </c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148" t="s">
        <v>93</v>
      </c>
      <c r="AT329" s="148" t="s">
        <v>133</v>
      </c>
      <c r="AU329" s="148" t="s">
        <v>83</v>
      </c>
      <c r="AY329" s="16" t="s">
        <v>132</v>
      </c>
      <c r="BE329" s="149">
        <f>IF(N329="základní",J329,0)</f>
        <v>0</v>
      </c>
      <c r="BF329" s="149">
        <f>IF(N329="snížená",J329,0)</f>
        <v>0</v>
      </c>
      <c r="BG329" s="149">
        <f>IF(N329="zákl. přenesená",J329,0)</f>
        <v>0</v>
      </c>
      <c r="BH329" s="149">
        <f>IF(N329="sníž. přenesená",J329,0)</f>
        <v>0</v>
      </c>
      <c r="BI329" s="149">
        <f>IF(N329="nulová",J329,0)</f>
        <v>0</v>
      </c>
      <c r="BJ329" s="16" t="s">
        <v>83</v>
      </c>
      <c r="BK329" s="149">
        <f>ROUND(I329*H329,2)</f>
        <v>0</v>
      </c>
      <c r="BL329" s="16" t="s">
        <v>93</v>
      </c>
      <c r="BM329" s="148" t="s">
        <v>619</v>
      </c>
    </row>
    <row r="330" spans="1:65" s="2" customFormat="1">
      <c r="A330" s="31"/>
      <c r="B330" s="32"/>
      <c r="C330" s="31"/>
      <c r="D330" s="150" t="s">
        <v>138</v>
      </c>
      <c r="E330" s="31"/>
      <c r="F330" s="151" t="s">
        <v>613</v>
      </c>
      <c r="G330" s="31"/>
      <c r="H330" s="31"/>
      <c r="I330" s="152"/>
      <c r="J330" s="31"/>
      <c r="K330" s="31"/>
      <c r="L330" s="32"/>
      <c r="M330" s="153"/>
      <c r="N330" s="154"/>
      <c r="O330" s="57"/>
      <c r="P330" s="57"/>
      <c r="Q330" s="57"/>
      <c r="R330" s="57"/>
      <c r="S330" s="57"/>
      <c r="T330" s="58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T330" s="16" t="s">
        <v>138</v>
      </c>
      <c r="AU330" s="16" t="s">
        <v>83</v>
      </c>
    </row>
    <row r="331" spans="1:65" s="2" customFormat="1" ht="16.5" customHeight="1">
      <c r="A331" s="31"/>
      <c r="B331" s="136"/>
      <c r="C331" s="137" t="s">
        <v>620</v>
      </c>
      <c r="D331" s="137" t="s">
        <v>133</v>
      </c>
      <c r="E331" s="138" t="s">
        <v>621</v>
      </c>
      <c r="F331" s="139" t="s">
        <v>622</v>
      </c>
      <c r="G331" s="140" t="s">
        <v>141</v>
      </c>
      <c r="H331" s="141">
        <v>1</v>
      </c>
      <c r="I331" s="142"/>
      <c r="J331" s="143">
        <f>ROUND(I331*H331,2)</f>
        <v>0</v>
      </c>
      <c r="K331" s="139" t="s">
        <v>1</v>
      </c>
      <c r="L331" s="32"/>
      <c r="M331" s="144" t="s">
        <v>1</v>
      </c>
      <c r="N331" s="145" t="s">
        <v>41</v>
      </c>
      <c r="O331" s="57"/>
      <c r="P331" s="146">
        <f>O331*H331</f>
        <v>0</v>
      </c>
      <c r="Q331" s="146">
        <v>0</v>
      </c>
      <c r="R331" s="146">
        <f>Q331*H331</f>
        <v>0</v>
      </c>
      <c r="S331" s="146">
        <v>0</v>
      </c>
      <c r="T331" s="147">
        <f>S331*H331</f>
        <v>0</v>
      </c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148" t="s">
        <v>93</v>
      </c>
      <c r="AT331" s="148" t="s">
        <v>133</v>
      </c>
      <c r="AU331" s="148" t="s">
        <v>83</v>
      </c>
      <c r="AY331" s="16" t="s">
        <v>132</v>
      </c>
      <c r="BE331" s="149">
        <f>IF(N331="základní",J331,0)</f>
        <v>0</v>
      </c>
      <c r="BF331" s="149">
        <f>IF(N331="snížená",J331,0)</f>
        <v>0</v>
      </c>
      <c r="BG331" s="149">
        <f>IF(N331="zákl. přenesená",J331,0)</f>
        <v>0</v>
      </c>
      <c r="BH331" s="149">
        <f>IF(N331="sníž. přenesená",J331,0)</f>
        <v>0</v>
      </c>
      <c r="BI331" s="149">
        <f>IF(N331="nulová",J331,0)</f>
        <v>0</v>
      </c>
      <c r="BJ331" s="16" t="s">
        <v>83</v>
      </c>
      <c r="BK331" s="149">
        <f>ROUND(I331*H331,2)</f>
        <v>0</v>
      </c>
      <c r="BL331" s="16" t="s">
        <v>93</v>
      </c>
      <c r="BM331" s="148" t="s">
        <v>623</v>
      </c>
    </row>
    <row r="332" spans="1:65" s="2" customFormat="1">
      <c r="A332" s="31"/>
      <c r="B332" s="32"/>
      <c r="C332" s="31"/>
      <c r="D332" s="150" t="s">
        <v>138</v>
      </c>
      <c r="E332" s="31"/>
      <c r="F332" s="151" t="s">
        <v>613</v>
      </c>
      <c r="G332" s="31"/>
      <c r="H332" s="31"/>
      <c r="I332" s="152"/>
      <c r="J332" s="31"/>
      <c r="K332" s="31"/>
      <c r="L332" s="32"/>
      <c r="M332" s="155"/>
      <c r="N332" s="156"/>
      <c r="O332" s="157"/>
      <c r="P332" s="157"/>
      <c r="Q332" s="157"/>
      <c r="R332" s="157"/>
      <c r="S332" s="157"/>
      <c r="T332" s="158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T332" s="16" t="s">
        <v>138</v>
      </c>
      <c r="AU332" s="16" t="s">
        <v>83</v>
      </c>
    </row>
    <row r="333" spans="1:65" s="2" customFormat="1" ht="6.9" customHeight="1">
      <c r="A333" s="31"/>
      <c r="B333" s="46"/>
      <c r="C333" s="47"/>
      <c r="D333" s="47"/>
      <c r="E333" s="47"/>
      <c r="F333" s="47"/>
      <c r="G333" s="47"/>
      <c r="H333" s="47"/>
      <c r="I333" s="47"/>
      <c r="J333" s="47"/>
      <c r="K333" s="47"/>
      <c r="L333" s="32"/>
      <c r="M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</row>
  </sheetData>
  <autoFilter ref="C132:K332" xr:uid="{00000000-0009-0000-0000-000002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408"/>
  <sheetViews>
    <sheetView showGridLines="0" topLeftCell="A79" zoomScale="85" zoomScaleNormal="85" workbookViewId="0">
      <selection activeCell="F252" sqref="F252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3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6" t="s">
        <v>89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1:46" s="1" customFormat="1" ht="24.9" customHeight="1">
      <c r="B4" s="19"/>
      <c r="D4" s="20" t="s">
        <v>108</v>
      </c>
      <c r="L4" s="19"/>
      <c r="M4" s="92" t="s">
        <v>10</v>
      </c>
      <c r="AT4" s="16" t="s">
        <v>3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26" t="s">
        <v>16</v>
      </c>
      <c r="L6" s="19"/>
    </row>
    <row r="7" spans="1:46" s="1" customFormat="1" ht="16.5" customHeight="1">
      <c r="B7" s="19"/>
      <c r="E7" s="248" t="str">
        <f>'Rekapitulace stavby'!K6</f>
        <v>Modernizace učeben v Gymnáziu Sokolov - stavební část</v>
      </c>
      <c r="F7" s="249"/>
      <c r="G7" s="249"/>
      <c r="H7" s="249"/>
      <c r="L7" s="19"/>
    </row>
    <row r="8" spans="1:46" s="2" customFormat="1" ht="12" customHeight="1">
      <c r="A8" s="31"/>
      <c r="B8" s="32"/>
      <c r="C8" s="31"/>
      <c r="D8" s="26" t="s">
        <v>109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7" t="s">
        <v>624</v>
      </c>
      <c r="F9" s="247"/>
      <c r="G9" s="247"/>
      <c r="H9" s="247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4" t="str">
        <f>'Rekapitulace stavby'!AN8</f>
        <v>24. 5. 2024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5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23</v>
      </c>
      <c r="E14" s="31"/>
      <c r="F14" s="31"/>
      <c r="G14" s="31"/>
      <c r="H14" s="31"/>
      <c r="I14" s="26" t="s">
        <v>24</v>
      </c>
      <c r="J14" s="24" t="s">
        <v>1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25</v>
      </c>
      <c r="F15" s="31"/>
      <c r="G15" s="31"/>
      <c r="H15" s="31"/>
      <c r="I15" s="26" t="s">
        <v>26</v>
      </c>
      <c r="J15" s="24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27</v>
      </c>
      <c r="E17" s="31"/>
      <c r="F17" s="31"/>
      <c r="G17" s="31"/>
      <c r="H17" s="31"/>
      <c r="I17" s="26" t="s">
        <v>24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0" t="str">
        <f>'Rekapitulace stavby'!E14</f>
        <v>Vyplň údaj</v>
      </c>
      <c r="F18" s="242"/>
      <c r="G18" s="242"/>
      <c r="H18" s="242"/>
      <c r="I18" s="26" t="s">
        <v>26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29</v>
      </c>
      <c r="E20" s="31"/>
      <c r="F20" s="31"/>
      <c r="G20" s="31"/>
      <c r="H20" s="31"/>
      <c r="I20" s="26" t="s">
        <v>24</v>
      </c>
      <c r="J20" s="24" t="s">
        <v>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30</v>
      </c>
      <c r="F21" s="31"/>
      <c r="G21" s="31"/>
      <c r="H21" s="31"/>
      <c r="I21" s="26" t="s">
        <v>26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32</v>
      </c>
      <c r="E23" s="31"/>
      <c r="F23" s="31"/>
      <c r="G23" s="31"/>
      <c r="H23" s="31"/>
      <c r="I23" s="26" t="s">
        <v>24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33</v>
      </c>
      <c r="F24" s="31"/>
      <c r="G24" s="31"/>
      <c r="H24" s="31"/>
      <c r="I24" s="26" t="s">
        <v>26</v>
      </c>
      <c r="J24" s="24" t="s">
        <v>1</v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34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3"/>
      <c r="B27" s="94"/>
      <c r="C27" s="93"/>
      <c r="D27" s="93"/>
      <c r="E27" s="246" t="s">
        <v>1</v>
      </c>
      <c r="F27" s="246"/>
      <c r="G27" s="246"/>
      <c r="H27" s="246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6" t="s">
        <v>36</v>
      </c>
      <c r="E30" s="31"/>
      <c r="F30" s="31"/>
      <c r="G30" s="31"/>
      <c r="H30" s="31"/>
      <c r="I30" s="31"/>
      <c r="J30" s="70">
        <f>ROUND(J132,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2"/>
      <c r="C32" s="31"/>
      <c r="D32" s="31"/>
      <c r="E32" s="31"/>
      <c r="F32" s="35" t="s">
        <v>38</v>
      </c>
      <c r="G32" s="31"/>
      <c r="H32" s="31"/>
      <c r="I32" s="35" t="s">
        <v>37</v>
      </c>
      <c r="J32" s="35" t="s">
        <v>39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2"/>
      <c r="C33" s="31"/>
      <c r="D33" s="97" t="s">
        <v>40</v>
      </c>
      <c r="E33" s="26" t="s">
        <v>41</v>
      </c>
      <c r="F33" s="98">
        <f>ROUND((SUM(BE132:BE407)),  2)</f>
        <v>0</v>
      </c>
      <c r="G33" s="31"/>
      <c r="H33" s="31"/>
      <c r="I33" s="99">
        <v>0.21</v>
      </c>
      <c r="J33" s="98">
        <f>ROUND(((SUM(BE132:BE407))*I33),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26" t="s">
        <v>42</v>
      </c>
      <c r="F34" s="98">
        <f>ROUND((SUM(BF132:BF407)),  2)</f>
        <v>0</v>
      </c>
      <c r="G34" s="31"/>
      <c r="H34" s="31"/>
      <c r="I34" s="99">
        <v>0.12</v>
      </c>
      <c r="J34" s="98">
        <f>ROUND(((SUM(BF132:BF407))*I34),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2"/>
      <c r="C35" s="31"/>
      <c r="D35" s="31"/>
      <c r="E35" s="26" t="s">
        <v>43</v>
      </c>
      <c r="F35" s="98">
        <f>ROUND((SUM(BG132:BG407)),  2)</f>
        <v>0</v>
      </c>
      <c r="G35" s="31"/>
      <c r="H35" s="31"/>
      <c r="I35" s="99">
        <v>0.21</v>
      </c>
      <c r="J35" s="98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2"/>
      <c r="C36" s="31"/>
      <c r="D36" s="31"/>
      <c r="E36" s="26" t="s">
        <v>44</v>
      </c>
      <c r="F36" s="98">
        <f>ROUND((SUM(BH132:BH407)),  2)</f>
        <v>0</v>
      </c>
      <c r="G36" s="31"/>
      <c r="H36" s="31"/>
      <c r="I36" s="99">
        <v>0.12</v>
      </c>
      <c r="J36" s="98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45</v>
      </c>
      <c r="F37" s="98">
        <f>ROUND((SUM(BI132:BI407)),  2)</f>
        <v>0</v>
      </c>
      <c r="G37" s="31"/>
      <c r="H37" s="31"/>
      <c r="I37" s="99">
        <v>0</v>
      </c>
      <c r="J37" s="98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0"/>
      <c r="D39" s="101" t="s">
        <v>46</v>
      </c>
      <c r="E39" s="59"/>
      <c r="F39" s="59"/>
      <c r="G39" s="102" t="s">
        <v>47</v>
      </c>
      <c r="H39" s="103" t="s">
        <v>48</v>
      </c>
      <c r="I39" s="59"/>
      <c r="J39" s="104">
        <f>SUM(J30:J37)</f>
        <v>0</v>
      </c>
      <c r="K39" s="105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customHeight="1">
      <c r="B41" s="19"/>
      <c r="L41" s="19"/>
    </row>
    <row r="42" spans="1:31" s="1" customFormat="1" ht="14.4" customHeight="1">
      <c r="B42" s="19"/>
      <c r="L42" s="19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41"/>
      <c r="D50" s="42" t="s">
        <v>49</v>
      </c>
      <c r="E50" s="43"/>
      <c r="F50" s="43"/>
      <c r="G50" s="42" t="s">
        <v>50</v>
      </c>
      <c r="H50" s="43"/>
      <c r="I50" s="43"/>
      <c r="J50" s="43"/>
      <c r="K50" s="43"/>
      <c r="L50" s="4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1"/>
      <c r="B61" s="32"/>
      <c r="C61" s="31"/>
      <c r="D61" s="44" t="s">
        <v>51</v>
      </c>
      <c r="E61" s="34"/>
      <c r="F61" s="106" t="s">
        <v>52</v>
      </c>
      <c r="G61" s="44" t="s">
        <v>51</v>
      </c>
      <c r="H61" s="34"/>
      <c r="I61" s="34"/>
      <c r="J61" s="107" t="s">
        <v>52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1"/>
      <c r="B65" s="32"/>
      <c r="C65" s="31"/>
      <c r="D65" s="42" t="s">
        <v>53</v>
      </c>
      <c r="E65" s="45"/>
      <c r="F65" s="45"/>
      <c r="G65" s="42" t="s">
        <v>54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1"/>
      <c r="B76" s="32"/>
      <c r="C76" s="31"/>
      <c r="D76" s="44" t="s">
        <v>51</v>
      </c>
      <c r="E76" s="34"/>
      <c r="F76" s="106" t="s">
        <v>52</v>
      </c>
      <c r="G76" s="44" t="s">
        <v>51</v>
      </c>
      <c r="H76" s="34"/>
      <c r="I76" s="34"/>
      <c r="J76" s="107" t="s">
        <v>52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customHeight="1">
      <c r="A82" s="31"/>
      <c r="B82" s="32"/>
      <c r="C82" s="20" t="s">
        <v>111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48" t="str">
        <f>E7</f>
        <v>Modernizace učeben v Gymnáziu Sokolov - stavební část</v>
      </c>
      <c r="F85" s="249"/>
      <c r="G85" s="249"/>
      <c r="H85" s="249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109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7" t="str">
        <f>E9</f>
        <v>2 - Učebna B 207 - Biologie</v>
      </c>
      <c r="F87" s="247"/>
      <c r="G87" s="247"/>
      <c r="H87" s="247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Sokolov</v>
      </c>
      <c r="G89" s="31"/>
      <c r="H89" s="31"/>
      <c r="I89" s="26" t="s">
        <v>21</v>
      </c>
      <c r="J89" s="54" t="str">
        <f>IF(J12="","",J12)</f>
        <v>24. 5. 2024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customHeight="1">
      <c r="A91" s="31"/>
      <c r="B91" s="32"/>
      <c r="C91" s="26" t="s">
        <v>23</v>
      </c>
      <c r="D91" s="31"/>
      <c r="E91" s="31"/>
      <c r="F91" s="24" t="str">
        <f>E15</f>
        <v>Gymnázium Sokolov a KVC, p.o.</v>
      </c>
      <c r="G91" s="31"/>
      <c r="H91" s="31"/>
      <c r="I91" s="26" t="s">
        <v>29</v>
      </c>
      <c r="J91" s="29" t="str">
        <f>E21</f>
        <v>Projekt stav s.r.o.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customHeight="1">
      <c r="A92" s="31"/>
      <c r="B92" s="32"/>
      <c r="C92" s="26" t="s">
        <v>27</v>
      </c>
      <c r="D92" s="31"/>
      <c r="E92" s="31"/>
      <c r="F92" s="24" t="str">
        <f>IF(E18="","",E18)</f>
        <v>Vyplň údaj</v>
      </c>
      <c r="G92" s="31"/>
      <c r="H92" s="31"/>
      <c r="I92" s="26" t="s">
        <v>32</v>
      </c>
      <c r="J92" s="29" t="str">
        <f>E24</f>
        <v>Milan Hájek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08" t="s">
        <v>112</v>
      </c>
      <c r="D94" s="100"/>
      <c r="E94" s="100"/>
      <c r="F94" s="100"/>
      <c r="G94" s="100"/>
      <c r="H94" s="100"/>
      <c r="I94" s="100"/>
      <c r="J94" s="109" t="s">
        <v>113</v>
      </c>
      <c r="K94" s="100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5" customHeight="1">
      <c r="A96" s="31"/>
      <c r="B96" s="32"/>
      <c r="C96" s="110" t="s">
        <v>114</v>
      </c>
      <c r="D96" s="31"/>
      <c r="E96" s="31"/>
      <c r="F96" s="31"/>
      <c r="G96" s="31"/>
      <c r="H96" s="31"/>
      <c r="I96" s="31"/>
      <c r="J96" s="70">
        <f>J132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115</v>
      </c>
    </row>
    <row r="97" spans="2:12" s="9" customFormat="1" ht="24.9" customHeight="1">
      <c r="B97" s="111"/>
      <c r="D97" s="112" t="s">
        <v>156</v>
      </c>
      <c r="E97" s="113"/>
      <c r="F97" s="113"/>
      <c r="G97" s="113"/>
      <c r="H97" s="113"/>
      <c r="I97" s="113"/>
      <c r="J97" s="114">
        <f>J133</f>
        <v>0</v>
      </c>
      <c r="L97" s="111"/>
    </row>
    <row r="98" spans="2:12" s="12" customFormat="1" ht="19.95" customHeight="1">
      <c r="B98" s="159"/>
      <c r="D98" s="160" t="s">
        <v>157</v>
      </c>
      <c r="E98" s="161"/>
      <c r="F98" s="161"/>
      <c r="G98" s="161"/>
      <c r="H98" s="161"/>
      <c r="I98" s="161"/>
      <c r="J98" s="162">
        <f>J134</f>
        <v>0</v>
      </c>
      <c r="L98" s="159"/>
    </row>
    <row r="99" spans="2:12" s="12" customFormat="1" ht="19.95" customHeight="1">
      <c r="B99" s="159"/>
      <c r="D99" s="160" t="s">
        <v>158</v>
      </c>
      <c r="E99" s="161"/>
      <c r="F99" s="161"/>
      <c r="G99" s="161"/>
      <c r="H99" s="161"/>
      <c r="I99" s="161"/>
      <c r="J99" s="162">
        <f>J151</f>
        <v>0</v>
      </c>
      <c r="L99" s="159"/>
    </row>
    <row r="100" spans="2:12" s="12" customFormat="1" ht="19.95" customHeight="1">
      <c r="B100" s="159"/>
      <c r="D100" s="160" t="s">
        <v>159</v>
      </c>
      <c r="E100" s="161"/>
      <c r="F100" s="161"/>
      <c r="G100" s="161"/>
      <c r="H100" s="161"/>
      <c r="I100" s="161"/>
      <c r="J100" s="162">
        <f>J174</f>
        <v>0</v>
      </c>
      <c r="L100" s="159"/>
    </row>
    <row r="101" spans="2:12" s="12" customFormat="1" ht="19.95" customHeight="1">
      <c r="B101" s="159"/>
      <c r="D101" s="160" t="s">
        <v>160</v>
      </c>
      <c r="E101" s="161"/>
      <c r="F101" s="161"/>
      <c r="G101" s="161"/>
      <c r="H101" s="161"/>
      <c r="I101" s="161"/>
      <c r="J101" s="162">
        <f>J184</f>
        <v>0</v>
      </c>
      <c r="L101" s="159"/>
    </row>
    <row r="102" spans="2:12" s="9" customFormat="1" ht="24.9" customHeight="1">
      <c r="B102" s="111"/>
      <c r="D102" s="112" t="s">
        <v>161</v>
      </c>
      <c r="E102" s="113"/>
      <c r="F102" s="113"/>
      <c r="G102" s="113"/>
      <c r="H102" s="113"/>
      <c r="I102" s="113"/>
      <c r="J102" s="114">
        <f>J187</f>
        <v>0</v>
      </c>
      <c r="L102" s="111"/>
    </row>
    <row r="103" spans="2:12" s="12" customFormat="1" ht="19.95" customHeight="1">
      <c r="B103" s="159"/>
      <c r="D103" s="160" t="s">
        <v>162</v>
      </c>
      <c r="E103" s="161"/>
      <c r="F103" s="161"/>
      <c r="G103" s="161"/>
      <c r="H103" s="161"/>
      <c r="I103" s="161"/>
      <c r="J103" s="162">
        <f>J188</f>
        <v>0</v>
      </c>
      <c r="L103" s="159"/>
    </row>
    <row r="104" spans="2:12" s="12" customFormat="1" ht="19.95" customHeight="1">
      <c r="B104" s="159"/>
      <c r="D104" s="160" t="s">
        <v>163</v>
      </c>
      <c r="E104" s="161"/>
      <c r="F104" s="161"/>
      <c r="G104" s="161"/>
      <c r="H104" s="161"/>
      <c r="I104" s="161"/>
      <c r="J104" s="162">
        <f>J201</f>
        <v>0</v>
      </c>
      <c r="L104" s="159"/>
    </row>
    <row r="105" spans="2:12" s="12" customFormat="1" ht="19.95" customHeight="1">
      <c r="B105" s="159"/>
      <c r="D105" s="160" t="s">
        <v>625</v>
      </c>
      <c r="E105" s="161"/>
      <c r="F105" s="161"/>
      <c r="G105" s="161"/>
      <c r="H105" s="161"/>
      <c r="I105" s="161"/>
      <c r="J105" s="162">
        <f>J214</f>
        <v>0</v>
      </c>
      <c r="L105" s="159"/>
    </row>
    <row r="106" spans="2:12" s="12" customFormat="1" ht="19.95" customHeight="1">
      <c r="B106" s="159"/>
      <c r="D106" s="160" t="s">
        <v>164</v>
      </c>
      <c r="E106" s="161"/>
      <c r="F106" s="161"/>
      <c r="G106" s="161"/>
      <c r="H106" s="161"/>
      <c r="I106" s="161"/>
      <c r="J106" s="162">
        <f>J233</f>
        <v>0</v>
      </c>
      <c r="L106" s="159"/>
    </row>
    <row r="107" spans="2:12" s="12" customFormat="1" ht="19.95" customHeight="1">
      <c r="B107" s="159"/>
      <c r="D107" s="160" t="s">
        <v>168</v>
      </c>
      <c r="E107" s="161"/>
      <c r="F107" s="161"/>
      <c r="G107" s="161"/>
      <c r="H107" s="161"/>
      <c r="I107" s="161"/>
      <c r="J107" s="162">
        <f>J256</f>
        <v>0</v>
      </c>
      <c r="L107" s="159"/>
    </row>
    <row r="108" spans="2:12" s="12" customFormat="1" ht="19.95" customHeight="1">
      <c r="B108" s="159"/>
      <c r="D108" s="160" t="s">
        <v>626</v>
      </c>
      <c r="E108" s="161"/>
      <c r="F108" s="161"/>
      <c r="G108" s="161"/>
      <c r="H108" s="161"/>
      <c r="I108" s="161"/>
      <c r="J108" s="162">
        <f>J343</f>
        <v>0</v>
      </c>
      <c r="L108" s="159"/>
    </row>
    <row r="109" spans="2:12" s="12" customFormat="1" ht="19.95" customHeight="1">
      <c r="B109" s="159"/>
      <c r="D109" s="160" t="s">
        <v>169</v>
      </c>
      <c r="E109" s="161"/>
      <c r="F109" s="161"/>
      <c r="G109" s="161"/>
      <c r="H109" s="161"/>
      <c r="I109" s="161"/>
      <c r="J109" s="162">
        <f>J356</f>
        <v>0</v>
      </c>
      <c r="L109" s="159"/>
    </row>
    <row r="110" spans="2:12" s="12" customFormat="1" ht="19.95" customHeight="1">
      <c r="B110" s="159"/>
      <c r="D110" s="160" t="s">
        <v>627</v>
      </c>
      <c r="E110" s="161"/>
      <c r="F110" s="161"/>
      <c r="G110" s="161"/>
      <c r="H110" s="161"/>
      <c r="I110" s="161"/>
      <c r="J110" s="162">
        <f>J369</f>
        <v>0</v>
      </c>
      <c r="L110" s="159"/>
    </row>
    <row r="111" spans="2:12" s="12" customFormat="1" ht="19.95" customHeight="1">
      <c r="B111" s="159"/>
      <c r="D111" s="160" t="s">
        <v>171</v>
      </c>
      <c r="E111" s="161"/>
      <c r="F111" s="161"/>
      <c r="G111" s="161"/>
      <c r="H111" s="161"/>
      <c r="I111" s="161"/>
      <c r="J111" s="162">
        <f>J389</f>
        <v>0</v>
      </c>
      <c r="L111" s="159"/>
    </row>
    <row r="112" spans="2:12" s="9" customFormat="1" ht="24.9" customHeight="1">
      <c r="B112" s="111"/>
      <c r="D112" s="112" t="s">
        <v>172</v>
      </c>
      <c r="E112" s="113"/>
      <c r="F112" s="113"/>
      <c r="G112" s="113"/>
      <c r="H112" s="113"/>
      <c r="I112" s="113"/>
      <c r="J112" s="114">
        <f>J399</f>
        <v>0</v>
      </c>
      <c r="L112" s="111"/>
    </row>
    <row r="113" spans="1:31" s="2" customFormat="1" ht="21.75" customHeight="1">
      <c r="A113" s="31"/>
      <c r="B113" s="32"/>
      <c r="C113" s="31"/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31" s="2" customFormat="1" ht="6.9" customHeight="1">
      <c r="A114" s="31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8" spans="1:31" s="2" customFormat="1" ht="6.9" customHeight="1">
      <c r="A118" s="31"/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24.9" customHeight="1">
      <c r="A119" s="31"/>
      <c r="B119" s="32"/>
      <c r="C119" s="20" t="s">
        <v>117</v>
      </c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6.9" customHeight="1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2" customHeight="1">
      <c r="A121" s="31"/>
      <c r="B121" s="32"/>
      <c r="C121" s="26" t="s">
        <v>16</v>
      </c>
      <c r="D121" s="31"/>
      <c r="E121" s="31"/>
      <c r="F121" s="31"/>
      <c r="G121" s="31"/>
      <c r="H121" s="31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6.5" customHeight="1">
      <c r="A122" s="31"/>
      <c r="B122" s="32"/>
      <c r="C122" s="31"/>
      <c r="D122" s="31"/>
      <c r="E122" s="248" t="str">
        <f>E7</f>
        <v>Modernizace učeben v Gymnáziu Sokolov - stavební část</v>
      </c>
      <c r="F122" s="249"/>
      <c r="G122" s="249"/>
      <c r="H122" s="249"/>
      <c r="I122" s="31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>
      <c r="A123" s="31"/>
      <c r="B123" s="32"/>
      <c r="C123" s="26" t="s">
        <v>109</v>
      </c>
      <c r="D123" s="31"/>
      <c r="E123" s="31"/>
      <c r="F123" s="31"/>
      <c r="G123" s="31"/>
      <c r="H123" s="31"/>
      <c r="I123" s="31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6.5" customHeight="1">
      <c r="A124" s="31"/>
      <c r="B124" s="32"/>
      <c r="C124" s="31"/>
      <c r="D124" s="31"/>
      <c r="E124" s="227" t="str">
        <f>E9</f>
        <v>2 - Učebna B 207 - Biologie</v>
      </c>
      <c r="F124" s="247"/>
      <c r="G124" s="247"/>
      <c r="H124" s="247"/>
      <c r="I124" s="31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" customHeight="1">
      <c r="A125" s="31"/>
      <c r="B125" s="32"/>
      <c r="C125" s="31"/>
      <c r="D125" s="31"/>
      <c r="E125" s="31"/>
      <c r="F125" s="31"/>
      <c r="G125" s="31"/>
      <c r="H125" s="31"/>
      <c r="I125" s="31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2" customHeight="1">
      <c r="A126" s="31"/>
      <c r="B126" s="32"/>
      <c r="C126" s="26" t="s">
        <v>19</v>
      </c>
      <c r="D126" s="31"/>
      <c r="E126" s="31"/>
      <c r="F126" s="24" t="str">
        <f>F12</f>
        <v>Sokolov</v>
      </c>
      <c r="G126" s="31"/>
      <c r="H126" s="31"/>
      <c r="I126" s="26" t="s">
        <v>21</v>
      </c>
      <c r="J126" s="54" t="str">
        <f>IF(J12="","",J12)</f>
        <v>24. 5. 2024</v>
      </c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6.9" customHeight="1">
      <c r="A127" s="31"/>
      <c r="B127" s="32"/>
      <c r="C127" s="31"/>
      <c r="D127" s="31"/>
      <c r="E127" s="31"/>
      <c r="F127" s="31"/>
      <c r="G127" s="31"/>
      <c r="H127" s="31"/>
      <c r="I127" s="31"/>
      <c r="J127" s="31"/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5.15" customHeight="1">
      <c r="A128" s="31"/>
      <c r="B128" s="32"/>
      <c r="C128" s="26" t="s">
        <v>23</v>
      </c>
      <c r="D128" s="31"/>
      <c r="E128" s="31"/>
      <c r="F128" s="24" t="str">
        <f>E15</f>
        <v>Gymnázium Sokolov a KVC, p.o.</v>
      </c>
      <c r="G128" s="31"/>
      <c r="H128" s="31"/>
      <c r="I128" s="26" t="s">
        <v>29</v>
      </c>
      <c r="J128" s="29" t="str">
        <f>E21</f>
        <v>Projekt stav s.r.o.</v>
      </c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5.15" customHeight="1">
      <c r="A129" s="31"/>
      <c r="B129" s="32"/>
      <c r="C129" s="26" t="s">
        <v>27</v>
      </c>
      <c r="D129" s="31"/>
      <c r="E129" s="31"/>
      <c r="F129" s="24" t="str">
        <f>IF(E18="","",E18)</f>
        <v>Vyplň údaj</v>
      </c>
      <c r="G129" s="31"/>
      <c r="H129" s="31"/>
      <c r="I129" s="26" t="s">
        <v>32</v>
      </c>
      <c r="J129" s="29" t="str">
        <f>E24</f>
        <v>Milan Hájek</v>
      </c>
      <c r="K129" s="31"/>
      <c r="L129" s="4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0.35" customHeight="1">
      <c r="A130" s="31"/>
      <c r="B130" s="32"/>
      <c r="C130" s="31"/>
      <c r="D130" s="31"/>
      <c r="E130" s="31"/>
      <c r="F130" s="31"/>
      <c r="G130" s="31"/>
      <c r="H130" s="31"/>
      <c r="I130" s="31"/>
      <c r="J130" s="31"/>
      <c r="K130" s="31"/>
      <c r="L130" s="4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10" customFormat="1" ht="29.25" customHeight="1">
      <c r="A131" s="115"/>
      <c r="B131" s="116"/>
      <c r="C131" s="117" t="s">
        <v>118</v>
      </c>
      <c r="D131" s="118" t="s">
        <v>61</v>
      </c>
      <c r="E131" s="118" t="s">
        <v>57</v>
      </c>
      <c r="F131" s="118" t="s">
        <v>58</v>
      </c>
      <c r="G131" s="118" t="s">
        <v>119</v>
      </c>
      <c r="H131" s="118" t="s">
        <v>120</v>
      </c>
      <c r="I131" s="118" t="s">
        <v>121</v>
      </c>
      <c r="J131" s="118" t="s">
        <v>113</v>
      </c>
      <c r="K131" s="119" t="s">
        <v>122</v>
      </c>
      <c r="L131" s="120"/>
      <c r="M131" s="61" t="s">
        <v>1</v>
      </c>
      <c r="N131" s="62" t="s">
        <v>40</v>
      </c>
      <c r="O131" s="62" t="s">
        <v>123</v>
      </c>
      <c r="P131" s="62" t="s">
        <v>124</v>
      </c>
      <c r="Q131" s="62" t="s">
        <v>125</v>
      </c>
      <c r="R131" s="62" t="s">
        <v>126</v>
      </c>
      <c r="S131" s="62" t="s">
        <v>127</v>
      </c>
      <c r="T131" s="63" t="s">
        <v>128</v>
      </c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</row>
    <row r="132" spans="1:65" s="2" customFormat="1" ht="22.95" customHeight="1">
      <c r="A132" s="31"/>
      <c r="B132" s="32"/>
      <c r="C132" s="68" t="s">
        <v>129</v>
      </c>
      <c r="D132" s="31"/>
      <c r="E132" s="31"/>
      <c r="F132" s="31"/>
      <c r="G132" s="31"/>
      <c r="H132" s="31"/>
      <c r="I132" s="31"/>
      <c r="J132" s="121">
        <f>BK132</f>
        <v>0</v>
      </c>
      <c r="K132" s="31"/>
      <c r="L132" s="32"/>
      <c r="M132" s="64"/>
      <c r="N132" s="55"/>
      <c r="O132" s="65"/>
      <c r="P132" s="122">
        <f>P133+P187+P399</f>
        <v>0</v>
      </c>
      <c r="Q132" s="65"/>
      <c r="R132" s="122">
        <f>R133+R187+R399</f>
        <v>8.5408255000000004</v>
      </c>
      <c r="S132" s="65"/>
      <c r="T132" s="123">
        <f>T133+T187+T399</f>
        <v>7.0722360000000002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6" t="s">
        <v>75</v>
      </c>
      <c r="AU132" s="16" t="s">
        <v>115</v>
      </c>
      <c r="BK132" s="124">
        <f>BK133+BK187+BK399</f>
        <v>0</v>
      </c>
    </row>
    <row r="133" spans="1:65" s="11" customFormat="1" ht="25.95" customHeight="1">
      <c r="B133" s="125"/>
      <c r="D133" s="126" t="s">
        <v>75</v>
      </c>
      <c r="E133" s="127" t="s">
        <v>173</v>
      </c>
      <c r="F133" s="127" t="s">
        <v>174</v>
      </c>
      <c r="I133" s="128"/>
      <c r="J133" s="129">
        <f>BK133</f>
        <v>0</v>
      </c>
      <c r="L133" s="125"/>
      <c r="M133" s="130"/>
      <c r="N133" s="131"/>
      <c r="O133" s="131"/>
      <c r="P133" s="132">
        <f>P134+P151+P174+P184</f>
        <v>0</v>
      </c>
      <c r="Q133" s="131"/>
      <c r="R133" s="132">
        <f>R134+R151+R174+R184</f>
        <v>4.3136695000000005</v>
      </c>
      <c r="S133" s="131"/>
      <c r="T133" s="133">
        <f>T134+T151+T174+T184</f>
        <v>6.9857000000000005</v>
      </c>
      <c r="AR133" s="126" t="s">
        <v>83</v>
      </c>
      <c r="AT133" s="134" t="s">
        <v>75</v>
      </c>
      <c r="AU133" s="134" t="s">
        <v>76</v>
      </c>
      <c r="AY133" s="126" t="s">
        <v>132</v>
      </c>
      <c r="BK133" s="135">
        <f>BK134+BK151+BK174+BK184</f>
        <v>0</v>
      </c>
    </row>
    <row r="134" spans="1:65" s="11" customFormat="1" ht="22.95" customHeight="1">
      <c r="B134" s="125"/>
      <c r="D134" s="126" t="s">
        <v>75</v>
      </c>
      <c r="E134" s="163" t="s">
        <v>99</v>
      </c>
      <c r="F134" s="163" t="s">
        <v>175</v>
      </c>
      <c r="I134" s="128"/>
      <c r="J134" s="164">
        <f>BK134</f>
        <v>0</v>
      </c>
      <c r="L134" s="125"/>
      <c r="M134" s="130"/>
      <c r="N134" s="131"/>
      <c r="O134" s="131"/>
      <c r="P134" s="132">
        <f>SUM(P135:P150)</f>
        <v>0</v>
      </c>
      <c r="Q134" s="131"/>
      <c r="R134" s="132">
        <f>SUM(R135:R150)</f>
        <v>4.2979275000000001</v>
      </c>
      <c r="S134" s="131"/>
      <c r="T134" s="133">
        <f>SUM(T135:T150)</f>
        <v>3.0000000000000003E-4</v>
      </c>
      <c r="AR134" s="126" t="s">
        <v>83</v>
      </c>
      <c r="AT134" s="134" t="s">
        <v>75</v>
      </c>
      <c r="AU134" s="134" t="s">
        <v>83</v>
      </c>
      <c r="AY134" s="126" t="s">
        <v>132</v>
      </c>
      <c r="BK134" s="135">
        <f>SUM(BK135:BK150)</f>
        <v>0</v>
      </c>
    </row>
    <row r="135" spans="1:65" s="2" customFormat="1" ht="24.15" customHeight="1">
      <c r="A135" s="31"/>
      <c r="B135" s="136"/>
      <c r="C135" s="137" t="s">
        <v>83</v>
      </c>
      <c r="D135" s="137" t="s">
        <v>133</v>
      </c>
      <c r="E135" s="138" t="s">
        <v>176</v>
      </c>
      <c r="F135" s="139" t="s">
        <v>177</v>
      </c>
      <c r="G135" s="140" t="s">
        <v>178</v>
      </c>
      <c r="H135" s="141">
        <v>92.6</v>
      </c>
      <c r="I135" s="142"/>
      <c r="J135" s="143">
        <f>ROUND(I135*H135,2)</f>
        <v>0</v>
      </c>
      <c r="K135" s="139" t="s">
        <v>179</v>
      </c>
      <c r="L135" s="32"/>
      <c r="M135" s="144" t="s">
        <v>1</v>
      </c>
      <c r="N135" s="145" t="s">
        <v>41</v>
      </c>
      <c r="O135" s="57"/>
      <c r="P135" s="146">
        <f>O135*H135</f>
        <v>0</v>
      </c>
      <c r="Q135" s="146">
        <v>5.7999999999999996E-3</v>
      </c>
      <c r="R135" s="146">
        <f>Q135*H135</f>
        <v>0.53707999999999989</v>
      </c>
      <c r="S135" s="146">
        <v>0</v>
      </c>
      <c r="T135" s="147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48" t="s">
        <v>93</v>
      </c>
      <c r="AT135" s="148" t="s">
        <v>133</v>
      </c>
      <c r="AU135" s="148" t="s">
        <v>85</v>
      </c>
      <c r="AY135" s="16" t="s">
        <v>132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6" t="s">
        <v>83</v>
      </c>
      <c r="BK135" s="149">
        <f>ROUND(I135*H135,2)</f>
        <v>0</v>
      </c>
      <c r="BL135" s="16" t="s">
        <v>93</v>
      </c>
      <c r="BM135" s="148" t="s">
        <v>180</v>
      </c>
    </row>
    <row r="136" spans="1:65" s="2" customFormat="1" ht="28.8">
      <c r="A136" s="31"/>
      <c r="B136" s="32"/>
      <c r="C136" s="31"/>
      <c r="D136" s="150" t="s">
        <v>138</v>
      </c>
      <c r="E136" s="31"/>
      <c r="F136" s="151" t="s">
        <v>181</v>
      </c>
      <c r="G136" s="31"/>
      <c r="H136" s="31"/>
      <c r="I136" s="152"/>
      <c r="J136" s="31"/>
      <c r="K136" s="31"/>
      <c r="L136" s="32"/>
      <c r="M136" s="153"/>
      <c r="N136" s="154"/>
      <c r="O136" s="57"/>
      <c r="P136" s="57"/>
      <c r="Q136" s="57"/>
      <c r="R136" s="57"/>
      <c r="S136" s="57"/>
      <c r="T136" s="58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6" t="s">
        <v>138</v>
      </c>
      <c r="AU136" s="16" t="s">
        <v>85</v>
      </c>
    </row>
    <row r="137" spans="1:65" s="2" customFormat="1" ht="21.75" customHeight="1">
      <c r="A137" s="31"/>
      <c r="B137" s="136"/>
      <c r="C137" s="137" t="s">
        <v>85</v>
      </c>
      <c r="D137" s="137" t="s">
        <v>133</v>
      </c>
      <c r="E137" s="138" t="s">
        <v>182</v>
      </c>
      <c r="F137" s="139" t="s">
        <v>183</v>
      </c>
      <c r="G137" s="140" t="s">
        <v>178</v>
      </c>
      <c r="H137" s="141">
        <v>8.4</v>
      </c>
      <c r="I137" s="142"/>
      <c r="J137" s="143">
        <f>ROUND(I137*H137,2)</f>
        <v>0</v>
      </c>
      <c r="K137" s="139" t="s">
        <v>179</v>
      </c>
      <c r="L137" s="32"/>
      <c r="M137" s="144" t="s">
        <v>1</v>
      </c>
      <c r="N137" s="145" t="s">
        <v>41</v>
      </c>
      <c r="O137" s="57"/>
      <c r="P137" s="146">
        <f>O137*H137</f>
        <v>0</v>
      </c>
      <c r="Q137" s="146">
        <v>5.6000000000000001E-2</v>
      </c>
      <c r="R137" s="146">
        <f>Q137*H137</f>
        <v>0.47040000000000004</v>
      </c>
      <c r="S137" s="146">
        <v>0</v>
      </c>
      <c r="T137" s="147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48" t="s">
        <v>93</v>
      </c>
      <c r="AT137" s="148" t="s">
        <v>133</v>
      </c>
      <c r="AU137" s="148" t="s">
        <v>85</v>
      </c>
      <c r="AY137" s="16" t="s">
        <v>132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6" t="s">
        <v>83</v>
      </c>
      <c r="BK137" s="149">
        <f>ROUND(I137*H137,2)</f>
        <v>0</v>
      </c>
      <c r="BL137" s="16" t="s">
        <v>93</v>
      </c>
      <c r="BM137" s="148" t="s">
        <v>184</v>
      </c>
    </row>
    <row r="138" spans="1:65" s="2" customFormat="1">
      <c r="A138" s="31"/>
      <c r="B138" s="32"/>
      <c r="C138" s="31"/>
      <c r="D138" s="150" t="s">
        <v>138</v>
      </c>
      <c r="E138" s="31"/>
      <c r="F138" s="151" t="s">
        <v>185</v>
      </c>
      <c r="G138" s="31"/>
      <c r="H138" s="31"/>
      <c r="I138" s="152"/>
      <c r="J138" s="31"/>
      <c r="K138" s="31"/>
      <c r="L138" s="32"/>
      <c r="M138" s="153"/>
      <c r="N138" s="154"/>
      <c r="O138" s="57"/>
      <c r="P138" s="57"/>
      <c r="Q138" s="57"/>
      <c r="R138" s="57"/>
      <c r="S138" s="57"/>
      <c r="T138" s="58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6" t="s">
        <v>138</v>
      </c>
      <c r="AU138" s="16" t="s">
        <v>85</v>
      </c>
    </row>
    <row r="139" spans="1:65" s="13" customFormat="1">
      <c r="B139" s="165"/>
      <c r="D139" s="150" t="s">
        <v>186</v>
      </c>
      <c r="E139" s="166" t="s">
        <v>1</v>
      </c>
      <c r="F139" s="167" t="s">
        <v>628</v>
      </c>
      <c r="H139" s="168">
        <v>6</v>
      </c>
      <c r="I139" s="169"/>
      <c r="L139" s="165"/>
      <c r="M139" s="170"/>
      <c r="N139" s="171"/>
      <c r="O139" s="171"/>
      <c r="P139" s="171"/>
      <c r="Q139" s="171"/>
      <c r="R139" s="171"/>
      <c r="S139" s="171"/>
      <c r="T139" s="172"/>
      <c r="AT139" s="166" t="s">
        <v>186</v>
      </c>
      <c r="AU139" s="166" t="s">
        <v>85</v>
      </c>
      <c r="AV139" s="13" t="s">
        <v>85</v>
      </c>
      <c r="AW139" s="13" t="s">
        <v>31</v>
      </c>
      <c r="AX139" s="13" t="s">
        <v>76</v>
      </c>
      <c r="AY139" s="166" t="s">
        <v>132</v>
      </c>
    </row>
    <row r="140" spans="1:65" s="13" customFormat="1">
      <c r="B140" s="165"/>
      <c r="D140" s="150" t="s">
        <v>186</v>
      </c>
      <c r="E140" s="166" t="s">
        <v>1</v>
      </c>
      <c r="F140" s="167" t="s">
        <v>629</v>
      </c>
      <c r="H140" s="168">
        <v>1.4</v>
      </c>
      <c r="I140" s="169"/>
      <c r="L140" s="165"/>
      <c r="M140" s="170"/>
      <c r="N140" s="171"/>
      <c r="O140" s="171"/>
      <c r="P140" s="171"/>
      <c r="Q140" s="171"/>
      <c r="R140" s="171"/>
      <c r="S140" s="171"/>
      <c r="T140" s="172"/>
      <c r="AT140" s="166" t="s">
        <v>186</v>
      </c>
      <c r="AU140" s="166" t="s">
        <v>85</v>
      </c>
      <c r="AV140" s="13" t="s">
        <v>85</v>
      </c>
      <c r="AW140" s="13" t="s">
        <v>31</v>
      </c>
      <c r="AX140" s="13" t="s">
        <v>76</v>
      </c>
      <c r="AY140" s="166" t="s">
        <v>132</v>
      </c>
    </row>
    <row r="141" spans="1:65" s="13" customFormat="1">
      <c r="B141" s="165"/>
      <c r="D141" s="150" t="s">
        <v>186</v>
      </c>
      <c r="E141" s="166" t="s">
        <v>1</v>
      </c>
      <c r="F141" s="167" t="s">
        <v>188</v>
      </c>
      <c r="H141" s="168">
        <v>0.7</v>
      </c>
      <c r="I141" s="169"/>
      <c r="L141" s="165"/>
      <c r="M141" s="170"/>
      <c r="N141" s="171"/>
      <c r="O141" s="171"/>
      <c r="P141" s="171"/>
      <c r="Q141" s="171"/>
      <c r="R141" s="171"/>
      <c r="S141" s="171"/>
      <c r="T141" s="172"/>
      <c r="AT141" s="166" t="s">
        <v>186</v>
      </c>
      <c r="AU141" s="166" t="s">
        <v>85</v>
      </c>
      <c r="AV141" s="13" t="s">
        <v>85</v>
      </c>
      <c r="AW141" s="13" t="s">
        <v>31</v>
      </c>
      <c r="AX141" s="13" t="s">
        <v>76</v>
      </c>
      <c r="AY141" s="166" t="s">
        <v>132</v>
      </c>
    </row>
    <row r="142" spans="1:65" s="13" customFormat="1">
      <c r="B142" s="165"/>
      <c r="D142" s="150" t="s">
        <v>186</v>
      </c>
      <c r="E142" s="166" t="s">
        <v>1</v>
      </c>
      <c r="F142" s="167" t="s">
        <v>630</v>
      </c>
      <c r="H142" s="168">
        <v>0.3</v>
      </c>
      <c r="I142" s="169"/>
      <c r="L142" s="165"/>
      <c r="M142" s="170"/>
      <c r="N142" s="171"/>
      <c r="O142" s="171"/>
      <c r="P142" s="171"/>
      <c r="Q142" s="171"/>
      <c r="R142" s="171"/>
      <c r="S142" s="171"/>
      <c r="T142" s="172"/>
      <c r="AT142" s="166" t="s">
        <v>186</v>
      </c>
      <c r="AU142" s="166" t="s">
        <v>85</v>
      </c>
      <c r="AV142" s="13" t="s">
        <v>85</v>
      </c>
      <c r="AW142" s="13" t="s">
        <v>31</v>
      </c>
      <c r="AX142" s="13" t="s">
        <v>76</v>
      </c>
      <c r="AY142" s="166" t="s">
        <v>132</v>
      </c>
    </row>
    <row r="143" spans="1:65" s="2" customFormat="1" ht="24.15" customHeight="1">
      <c r="A143" s="31"/>
      <c r="B143" s="136"/>
      <c r="C143" s="137" t="s">
        <v>90</v>
      </c>
      <c r="D143" s="137" t="s">
        <v>133</v>
      </c>
      <c r="E143" s="138" t="s">
        <v>191</v>
      </c>
      <c r="F143" s="139" t="s">
        <v>192</v>
      </c>
      <c r="G143" s="140" t="s">
        <v>178</v>
      </c>
      <c r="H143" s="141">
        <v>121</v>
      </c>
      <c r="I143" s="142"/>
      <c r="J143" s="143">
        <f>ROUND(I143*H143,2)</f>
        <v>0</v>
      </c>
      <c r="K143" s="139" t="s">
        <v>179</v>
      </c>
      <c r="L143" s="32"/>
      <c r="M143" s="144" t="s">
        <v>1</v>
      </c>
      <c r="N143" s="145" t="s">
        <v>41</v>
      </c>
      <c r="O143" s="57"/>
      <c r="P143" s="146">
        <f>O143*H143</f>
        <v>0</v>
      </c>
      <c r="Q143" s="146">
        <v>5.7999999999999996E-3</v>
      </c>
      <c r="R143" s="146">
        <f>Q143*H143</f>
        <v>0.70179999999999998</v>
      </c>
      <c r="S143" s="146">
        <v>0</v>
      </c>
      <c r="T143" s="147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48" t="s">
        <v>93</v>
      </c>
      <c r="AT143" s="148" t="s">
        <v>133</v>
      </c>
      <c r="AU143" s="148" t="s">
        <v>85</v>
      </c>
      <c r="AY143" s="16" t="s">
        <v>132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6" t="s">
        <v>83</v>
      </c>
      <c r="BK143" s="149">
        <f>ROUND(I143*H143,2)</f>
        <v>0</v>
      </c>
      <c r="BL143" s="16" t="s">
        <v>93</v>
      </c>
      <c r="BM143" s="148" t="s">
        <v>193</v>
      </c>
    </row>
    <row r="144" spans="1:65" s="2" customFormat="1" ht="28.8">
      <c r="A144" s="31"/>
      <c r="B144" s="32"/>
      <c r="C144" s="31"/>
      <c r="D144" s="150" t="s">
        <v>138</v>
      </c>
      <c r="E144" s="31"/>
      <c r="F144" s="151" t="s">
        <v>194</v>
      </c>
      <c r="G144" s="31"/>
      <c r="H144" s="31"/>
      <c r="I144" s="152"/>
      <c r="J144" s="31"/>
      <c r="K144" s="31"/>
      <c r="L144" s="32"/>
      <c r="M144" s="153"/>
      <c r="N144" s="154"/>
      <c r="O144" s="57"/>
      <c r="P144" s="57"/>
      <c r="Q144" s="57"/>
      <c r="R144" s="57"/>
      <c r="S144" s="57"/>
      <c r="T144" s="58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6" t="s">
        <v>138</v>
      </c>
      <c r="AU144" s="16" t="s">
        <v>85</v>
      </c>
    </row>
    <row r="145" spans="1:65" s="2" customFormat="1" ht="24.15" customHeight="1">
      <c r="A145" s="31"/>
      <c r="B145" s="136"/>
      <c r="C145" s="137" t="s">
        <v>93</v>
      </c>
      <c r="D145" s="137" t="s">
        <v>133</v>
      </c>
      <c r="E145" s="138" t="s">
        <v>195</v>
      </c>
      <c r="F145" s="139" t="s">
        <v>196</v>
      </c>
      <c r="G145" s="140" t="s">
        <v>178</v>
      </c>
      <c r="H145" s="141">
        <v>30</v>
      </c>
      <c r="I145" s="142"/>
      <c r="J145" s="143">
        <f>ROUND(I145*H145,2)</f>
        <v>0</v>
      </c>
      <c r="K145" s="139" t="s">
        <v>179</v>
      </c>
      <c r="L145" s="32"/>
      <c r="M145" s="144" t="s">
        <v>1</v>
      </c>
      <c r="N145" s="145" t="s">
        <v>41</v>
      </c>
      <c r="O145" s="57"/>
      <c r="P145" s="146">
        <f>O145*H145</f>
        <v>0</v>
      </c>
      <c r="Q145" s="146">
        <v>0</v>
      </c>
      <c r="R145" s="146">
        <f>Q145*H145</f>
        <v>0</v>
      </c>
      <c r="S145" s="146">
        <v>1.0000000000000001E-5</v>
      </c>
      <c r="T145" s="147">
        <f>S145*H145</f>
        <v>3.0000000000000003E-4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48" t="s">
        <v>93</v>
      </c>
      <c r="AT145" s="148" t="s">
        <v>133</v>
      </c>
      <c r="AU145" s="148" t="s">
        <v>85</v>
      </c>
      <c r="AY145" s="16" t="s">
        <v>132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6" t="s">
        <v>83</v>
      </c>
      <c r="BK145" s="149">
        <f>ROUND(I145*H145,2)</f>
        <v>0</v>
      </c>
      <c r="BL145" s="16" t="s">
        <v>93</v>
      </c>
      <c r="BM145" s="148" t="s">
        <v>197</v>
      </c>
    </row>
    <row r="146" spans="1:65" s="2" customFormat="1" ht="28.8">
      <c r="A146" s="31"/>
      <c r="B146" s="32"/>
      <c r="C146" s="31"/>
      <c r="D146" s="150" t="s">
        <v>138</v>
      </c>
      <c r="E146" s="31"/>
      <c r="F146" s="151" t="s">
        <v>198</v>
      </c>
      <c r="G146" s="31"/>
      <c r="H146" s="31"/>
      <c r="I146" s="152"/>
      <c r="J146" s="31"/>
      <c r="K146" s="31"/>
      <c r="L146" s="32"/>
      <c r="M146" s="153"/>
      <c r="N146" s="154"/>
      <c r="O146" s="57"/>
      <c r="P146" s="57"/>
      <c r="Q146" s="57"/>
      <c r="R146" s="57"/>
      <c r="S146" s="57"/>
      <c r="T146" s="58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6" t="s">
        <v>138</v>
      </c>
      <c r="AU146" s="16" t="s">
        <v>85</v>
      </c>
    </row>
    <row r="147" spans="1:65" s="13" customFormat="1">
      <c r="B147" s="165"/>
      <c r="D147" s="150" t="s">
        <v>186</v>
      </c>
      <c r="E147" s="166" t="s">
        <v>1</v>
      </c>
      <c r="F147" s="167" t="s">
        <v>631</v>
      </c>
      <c r="H147" s="168">
        <v>30</v>
      </c>
      <c r="I147" s="169"/>
      <c r="L147" s="165"/>
      <c r="M147" s="170"/>
      <c r="N147" s="171"/>
      <c r="O147" s="171"/>
      <c r="P147" s="171"/>
      <c r="Q147" s="171"/>
      <c r="R147" s="171"/>
      <c r="S147" s="171"/>
      <c r="T147" s="172"/>
      <c r="AT147" s="166" t="s">
        <v>186</v>
      </c>
      <c r="AU147" s="166" t="s">
        <v>85</v>
      </c>
      <c r="AV147" s="13" t="s">
        <v>85</v>
      </c>
      <c r="AW147" s="13" t="s">
        <v>31</v>
      </c>
      <c r="AX147" s="13" t="s">
        <v>83</v>
      </c>
      <c r="AY147" s="166" t="s">
        <v>132</v>
      </c>
    </row>
    <row r="148" spans="1:65" s="2" customFormat="1" ht="24.15" customHeight="1">
      <c r="A148" s="31"/>
      <c r="B148" s="136"/>
      <c r="C148" s="137" t="s">
        <v>96</v>
      </c>
      <c r="D148" s="137" t="s">
        <v>133</v>
      </c>
      <c r="E148" s="138" t="s">
        <v>632</v>
      </c>
      <c r="F148" s="139" t="s">
        <v>633</v>
      </c>
      <c r="G148" s="140" t="s">
        <v>634</v>
      </c>
      <c r="H148" s="141">
        <v>1.125</v>
      </c>
      <c r="I148" s="142"/>
      <c r="J148" s="143">
        <f>ROUND(I148*H148,2)</f>
        <v>0</v>
      </c>
      <c r="K148" s="139" t="s">
        <v>179</v>
      </c>
      <c r="L148" s="32"/>
      <c r="M148" s="144" t="s">
        <v>1</v>
      </c>
      <c r="N148" s="145" t="s">
        <v>41</v>
      </c>
      <c r="O148" s="57"/>
      <c r="P148" s="146">
        <f>O148*H148</f>
        <v>0</v>
      </c>
      <c r="Q148" s="146">
        <v>2.3010199999999998</v>
      </c>
      <c r="R148" s="146">
        <f>Q148*H148</f>
        <v>2.5886475</v>
      </c>
      <c r="S148" s="146">
        <v>0</v>
      </c>
      <c r="T148" s="147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48" t="s">
        <v>93</v>
      </c>
      <c r="AT148" s="148" t="s">
        <v>133</v>
      </c>
      <c r="AU148" s="148" t="s">
        <v>85</v>
      </c>
      <c r="AY148" s="16" t="s">
        <v>132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6" t="s">
        <v>83</v>
      </c>
      <c r="BK148" s="149">
        <f>ROUND(I148*H148,2)</f>
        <v>0</v>
      </c>
      <c r="BL148" s="16" t="s">
        <v>93</v>
      </c>
      <c r="BM148" s="148" t="s">
        <v>635</v>
      </c>
    </row>
    <row r="149" spans="1:65" s="2" customFormat="1" ht="28.8">
      <c r="A149" s="31"/>
      <c r="B149" s="32"/>
      <c r="C149" s="31"/>
      <c r="D149" s="150" t="s">
        <v>138</v>
      </c>
      <c r="E149" s="31"/>
      <c r="F149" s="151" t="s">
        <v>636</v>
      </c>
      <c r="G149" s="31"/>
      <c r="H149" s="31"/>
      <c r="I149" s="152"/>
      <c r="J149" s="31"/>
      <c r="K149" s="31"/>
      <c r="L149" s="32"/>
      <c r="M149" s="153"/>
      <c r="N149" s="154"/>
      <c r="O149" s="57"/>
      <c r="P149" s="57"/>
      <c r="Q149" s="57"/>
      <c r="R149" s="57"/>
      <c r="S149" s="57"/>
      <c r="T149" s="58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6" t="s">
        <v>138</v>
      </c>
      <c r="AU149" s="16" t="s">
        <v>85</v>
      </c>
    </row>
    <row r="150" spans="1:65" s="13" customFormat="1">
      <c r="B150" s="165"/>
      <c r="D150" s="150" t="s">
        <v>186</v>
      </c>
      <c r="E150" s="166" t="s">
        <v>1</v>
      </c>
      <c r="F150" s="167" t="s">
        <v>637</v>
      </c>
      <c r="H150" s="168">
        <v>1.125</v>
      </c>
      <c r="I150" s="169"/>
      <c r="L150" s="165"/>
      <c r="M150" s="170"/>
      <c r="N150" s="171"/>
      <c r="O150" s="171"/>
      <c r="P150" s="171"/>
      <c r="Q150" s="171"/>
      <c r="R150" s="171"/>
      <c r="S150" s="171"/>
      <c r="T150" s="172"/>
      <c r="AT150" s="166" t="s">
        <v>186</v>
      </c>
      <c r="AU150" s="166" t="s">
        <v>85</v>
      </c>
      <c r="AV150" s="13" t="s">
        <v>85</v>
      </c>
      <c r="AW150" s="13" t="s">
        <v>31</v>
      </c>
      <c r="AX150" s="13" t="s">
        <v>83</v>
      </c>
      <c r="AY150" s="166" t="s">
        <v>132</v>
      </c>
    </row>
    <row r="151" spans="1:65" s="11" customFormat="1" ht="22.95" customHeight="1">
      <c r="B151" s="125"/>
      <c r="D151" s="126" t="s">
        <v>75</v>
      </c>
      <c r="E151" s="163" t="s">
        <v>200</v>
      </c>
      <c r="F151" s="163" t="s">
        <v>201</v>
      </c>
      <c r="I151" s="128"/>
      <c r="J151" s="164">
        <f>BK151</f>
        <v>0</v>
      </c>
      <c r="L151" s="125"/>
      <c r="M151" s="130"/>
      <c r="N151" s="131"/>
      <c r="O151" s="131"/>
      <c r="P151" s="132">
        <f>SUM(P152:P173)</f>
        <v>0</v>
      </c>
      <c r="Q151" s="131"/>
      <c r="R151" s="132">
        <f>SUM(R152:R173)</f>
        <v>1.5741999999999999E-2</v>
      </c>
      <c r="S151" s="131"/>
      <c r="T151" s="133">
        <f>SUM(T152:T173)</f>
        <v>6.9854000000000003</v>
      </c>
      <c r="AR151" s="126" t="s">
        <v>83</v>
      </c>
      <c r="AT151" s="134" t="s">
        <v>75</v>
      </c>
      <c r="AU151" s="134" t="s">
        <v>83</v>
      </c>
      <c r="AY151" s="126" t="s">
        <v>132</v>
      </c>
      <c r="BK151" s="135">
        <f>SUM(BK152:BK173)</f>
        <v>0</v>
      </c>
    </row>
    <row r="152" spans="1:65" s="2" customFormat="1" ht="33" customHeight="1">
      <c r="A152" s="31"/>
      <c r="B152" s="136"/>
      <c r="C152" s="137" t="s">
        <v>99</v>
      </c>
      <c r="D152" s="137" t="s">
        <v>133</v>
      </c>
      <c r="E152" s="138" t="s">
        <v>202</v>
      </c>
      <c r="F152" s="139" t="s">
        <v>203</v>
      </c>
      <c r="G152" s="140" t="s">
        <v>178</v>
      </c>
      <c r="H152" s="141">
        <v>92.6</v>
      </c>
      <c r="I152" s="142"/>
      <c r="J152" s="143">
        <f>ROUND(I152*H152,2)</f>
        <v>0</v>
      </c>
      <c r="K152" s="139" t="s">
        <v>179</v>
      </c>
      <c r="L152" s="32"/>
      <c r="M152" s="144" t="s">
        <v>1</v>
      </c>
      <c r="N152" s="145" t="s">
        <v>41</v>
      </c>
      <c r="O152" s="57"/>
      <c r="P152" s="146">
        <f>O152*H152</f>
        <v>0</v>
      </c>
      <c r="Q152" s="146">
        <v>1.2999999999999999E-4</v>
      </c>
      <c r="R152" s="146">
        <f>Q152*H152</f>
        <v>1.2037999999999998E-2</v>
      </c>
      <c r="S152" s="146">
        <v>0</v>
      </c>
      <c r="T152" s="147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48" t="s">
        <v>93</v>
      </c>
      <c r="AT152" s="148" t="s">
        <v>133</v>
      </c>
      <c r="AU152" s="148" t="s">
        <v>85</v>
      </c>
      <c r="AY152" s="16" t="s">
        <v>132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6" t="s">
        <v>83</v>
      </c>
      <c r="BK152" s="149">
        <f>ROUND(I152*H152,2)</f>
        <v>0</v>
      </c>
      <c r="BL152" s="16" t="s">
        <v>93</v>
      </c>
      <c r="BM152" s="148" t="s">
        <v>204</v>
      </c>
    </row>
    <row r="153" spans="1:65" s="2" customFormat="1" ht="19.2">
      <c r="A153" s="31"/>
      <c r="B153" s="32"/>
      <c r="C153" s="31"/>
      <c r="D153" s="150" t="s">
        <v>138</v>
      </c>
      <c r="E153" s="31"/>
      <c r="F153" s="151" t="s">
        <v>205</v>
      </c>
      <c r="G153" s="31"/>
      <c r="H153" s="31"/>
      <c r="I153" s="152"/>
      <c r="J153" s="31"/>
      <c r="K153" s="31"/>
      <c r="L153" s="32"/>
      <c r="M153" s="153"/>
      <c r="N153" s="154"/>
      <c r="O153" s="57"/>
      <c r="P153" s="57"/>
      <c r="Q153" s="57"/>
      <c r="R153" s="57"/>
      <c r="S153" s="57"/>
      <c r="T153" s="58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6" t="s">
        <v>138</v>
      </c>
      <c r="AU153" s="16" t="s">
        <v>85</v>
      </c>
    </row>
    <row r="154" spans="1:65" s="2" customFormat="1" ht="24.15" customHeight="1">
      <c r="A154" s="31"/>
      <c r="B154" s="136"/>
      <c r="C154" s="137" t="s">
        <v>102</v>
      </c>
      <c r="D154" s="137" t="s">
        <v>133</v>
      </c>
      <c r="E154" s="138" t="s">
        <v>206</v>
      </c>
      <c r="F154" s="139" t="s">
        <v>207</v>
      </c>
      <c r="G154" s="140" t="s">
        <v>178</v>
      </c>
      <c r="H154" s="141">
        <v>92.6</v>
      </c>
      <c r="I154" s="142"/>
      <c r="J154" s="143">
        <f>ROUND(I154*H154,2)</f>
        <v>0</v>
      </c>
      <c r="K154" s="139" t="s">
        <v>179</v>
      </c>
      <c r="L154" s="32"/>
      <c r="M154" s="144" t="s">
        <v>1</v>
      </c>
      <c r="N154" s="145" t="s">
        <v>41</v>
      </c>
      <c r="O154" s="57"/>
      <c r="P154" s="146">
        <f>O154*H154</f>
        <v>0</v>
      </c>
      <c r="Q154" s="146">
        <v>4.0000000000000003E-5</v>
      </c>
      <c r="R154" s="146">
        <f>Q154*H154</f>
        <v>3.7040000000000003E-3</v>
      </c>
      <c r="S154" s="146">
        <v>0</v>
      </c>
      <c r="T154" s="147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48" t="s">
        <v>93</v>
      </c>
      <c r="AT154" s="148" t="s">
        <v>133</v>
      </c>
      <c r="AU154" s="148" t="s">
        <v>85</v>
      </c>
      <c r="AY154" s="16" t="s">
        <v>132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6" t="s">
        <v>83</v>
      </c>
      <c r="BK154" s="149">
        <f>ROUND(I154*H154,2)</f>
        <v>0</v>
      </c>
      <c r="BL154" s="16" t="s">
        <v>93</v>
      </c>
      <c r="BM154" s="148" t="s">
        <v>208</v>
      </c>
    </row>
    <row r="155" spans="1:65" s="2" customFormat="1" ht="19.2">
      <c r="A155" s="31"/>
      <c r="B155" s="32"/>
      <c r="C155" s="31"/>
      <c r="D155" s="150" t="s">
        <v>138</v>
      </c>
      <c r="E155" s="31"/>
      <c r="F155" s="151" t="s">
        <v>209</v>
      </c>
      <c r="G155" s="31"/>
      <c r="H155" s="31"/>
      <c r="I155" s="152"/>
      <c r="J155" s="31"/>
      <c r="K155" s="31"/>
      <c r="L155" s="32"/>
      <c r="M155" s="153"/>
      <c r="N155" s="154"/>
      <c r="O155" s="57"/>
      <c r="P155" s="57"/>
      <c r="Q155" s="57"/>
      <c r="R155" s="57"/>
      <c r="S155" s="57"/>
      <c r="T155" s="58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6" t="s">
        <v>138</v>
      </c>
      <c r="AU155" s="16" t="s">
        <v>85</v>
      </c>
    </row>
    <row r="156" spans="1:65" s="2" customFormat="1" ht="21.75" customHeight="1">
      <c r="A156" s="31"/>
      <c r="B156" s="136"/>
      <c r="C156" s="137" t="s">
        <v>105</v>
      </c>
      <c r="D156" s="137" t="s">
        <v>133</v>
      </c>
      <c r="E156" s="138" t="s">
        <v>638</v>
      </c>
      <c r="F156" s="139" t="s">
        <v>639</v>
      </c>
      <c r="G156" s="140" t="s">
        <v>178</v>
      </c>
      <c r="H156" s="141">
        <v>92.6</v>
      </c>
      <c r="I156" s="142"/>
      <c r="J156" s="143">
        <f>ROUND(I156*H156,2)</f>
        <v>0</v>
      </c>
      <c r="K156" s="139" t="s">
        <v>179</v>
      </c>
      <c r="L156" s="32"/>
      <c r="M156" s="144" t="s">
        <v>1</v>
      </c>
      <c r="N156" s="145" t="s">
        <v>41</v>
      </c>
      <c r="O156" s="57"/>
      <c r="P156" s="146">
        <f>O156*H156</f>
        <v>0</v>
      </c>
      <c r="Q156" s="146">
        <v>0</v>
      </c>
      <c r="R156" s="146">
        <f>Q156*H156</f>
        <v>0</v>
      </c>
      <c r="S156" s="146">
        <v>0</v>
      </c>
      <c r="T156" s="147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48" t="s">
        <v>93</v>
      </c>
      <c r="AT156" s="148" t="s">
        <v>133</v>
      </c>
      <c r="AU156" s="148" t="s">
        <v>85</v>
      </c>
      <c r="AY156" s="16" t="s">
        <v>132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6" t="s">
        <v>83</v>
      </c>
      <c r="BK156" s="149">
        <f>ROUND(I156*H156,2)</f>
        <v>0</v>
      </c>
      <c r="BL156" s="16" t="s">
        <v>93</v>
      </c>
      <c r="BM156" s="148" t="s">
        <v>640</v>
      </c>
    </row>
    <row r="157" spans="1:65" s="2" customFormat="1">
      <c r="A157" s="31"/>
      <c r="B157" s="32"/>
      <c r="C157" s="31"/>
      <c r="D157" s="150" t="s">
        <v>138</v>
      </c>
      <c r="E157" s="31"/>
      <c r="F157" s="151" t="s">
        <v>639</v>
      </c>
      <c r="G157" s="31"/>
      <c r="H157" s="31"/>
      <c r="I157" s="152"/>
      <c r="J157" s="31"/>
      <c r="K157" s="31"/>
      <c r="L157" s="32"/>
      <c r="M157" s="153"/>
      <c r="N157" s="154"/>
      <c r="O157" s="57"/>
      <c r="P157" s="57"/>
      <c r="Q157" s="57"/>
      <c r="R157" s="57"/>
      <c r="S157" s="57"/>
      <c r="T157" s="58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6" t="s">
        <v>138</v>
      </c>
      <c r="AU157" s="16" t="s">
        <v>85</v>
      </c>
    </row>
    <row r="158" spans="1:65" s="2" customFormat="1" ht="24.15" customHeight="1">
      <c r="A158" s="31"/>
      <c r="B158" s="136"/>
      <c r="C158" s="137" t="s">
        <v>200</v>
      </c>
      <c r="D158" s="137" t="s">
        <v>133</v>
      </c>
      <c r="E158" s="138" t="s">
        <v>641</v>
      </c>
      <c r="F158" s="139" t="s">
        <v>642</v>
      </c>
      <c r="G158" s="140" t="s">
        <v>178</v>
      </c>
      <c r="H158" s="141">
        <v>92.6</v>
      </c>
      <c r="I158" s="142"/>
      <c r="J158" s="143">
        <f>ROUND(I158*H158,2)</f>
        <v>0</v>
      </c>
      <c r="K158" s="139" t="s">
        <v>179</v>
      </c>
      <c r="L158" s="32"/>
      <c r="M158" s="144" t="s">
        <v>1</v>
      </c>
      <c r="N158" s="145" t="s">
        <v>41</v>
      </c>
      <c r="O158" s="57"/>
      <c r="P158" s="146">
        <f>O158*H158</f>
        <v>0</v>
      </c>
      <c r="Q158" s="146">
        <v>0</v>
      </c>
      <c r="R158" s="146">
        <f>Q158*H158</f>
        <v>0</v>
      </c>
      <c r="S158" s="146">
        <v>3.5000000000000003E-2</v>
      </c>
      <c r="T158" s="147">
        <f>S158*H158</f>
        <v>3.2410000000000001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48" t="s">
        <v>93</v>
      </c>
      <c r="AT158" s="148" t="s">
        <v>133</v>
      </c>
      <c r="AU158" s="148" t="s">
        <v>85</v>
      </c>
      <c r="AY158" s="16" t="s">
        <v>132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6" t="s">
        <v>83</v>
      </c>
      <c r="BK158" s="149">
        <f>ROUND(I158*H158,2)</f>
        <v>0</v>
      </c>
      <c r="BL158" s="16" t="s">
        <v>93</v>
      </c>
      <c r="BM158" s="148" t="s">
        <v>643</v>
      </c>
    </row>
    <row r="159" spans="1:65" s="2" customFormat="1" ht="28.8">
      <c r="A159" s="31"/>
      <c r="B159" s="32"/>
      <c r="C159" s="31"/>
      <c r="D159" s="150" t="s">
        <v>138</v>
      </c>
      <c r="E159" s="31"/>
      <c r="F159" s="151" t="s">
        <v>644</v>
      </c>
      <c r="G159" s="31"/>
      <c r="H159" s="31"/>
      <c r="I159" s="152"/>
      <c r="J159" s="31"/>
      <c r="K159" s="31"/>
      <c r="L159" s="32"/>
      <c r="M159" s="153"/>
      <c r="N159" s="154"/>
      <c r="O159" s="57"/>
      <c r="P159" s="57"/>
      <c r="Q159" s="57"/>
      <c r="R159" s="57"/>
      <c r="S159" s="57"/>
      <c r="T159" s="58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6" t="s">
        <v>138</v>
      </c>
      <c r="AU159" s="16" t="s">
        <v>85</v>
      </c>
    </row>
    <row r="160" spans="1:65" s="2" customFormat="1" ht="33" customHeight="1">
      <c r="A160" s="31"/>
      <c r="B160" s="136"/>
      <c r="C160" s="137" t="s">
        <v>223</v>
      </c>
      <c r="D160" s="137" t="s">
        <v>133</v>
      </c>
      <c r="E160" s="138" t="s">
        <v>210</v>
      </c>
      <c r="F160" s="139" t="s">
        <v>211</v>
      </c>
      <c r="G160" s="140" t="s">
        <v>212</v>
      </c>
      <c r="H160" s="141">
        <v>200</v>
      </c>
      <c r="I160" s="142"/>
      <c r="J160" s="143">
        <f>ROUND(I160*H160,2)</f>
        <v>0</v>
      </c>
      <c r="K160" s="139" t="s">
        <v>179</v>
      </c>
      <c r="L160" s="32"/>
      <c r="M160" s="144" t="s">
        <v>1</v>
      </c>
      <c r="N160" s="145" t="s">
        <v>41</v>
      </c>
      <c r="O160" s="57"/>
      <c r="P160" s="146">
        <f>O160*H160</f>
        <v>0</v>
      </c>
      <c r="Q160" s="146">
        <v>0</v>
      </c>
      <c r="R160" s="146">
        <f>Q160*H160</f>
        <v>0</v>
      </c>
      <c r="S160" s="146">
        <v>1E-3</v>
      </c>
      <c r="T160" s="147">
        <f>S160*H160</f>
        <v>0.2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48" t="s">
        <v>93</v>
      </c>
      <c r="AT160" s="148" t="s">
        <v>133</v>
      </c>
      <c r="AU160" s="148" t="s">
        <v>85</v>
      </c>
      <c r="AY160" s="16" t="s">
        <v>132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6" t="s">
        <v>83</v>
      </c>
      <c r="BK160" s="149">
        <f>ROUND(I160*H160,2)</f>
        <v>0</v>
      </c>
      <c r="BL160" s="16" t="s">
        <v>93</v>
      </c>
      <c r="BM160" s="148" t="s">
        <v>213</v>
      </c>
    </row>
    <row r="161" spans="1:65" s="2" customFormat="1" ht="28.8">
      <c r="A161" s="31"/>
      <c r="B161" s="32"/>
      <c r="C161" s="31"/>
      <c r="D161" s="150" t="s">
        <v>138</v>
      </c>
      <c r="E161" s="31"/>
      <c r="F161" s="151" t="s">
        <v>214</v>
      </c>
      <c r="G161" s="31"/>
      <c r="H161" s="31"/>
      <c r="I161" s="152"/>
      <c r="J161" s="31"/>
      <c r="K161" s="31"/>
      <c r="L161" s="32"/>
      <c r="M161" s="153"/>
      <c r="N161" s="154"/>
      <c r="O161" s="57"/>
      <c r="P161" s="57"/>
      <c r="Q161" s="57"/>
      <c r="R161" s="57"/>
      <c r="S161" s="57"/>
      <c r="T161" s="58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6" t="s">
        <v>138</v>
      </c>
      <c r="AU161" s="16" t="s">
        <v>85</v>
      </c>
    </row>
    <row r="162" spans="1:65" s="2" customFormat="1" ht="24.15" customHeight="1">
      <c r="A162" s="31"/>
      <c r="B162" s="136"/>
      <c r="C162" s="137" t="s">
        <v>228</v>
      </c>
      <c r="D162" s="137" t="s">
        <v>133</v>
      </c>
      <c r="E162" s="138" t="s">
        <v>215</v>
      </c>
      <c r="F162" s="139" t="s">
        <v>216</v>
      </c>
      <c r="G162" s="140" t="s">
        <v>212</v>
      </c>
      <c r="H162" s="141">
        <v>20</v>
      </c>
      <c r="I162" s="142"/>
      <c r="J162" s="143">
        <f>ROUND(I162*H162,2)</f>
        <v>0</v>
      </c>
      <c r="K162" s="139" t="s">
        <v>179</v>
      </c>
      <c r="L162" s="32"/>
      <c r="M162" s="144" t="s">
        <v>1</v>
      </c>
      <c r="N162" s="145" t="s">
        <v>41</v>
      </c>
      <c r="O162" s="57"/>
      <c r="P162" s="146">
        <f>O162*H162</f>
        <v>0</v>
      </c>
      <c r="Q162" s="146">
        <v>0</v>
      </c>
      <c r="R162" s="146">
        <f>Q162*H162</f>
        <v>0</v>
      </c>
      <c r="S162" s="146">
        <v>5.0000000000000001E-3</v>
      </c>
      <c r="T162" s="147">
        <f>S162*H162</f>
        <v>0.1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48" t="s">
        <v>93</v>
      </c>
      <c r="AT162" s="148" t="s">
        <v>133</v>
      </c>
      <c r="AU162" s="148" t="s">
        <v>85</v>
      </c>
      <c r="AY162" s="16" t="s">
        <v>132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6" t="s">
        <v>83</v>
      </c>
      <c r="BK162" s="149">
        <f>ROUND(I162*H162,2)</f>
        <v>0</v>
      </c>
      <c r="BL162" s="16" t="s">
        <v>93</v>
      </c>
      <c r="BM162" s="148" t="s">
        <v>217</v>
      </c>
    </row>
    <row r="163" spans="1:65" s="2" customFormat="1" ht="28.8">
      <c r="A163" s="31"/>
      <c r="B163" s="32"/>
      <c r="C163" s="31"/>
      <c r="D163" s="150" t="s">
        <v>138</v>
      </c>
      <c r="E163" s="31"/>
      <c r="F163" s="151" t="s">
        <v>218</v>
      </c>
      <c r="G163" s="31"/>
      <c r="H163" s="31"/>
      <c r="I163" s="152"/>
      <c r="J163" s="31"/>
      <c r="K163" s="31"/>
      <c r="L163" s="32"/>
      <c r="M163" s="153"/>
      <c r="N163" s="154"/>
      <c r="O163" s="57"/>
      <c r="P163" s="57"/>
      <c r="Q163" s="57"/>
      <c r="R163" s="57"/>
      <c r="S163" s="57"/>
      <c r="T163" s="58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T163" s="16" t="s">
        <v>138</v>
      </c>
      <c r="AU163" s="16" t="s">
        <v>85</v>
      </c>
    </row>
    <row r="164" spans="1:65" s="2" customFormat="1" ht="33" customHeight="1">
      <c r="A164" s="31"/>
      <c r="B164" s="136"/>
      <c r="C164" s="137" t="s">
        <v>8</v>
      </c>
      <c r="D164" s="137" t="s">
        <v>133</v>
      </c>
      <c r="E164" s="138" t="s">
        <v>219</v>
      </c>
      <c r="F164" s="139" t="s">
        <v>220</v>
      </c>
      <c r="G164" s="140" t="s">
        <v>212</v>
      </c>
      <c r="H164" s="141">
        <v>10</v>
      </c>
      <c r="I164" s="142"/>
      <c r="J164" s="143">
        <f>ROUND(I164*H164,2)</f>
        <v>0</v>
      </c>
      <c r="K164" s="139" t="s">
        <v>179</v>
      </c>
      <c r="L164" s="32"/>
      <c r="M164" s="144" t="s">
        <v>1</v>
      </c>
      <c r="N164" s="145" t="s">
        <v>41</v>
      </c>
      <c r="O164" s="57"/>
      <c r="P164" s="146">
        <f>O164*H164</f>
        <v>0</v>
      </c>
      <c r="Q164" s="146">
        <v>0</v>
      </c>
      <c r="R164" s="146">
        <f>Q164*H164</f>
        <v>0</v>
      </c>
      <c r="S164" s="146">
        <v>7.0000000000000001E-3</v>
      </c>
      <c r="T164" s="147">
        <f>S164*H164</f>
        <v>7.0000000000000007E-2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48" t="s">
        <v>93</v>
      </c>
      <c r="AT164" s="148" t="s">
        <v>133</v>
      </c>
      <c r="AU164" s="148" t="s">
        <v>85</v>
      </c>
      <c r="AY164" s="16" t="s">
        <v>132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6" t="s">
        <v>83</v>
      </c>
      <c r="BK164" s="149">
        <f>ROUND(I164*H164,2)</f>
        <v>0</v>
      </c>
      <c r="BL164" s="16" t="s">
        <v>93</v>
      </c>
      <c r="BM164" s="148" t="s">
        <v>221</v>
      </c>
    </row>
    <row r="165" spans="1:65" s="2" customFormat="1" ht="28.8">
      <c r="A165" s="31"/>
      <c r="B165" s="32"/>
      <c r="C165" s="31"/>
      <c r="D165" s="150" t="s">
        <v>138</v>
      </c>
      <c r="E165" s="31"/>
      <c r="F165" s="151" t="s">
        <v>222</v>
      </c>
      <c r="G165" s="31"/>
      <c r="H165" s="31"/>
      <c r="I165" s="152"/>
      <c r="J165" s="31"/>
      <c r="K165" s="31"/>
      <c r="L165" s="32"/>
      <c r="M165" s="153"/>
      <c r="N165" s="154"/>
      <c r="O165" s="57"/>
      <c r="P165" s="57"/>
      <c r="Q165" s="57"/>
      <c r="R165" s="57"/>
      <c r="S165" s="57"/>
      <c r="T165" s="58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6" t="s">
        <v>138</v>
      </c>
      <c r="AU165" s="16" t="s">
        <v>85</v>
      </c>
    </row>
    <row r="166" spans="1:65" s="2" customFormat="1" ht="33" customHeight="1">
      <c r="A166" s="31"/>
      <c r="B166" s="136"/>
      <c r="C166" s="137" t="s">
        <v>239</v>
      </c>
      <c r="D166" s="137" t="s">
        <v>133</v>
      </c>
      <c r="E166" s="138" t="s">
        <v>224</v>
      </c>
      <c r="F166" s="139" t="s">
        <v>225</v>
      </c>
      <c r="G166" s="140" t="s">
        <v>212</v>
      </c>
      <c r="H166" s="141">
        <v>3</v>
      </c>
      <c r="I166" s="142"/>
      <c r="J166" s="143">
        <f>ROUND(I166*H166,2)</f>
        <v>0</v>
      </c>
      <c r="K166" s="139" t="s">
        <v>179</v>
      </c>
      <c r="L166" s="32"/>
      <c r="M166" s="144" t="s">
        <v>1</v>
      </c>
      <c r="N166" s="145" t="s">
        <v>41</v>
      </c>
      <c r="O166" s="57"/>
      <c r="P166" s="146">
        <f>O166*H166</f>
        <v>0</v>
      </c>
      <c r="Q166" s="146">
        <v>0</v>
      </c>
      <c r="R166" s="146">
        <f>Q166*H166</f>
        <v>0</v>
      </c>
      <c r="S166" s="146">
        <v>1.4999999999999999E-2</v>
      </c>
      <c r="T166" s="147">
        <f>S166*H166</f>
        <v>4.4999999999999998E-2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48" t="s">
        <v>93</v>
      </c>
      <c r="AT166" s="148" t="s">
        <v>133</v>
      </c>
      <c r="AU166" s="148" t="s">
        <v>85</v>
      </c>
      <c r="AY166" s="16" t="s">
        <v>132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6" t="s">
        <v>83</v>
      </c>
      <c r="BK166" s="149">
        <f>ROUND(I166*H166,2)</f>
        <v>0</v>
      </c>
      <c r="BL166" s="16" t="s">
        <v>93</v>
      </c>
      <c r="BM166" s="148" t="s">
        <v>226</v>
      </c>
    </row>
    <row r="167" spans="1:65" s="2" customFormat="1" ht="28.8">
      <c r="A167" s="31"/>
      <c r="B167" s="32"/>
      <c r="C167" s="31"/>
      <c r="D167" s="150" t="s">
        <v>138</v>
      </c>
      <c r="E167" s="31"/>
      <c r="F167" s="151" t="s">
        <v>227</v>
      </c>
      <c r="G167" s="31"/>
      <c r="H167" s="31"/>
      <c r="I167" s="152"/>
      <c r="J167" s="31"/>
      <c r="K167" s="31"/>
      <c r="L167" s="32"/>
      <c r="M167" s="153"/>
      <c r="N167" s="154"/>
      <c r="O167" s="57"/>
      <c r="P167" s="57"/>
      <c r="Q167" s="57"/>
      <c r="R167" s="57"/>
      <c r="S167" s="57"/>
      <c r="T167" s="58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T167" s="16" t="s">
        <v>138</v>
      </c>
      <c r="AU167" s="16" t="s">
        <v>85</v>
      </c>
    </row>
    <row r="168" spans="1:65" s="2" customFormat="1" ht="24.15" customHeight="1">
      <c r="A168" s="31"/>
      <c r="B168" s="136"/>
      <c r="C168" s="137" t="s">
        <v>245</v>
      </c>
      <c r="D168" s="137" t="s">
        <v>133</v>
      </c>
      <c r="E168" s="138" t="s">
        <v>645</v>
      </c>
      <c r="F168" s="139" t="s">
        <v>646</v>
      </c>
      <c r="G168" s="140" t="s">
        <v>212</v>
      </c>
      <c r="H168" s="141">
        <v>25</v>
      </c>
      <c r="I168" s="142"/>
      <c r="J168" s="143">
        <f>ROUND(I168*H168,2)</f>
        <v>0</v>
      </c>
      <c r="K168" s="139" t="s">
        <v>179</v>
      </c>
      <c r="L168" s="32"/>
      <c r="M168" s="144" t="s">
        <v>1</v>
      </c>
      <c r="N168" s="145" t="s">
        <v>41</v>
      </c>
      <c r="O168" s="57"/>
      <c r="P168" s="146">
        <f>O168*H168</f>
        <v>0</v>
      </c>
      <c r="Q168" s="146">
        <v>0</v>
      </c>
      <c r="R168" s="146">
        <f>Q168*H168</f>
        <v>0</v>
      </c>
      <c r="S168" s="146">
        <v>9.9000000000000005E-2</v>
      </c>
      <c r="T168" s="147">
        <f>S168*H168</f>
        <v>2.4750000000000001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48" t="s">
        <v>93</v>
      </c>
      <c r="AT168" s="148" t="s">
        <v>133</v>
      </c>
      <c r="AU168" s="148" t="s">
        <v>85</v>
      </c>
      <c r="AY168" s="16" t="s">
        <v>132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6" t="s">
        <v>83</v>
      </c>
      <c r="BK168" s="149">
        <f>ROUND(I168*H168,2)</f>
        <v>0</v>
      </c>
      <c r="BL168" s="16" t="s">
        <v>93</v>
      </c>
      <c r="BM168" s="148" t="s">
        <v>647</v>
      </c>
    </row>
    <row r="169" spans="1:65" s="2" customFormat="1" ht="19.2">
      <c r="A169" s="31"/>
      <c r="B169" s="32"/>
      <c r="C169" s="31"/>
      <c r="D169" s="150" t="s">
        <v>138</v>
      </c>
      <c r="E169" s="31"/>
      <c r="F169" s="151" t="s">
        <v>648</v>
      </c>
      <c r="G169" s="31"/>
      <c r="H169" s="31"/>
      <c r="I169" s="152"/>
      <c r="J169" s="31"/>
      <c r="K169" s="31"/>
      <c r="L169" s="32"/>
      <c r="M169" s="153"/>
      <c r="N169" s="154"/>
      <c r="O169" s="57"/>
      <c r="P169" s="57"/>
      <c r="Q169" s="57"/>
      <c r="R169" s="57"/>
      <c r="S169" s="57"/>
      <c r="T169" s="58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T169" s="16" t="s">
        <v>138</v>
      </c>
      <c r="AU169" s="16" t="s">
        <v>85</v>
      </c>
    </row>
    <row r="170" spans="1:65" s="2" customFormat="1" ht="37.950000000000003" customHeight="1">
      <c r="A170" s="31"/>
      <c r="B170" s="136"/>
      <c r="C170" s="137" t="s">
        <v>250</v>
      </c>
      <c r="D170" s="137" t="s">
        <v>133</v>
      </c>
      <c r="E170" s="138" t="s">
        <v>229</v>
      </c>
      <c r="F170" s="139" t="s">
        <v>230</v>
      </c>
      <c r="G170" s="140" t="s">
        <v>178</v>
      </c>
      <c r="H170" s="141">
        <v>92.6</v>
      </c>
      <c r="I170" s="142"/>
      <c r="J170" s="143">
        <f>ROUND(I170*H170,2)</f>
        <v>0</v>
      </c>
      <c r="K170" s="139" t="s">
        <v>179</v>
      </c>
      <c r="L170" s="32"/>
      <c r="M170" s="144" t="s">
        <v>1</v>
      </c>
      <c r="N170" s="145" t="s">
        <v>41</v>
      </c>
      <c r="O170" s="57"/>
      <c r="P170" s="146">
        <f>O170*H170</f>
        <v>0</v>
      </c>
      <c r="Q170" s="146">
        <v>0</v>
      </c>
      <c r="R170" s="146">
        <f>Q170*H170</f>
        <v>0</v>
      </c>
      <c r="S170" s="146">
        <v>4.0000000000000001E-3</v>
      </c>
      <c r="T170" s="147">
        <f>S170*H170</f>
        <v>0.37040000000000001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48" t="s">
        <v>93</v>
      </c>
      <c r="AT170" s="148" t="s">
        <v>133</v>
      </c>
      <c r="AU170" s="148" t="s">
        <v>85</v>
      </c>
      <c r="AY170" s="16" t="s">
        <v>132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6" t="s">
        <v>83</v>
      </c>
      <c r="BK170" s="149">
        <f>ROUND(I170*H170,2)</f>
        <v>0</v>
      </c>
      <c r="BL170" s="16" t="s">
        <v>93</v>
      </c>
      <c r="BM170" s="148" t="s">
        <v>231</v>
      </c>
    </row>
    <row r="171" spans="1:65" s="2" customFormat="1" ht="19.2">
      <c r="A171" s="31"/>
      <c r="B171" s="32"/>
      <c r="C171" s="31"/>
      <c r="D171" s="150" t="s">
        <v>138</v>
      </c>
      <c r="E171" s="31"/>
      <c r="F171" s="151" t="s">
        <v>232</v>
      </c>
      <c r="G171" s="31"/>
      <c r="H171" s="31"/>
      <c r="I171" s="152"/>
      <c r="J171" s="31"/>
      <c r="K171" s="31"/>
      <c r="L171" s="32"/>
      <c r="M171" s="153"/>
      <c r="N171" s="154"/>
      <c r="O171" s="57"/>
      <c r="P171" s="57"/>
      <c r="Q171" s="57"/>
      <c r="R171" s="57"/>
      <c r="S171" s="57"/>
      <c r="T171" s="58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6" t="s">
        <v>138</v>
      </c>
      <c r="AU171" s="16" t="s">
        <v>85</v>
      </c>
    </row>
    <row r="172" spans="1:65" s="2" customFormat="1" ht="37.950000000000003" customHeight="1">
      <c r="A172" s="31"/>
      <c r="B172" s="136"/>
      <c r="C172" s="137" t="s">
        <v>256</v>
      </c>
      <c r="D172" s="137" t="s">
        <v>133</v>
      </c>
      <c r="E172" s="138" t="s">
        <v>233</v>
      </c>
      <c r="F172" s="139" t="s">
        <v>234</v>
      </c>
      <c r="G172" s="140" t="s">
        <v>178</v>
      </c>
      <c r="H172" s="141">
        <v>121</v>
      </c>
      <c r="I172" s="142"/>
      <c r="J172" s="143">
        <f>ROUND(I172*H172,2)</f>
        <v>0</v>
      </c>
      <c r="K172" s="139" t="s">
        <v>179</v>
      </c>
      <c r="L172" s="32"/>
      <c r="M172" s="144" t="s">
        <v>1</v>
      </c>
      <c r="N172" s="145" t="s">
        <v>41</v>
      </c>
      <c r="O172" s="57"/>
      <c r="P172" s="146">
        <f>O172*H172</f>
        <v>0</v>
      </c>
      <c r="Q172" s="146">
        <v>0</v>
      </c>
      <c r="R172" s="146">
        <f>Q172*H172</f>
        <v>0</v>
      </c>
      <c r="S172" s="146">
        <v>4.0000000000000001E-3</v>
      </c>
      <c r="T172" s="147">
        <f>S172*H172</f>
        <v>0.48399999999999999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48" t="s">
        <v>93</v>
      </c>
      <c r="AT172" s="148" t="s">
        <v>133</v>
      </c>
      <c r="AU172" s="148" t="s">
        <v>85</v>
      </c>
      <c r="AY172" s="16" t="s">
        <v>132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6" t="s">
        <v>83</v>
      </c>
      <c r="BK172" s="149">
        <f>ROUND(I172*H172,2)</f>
        <v>0</v>
      </c>
      <c r="BL172" s="16" t="s">
        <v>93</v>
      </c>
      <c r="BM172" s="148" t="s">
        <v>235</v>
      </c>
    </row>
    <row r="173" spans="1:65" s="2" customFormat="1" ht="28.8">
      <c r="A173" s="31"/>
      <c r="B173" s="32"/>
      <c r="C173" s="31"/>
      <c r="D173" s="150" t="s">
        <v>138</v>
      </c>
      <c r="E173" s="31"/>
      <c r="F173" s="151" t="s">
        <v>236</v>
      </c>
      <c r="G173" s="31"/>
      <c r="H173" s="31"/>
      <c r="I173" s="152"/>
      <c r="J173" s="31"/>
      <c r="K173" s="31"/>
      <c r="L173" s="32"/>
      <c r="M173" s="153"/>
      <c r="N173" s="154"/>
      <c r="O173" s="57"/>
      <c r="P173" s="57"/>
      <c r="Q173" s="57"/>
      <c r="R173" s="57"/>
      <c r="S173" s="57"/>
      <c r="T173" s="58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T173" s="16" t="s">
        <v>138</v>
      </c>
      <c r="AU173" s="16" t="s">
        <v>85</v>
      </c>
    </row>
    <row r="174" spans="1:65" s="11" customFormat="1" ht="22.95" customHeight="1">
      <c r="B174" s="125"/>
      <c r="D174" s="126" t="s">
        <v>75</v>
      </c>
      <c r="E174" s="163" t="s">
        <v>237</v>
      </c>
      <c r="F174" s="163" t="s">
        <v>238</v>
      </c>
      <c r="I174" s="128"/>
      <c r="J174" s="164">
        <f>BK174</f>
        <v>0</v>
      </c>
      <c r="L174" s="125"/>
      <c r="M174" s="130"/>
      <c r="N174" s="131"/>
      <c r="O174" s="131"/>
      <c r="P174" s="132">
        <f>SUM(P175:P183)</f>
        <v>0</v>
      </c>
      <c r="Q174" s="131"/>
      <c r="R174" s="132">
        <f>SUM(R175:R183)</f>
        <v>0</v>
      </c>
      <c r="S174" s="131"/>
      <c r="T174" s="133">
        <f>SUM(T175:T183)</f>
        <v>0</v>
      </c>
      <c r="AR174" s="126" t="s">
        <v>83</v>
      </c>
      <c r="AT174" s="134" t="s">
        <v>75</v>
      </c>
      <c r="AU174" s="134" t="s">
        <v>83</v>
      </c>
      <c r="AY174" s="126" t="s">
        <v>132</v>
      </c>
      <c r="BK174" s="135">
        <f>SUM(BK175:BK183)</f>
        <v>0</v>
      </c>
    </row>
    <row r="175" spans="1:65" s="2" customFormat="1" ht="24.15" customHeight="1">
      <c r="A175" s="31"/>
      <c r="B175" s="136"/>
      <c r="C175" s="137" t="s">
        <v>263</v>
      </c>
      <c r="D175" s="137" t="s">
        <v>133</v>
      </c>
      <c r="E175" s="138" t="s">
        <v>240</v>
      </c>
      <c r="F175" s="139" t="s">
        <v>241</v>
      </c>
      <c r="G175" s="140" t="s">
        <v>242</v>
      </c>
      <c r="H175" s="141">
        <v>7.0720000000000001</v>
      </c>
      <c r="I175" s="142"/>
      <c r="J175" s="143">
        <f>ROUND(I175*H175,2)</f>
        <v>0</v>
      </c>
      <c r="K175" s="139" t="s">
        <v>179</v>
      </c>
      <c r="L175" s="32"/>
      <c r="M175" s="144" t="s">
        <v>1</v>
      </c>
      <c r="N175" s="145" t="s">
        <v>41</v>
      </c>
      <c r="O175" s="57"/>
      <c r="P175" s="146">
        <f>O175*H175</f>
        <v>0</v>
      </c>
      <c r="Q175" s="146">
        <v>0</v>
      </c>
      <c r="R175" s="146">
        <f>Q175*H175</f>
        <v>0</v>
      </c>
      <c r="S175" s="146">
        <v>0</v>
      </c>
      <c r="T175" s="147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48" t="s">
        <v>93</v>
      </c>
      <c r="AT175" s="148" t="s">
        <v>133</v>
      </c>
      <c r="AU175" s="148" t="s">
        <v>85</v>
      </c>
      <c r="AY175" s="16" t="s">
        <v>132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6" t="s">
        <v>83</v>
      </c>
      <c r="BK175" s="149">
        <f>ROUND(I175*H175,2)</f>
        <v>0</v>
      </c>
      <c r="BL175" s="16" t="s">
        <v>93</v>
      </c>
      <c r="BM175" s="148" t="s">
        <v>243</v>
      </c>
    </row>
    <row r="176" spans="1:65" s="2" customFormat="1" ht="19.2">
      <c r="A176" s="31"/>
      <c r="B176" s="32"/>
      <c r="C176" s="31"/>
      <c r="D176" s="150" t="s">
        <v>138</v>
      </c>
      <c r="E176" s="31"/>
      <c r="F176" s="151" t="s">
        <v>244</v>
      </c>
      <c r="G176" s="31"/>
      <c r="H176" s="31"/>
      <c r="I176" s="152"/>
      <c r="J176" s="31"/>
      <c r="K176" s="31"/>
      <c r="L176" s="32"/>
      <c r="M176" s="153"/>
      <c r="N176" s="154"/>
      <c r="O176" s="57"/>
      <c r="P176" s="57"/>
      <c r="Q176" s="57"/>
      <c r="R176" s="57"/>
      <c r="S176" s="57"/>
      <c r="T176" s="58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T176" s="16" t="s">
        <v>138</v>
      </c>
      <c r="AU176" s="16" t="s">
        <v>85</v>
      </c>
    </row>
    <row r="177" spans="1:65" s="2" customFormat="1" ht="24.15" customHeight="1">
      <c r="A177" s="31"/>
      <c r="B177" s="136"/>
      <c r="C177" s="137" t="s">
        <v>272</v>
      </c>
      <c r="D177" s="137" t="s">
        <v>133</v>
      </c>
      <c r="E177" s="138" t="s">
        <v>246</v>
      </c>
      <c r="F177" s="139" t="s">
        <v>247</v>
      </c>
      <c r="G177" s="140" t="s">
        <v>242</v>
      </c>
      <c r="H177" s="141">
        <v>7.0720000000000001</v>
      </c>
      <c r="I177" s="142"/>
      <c r="J177" s="143">
        <f>ROUND(I177*H177,2)</f>
        <v>0</v>
      </c>
      <c r="K177" s="139" t="s">
        <v>179</v>
      </c>
      <c r="L177" s="32"/>
      <c r="M177" s="144" t="s">
        <v>1</v>
      </c>
      <c r="N177" s="145" t="s">
        <v>41</v>
      </c>
      <c r="O177" s="57"/>
      <c r="P177" s="146">
        <f>O177*H177</f>
        <v>0</v>
      </c>
      <c r="Q177" s="146">
        <v>0</v>
      </c>
      <c r="R177" s="146">
        <f>Q177*H177</f>
        <v>0</v>
      </c>
      <c r="S177" s="146">
        <v>0</v>
      </c>
      <c r="T177" s="147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48" t="s">
        <v>93</v>
      </c>
      <c r="AT177" s="148" t="s">
        <v>133</v>
      </c>
      <c r="AU177" s="148" t="s">
        <v>85</v>
      </c>
      <c r="AY177" s="16" t="s">
        <v>132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6" t="s">
        <v>83</v>
      </c>
      <c r="BK177" s="149">
        <f>ROUND(I177*H177,2)</f>
        <v>0</v>
      </c>
      <c r="BL177" s="16" t="s">
        <v>93</v>
      </c>
      <c r="BM177" s="148" t="s">
        <v>248</v>
      </c>
    </row>
    <row r="178" spans="1:65" s="2" customFormat="1" ht="19.2">
      <c r="A178" s="31"/>
      <c r="B178" s="32"/>
      <c r="C178" s="31"/>
      <c r="D178" s="150" t="s">
        <v>138</v>
      </c>
      <c r="E178" s="31"/>
      <c r="F178" s="151" t="s">
        <v>249</v>
      </c>
      <c r="G178" s="31"/>
      <c r="H178" s="31"/>
      <c r="I178" s="152"/>
      <c r="J178" s="31"/>
      <c r="K178" s="31"/>
      <c r="L178" s="32"/>
      <c r="M178" s="153"/>
      <c r="N178" s="154"/>
      <c r="O178" s="57"/>
      <c r="P178" s="57"/>
      <c r="Q178" s="57"/>
      <c r="R178" s="57"/>
      <c r="S178" s="57"/>
      <c r="T178" s="58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T178" s="16" t="s">
        <v>138</v>
      </c>
      <c r="AU178" s="16" t="s">
        <v>85</v>
      </c>
    </row>
    <row r="179" spans="1:65" s="2" customFormat="1" ht="24.15" customHeight="1">
      <c r="A179" s="31"/>
      <c r="B179" s="136"/>
      <c r="C179" s="137" t="s">
        <v>277</v>
      </c>
      <c r="D179" s="137" t="s">
        <v>133</v>
      </c>
      <c r="E179" s="138" t="s">
        <v>251</v>
      </c>
      <c r="F179" s="139" t="s">
        <v>252</v>
      </c>
      <c r="G179" s="140" t="s">
        <v>242</v>
      </c>
      <c r="H179" s="141">
        <v>63.648000000000003</v>
      </c>
      <c r="I179" s="142"/>
      <c r="J179" s="143">
        <f>ROUND(I179*H179,2)</f>
        <v>0</v>
      </c>
      <c r="K179" s="139" t="s">
        <v>179</v>
      </c>
      <c r="L179" s="32"/>
      <c r="M179" s="144" t="s">
        <v>1</v>
      </c>
      <c r="N179" s="145" t="s">
        <v>41</v>
      </c>
      <c r="O179" s="57"/>
      <c r="P179" s="146">
        <f>O179*H179</f>
        <v>0</v>
      </c>
      <c r="Q179" s="146">
        <v>0</v>
      </c>
      <c r="R179" s="146">
        <f>Q179*H179</f>
        <v>0</v>
      </c>
      <c r="S179" s="146">
        <v>0</v>
      </c>
      <c r="T179" s="147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48" t="s">
        <v>93</v>
      </c>
      <c r="AT179" s="148" t="s">
        <v>133</v>
      </c>
      <c r="AU179" s="148" t="s">
        <v>85</v>
      </c>
      <c r="AY179" s="16" t="s">
        <v>132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6" t="s">
        <v>83</v>
      </c>
      <c r="BK179" s="149">
        <f>ROUND(I179*H179,2)</f>
        <v>0</v>
      </c>
      <c r="BL179" s="16" t="s">
        <v>93</v>
      </c>
      <c r="BM179" s="148" t="s">
        <v>253</v>
      </c>
    </row>
    <row r="180" spans="1:65" s="2" customFormat="1" ht="28.8">
      <c r="A180" s="31"/>
      <c r="B180" s="32"/>
      <c r="C180" s="31"/>
      <c r="D180" s="150" t="s">
        <v>138</v>
      </c>
      <c r="E180" s="31"/>
      <c r="F180" s="151" t="s">
        <v>254</v>
      </c>
      <c r="G180" s="31"/>
      <c r="H180" s="31"/>
      <c r="I180" s="152"/>
      <c r="J180" s="31"/>
      <c r="K180" s="31"/>
      <c r="L180" s="32"/>
      <c r="M180" s="153"/>
      <c r="N180" s="154"/>
      <c r="O180" s="57"/>
      <c r="P180" s="57"/>
      <c r="Q180" s="57"/>
      <c r="R180" s="57"/>
      <c r="S180" s="57"/>
      <c r="T180" s="58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T180" s="16" t="s">
        <v>138</v>
      </c>
      <c r="AU180" s="16" t="s">
        <v>85</v>
      </c>
    </row>
    <row r="181" spans="1:65" s="13" customFormat="1">
      <c r="B181" s="165"/>
      <c r="D181" s="150" t="s">
        <v>186</v>
      </c>
      <c r="F181" s="167" t="s">
        <v>649</v>
      </c>
      <c r="H181" s="168">
        <v>63.648000000000003</v>
      </c>
      <c r="I181" s="169"/>
      <c r="L181" s="165"/>
      <c r="M181" s="170"/>
      <c r="N181" s="171"/>
      <c r="O181" s="171"/>
      <c r="P181" s="171"/>
      <c r="Q181" s="171"/>
      <c r="R181" s="171"/>
      <c r="S181" s="171"/>
      <c r="T181" s="172"/>
      <c r="AT181" s="166" t="s">
        <v>186</v>
      </c>
      <c r="AU181" s="166" t="s">
        <v>85</v>
      </c>
      <c r="AV181" s="13" t="s">
        <v>85</v>
      </c>
      <c r="AW181" s="13" t="s">
        <v>3</v>
      </c>
      <c r="AX181" s="13" t="s">
        <v>83</v>
      </c>
      <c r="AY181" s="166" t="s">
        <v>132</v>
      </c>
    </row>
    <row r="182" spans="1:65" s="2" customFormat="1" ht="33" customHeight="1">
      <c r="A182" s="31"/>
      <c r="B182" s="136"/>
      <c r="C182" s="137" t="s">
        <v>282</v>
      </c>
      <c r="D182" s="137" t="s">
        <v>133</v>
      </c>
      <c r="E182" s="138" t="s">
        <v>257</v>
      </c>
      <c r="F182" s="139" t="s">
        <v>258</v>
      </c>
      <c r="G182" s="140" t="s">
        <v>242</v>
      </c>
      <c r="H182" s="141">
        <v>7.0720000000000001</v>
      </c>
      <c r="I182" s="142"/>
      <c r="J182" s="143">
        <f>ROUND(I182*H182,2)</f>
        <v>0</v>
      </c>
      <c r="K182" s="139" t="s">
        <v>179</v>
      </c>
      <c r="L182" s="32"/>
      <c r="M182" s="144" t="s">
        <v>1</v>
      </c>
      <c r="N182" s="145" t="s">
        <v>41</v>
      </c>
      <c r="O182" s="57"/>
      <c r="P182" s="146">
        <f>O182*H182</f>
        <v>0</v>
      </c>
      <c r="Q182" s="146">
        <v>0</v>
      </c>
      <c r="R182" s="146">
        <f>Q182*H182</f>
        <v>0</v>
      </c>
      <c r="S182" s="146">
        <v>0</v>
      </c>
      <c r="T182" s="147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48" t="s">
        <v>93</v>
      </c>
      <c r="AT182" s="148" t="s">
        <v>133</v>
      </c>
      <c r="AU182" s="148" t="s">
        <v>85</v>
      </c>
      <c r="AY182" s="16" t="s">
        <v>132</v>
      </c>
      <c r="BE182" s="149">
        <f>IF(N182="základní",J182,0)</f>
        <v>0</v>
      </c>
      <c r="BF182" s="149">
        <f>IF(N182="snížená",J182,0)</f>
        <v>0</v>
      </c>
      <c r="BG182" s="149">
        <f>IF(N182="zákl. přenesená",J182,0)</f>
        <v>0</v>
      </c>
      <c r="BH182" s="149">
        <f>IF(N182="sníž. přenesená",J182,0)</f>
        <v>0</v>
      </c>
      <c r="BI182" s="149">
        <f>IF(N182="nulová",J182,0)</f>
        <v>0</v>
      </c>
      <c r="BJ182" s="16" t="s">
        <v>83</v>
      </c>
      <c r="BK182" s="149">
        <f>ROUND(I182*H182,2)</f>
        <v>0</v>
      </c>
      <c r="BL182" s="16" t="s">
        <v>93</v>
      </c>
      <c r="BM182" s="148" t="s">
        <v>259</v>
      </c>
    </row>
    <row r="183" spans="1:65" s="2" customFormat="1" ht="28.8">
      <c r="A183" s="31"/>
      <c r="B183" s="32"/>
      <c r="C183" s="31"/>
      <c r="D183" s="150" t="s">
        <v>138</v>
      </c>
      <c r="E183" s="31"/>
      <c r="F183" s="151" t="s">
        <v>260</v>
      </c>
      <c r="G183" s="31"/>
      <c r="H183" s="31"/>
      <c r="I183" s="152"/>
      <c r="J183" s="31"/>
      <c r="K183" s="31"/>
      <c r="L183" s="32"/>
      <c r="M183" s="153"/>
      <c r="N183" s="154"/>
      <c r="O183" s="57"/>
      <c r="P183" s="57"/>
      <c r="Q183" s="57"/>
      <c r="R183" s="57"/>
      <c r="S183" s="57"/>
      <c r="T183" s="58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T183" s="16" t="s">
        <v>138</v>
      </c>
      <c r="AU183" s="16" t="s">
        <v>85</v>
      </c>
    </row>
    <row r="184" spans="1:65" s="11" customFormat="1" ht="22.95" customHeight="1">
      <c r="B184" s="125"/>
      <c r="D184" s="126" t="s">
        <v>75</v>
      </c>
      <c r="E184" s="163" t="s">
        <v>261</v>
      </c>
      <c r="F184" s="163" t="s">
        <v>262</v>
      </c>
      <c r="I184" s="128"/>
      <c r="J184" s="164">
        <f>BK184</f>
        <v>0</v>
      </c>
      <c r="L184" s="125"/>
      <c r="M184" s="130"/>
      <c r="N184" s="131"/>
      <c r="O184" s="131"/>
      <c r="P184" s="132">
        <f>SUM(P185:P186)</f>
        <v>0</v>
      </c>
      <c r="Q184" s="131"/>
      <c r="R184" s="132">
        <f>SUM(R185:R186)</f>
        <v>0</v>
      </c>
      <c r="S184" s="131"/>
      <c r="T184" s="133">
        <f>SUM(T185:T186)</f>
        <v>0</v>
      </c>
      <c r="AR184" s="126" t="s">
        <v>83</v>
      </c>
      <c r="AT184" s="134" t="s">
        <v>75</v>
      </c>
      <c r="AU184" s="134" t="s">
        <v>83</v>
      </c>
      <c r="AY184" s="126" t="s">
        <v>132</v>
      </c>
      <c r="BK184" s="135">
        <f>SUM(BK185:BK186)</f>
        <v>0</v>
      </c>
    </row>
    <row r="185" spans="1:65" s="2" customFormat="1" ht="21.75" customHeight="1">
      <c r="A185" s="31"/>
      <c r="B185" s="136"/>
      <c r="C185" s="137" t="s">
        <v>7</v>
      </c>
      <c r="D185" s="137" t="s">
        <v>133</v>
      </c>
      <c r="E185" s="138" t="s">
        <v>264</v>
      </c>
      <c r="F185" s="139" t="s">
        <v>265</v>
      </c>
      <c r="G185" s="140" t="s">
        <v>242</v>
      </c>
      <c r="H185" s="141">
        <v>4.3140000000000001</v>
      </c>
      <c r="I185" s="142"/>
      <c r="J185" s="143">
        <f>ROUND(I185*H185,2)</f>
        <v>0</v>
      </c>
      <c r="K185" s="139" t="s">
        <v>179</v>
      </c>
      <c r="L185" s="32"/>
      <c r="M185" s="144" t="s">
        <v>1</v>
      </c>
      <c r="N185" s="145" t="s">
        <v>41</v>
      </c>
      <c r="O185" s="57"/>
      <c r="P185" s="146">
        <f>O185*H185</f>
        <v>0</v>
      </c>
      <c r="Q185" s="146">
        <v>0</v>
      </c>
      <c r="R185" s="146">
        <f>Q185*H185</f>
        <v>0</v>
      </c>
      <c r="S185" s="146">
        <v>0</v>
      </c>
      <c r="T185" s="147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48" t="s">
        <v>93</v>
      </c>
      <c r="AT185" s="148" t="s">
        <v>133</v>
      </c>
      <c r="AU185" s="148" t="s">
        <v>85</v>
      </c>
      <c r="AY185" s="16" t="s">
        <v>132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6" t="s">
        <v>83</v>
      </c>
      <c r="BK185" s="149">
        <f>ROUND(I185*H185,2)</f>
        <v>0</v>
      </c>
      <c r="BL185" s="16" t="s">
        <v>93</v>
      </c>
      <c r="BM185" s="148" t="s">
        <v>266</v>
      </c>
    </row>
    <row r="186" spans="1:65" s="2" customFormat="1" ht="38.4">
      <c r="A186" s="31"/>
      <c r="B186" s="32"/>
      <c r="C186" s="31"/>
      <c r="D186" s="150" t="s">
        <v>138</v>
      </c>
      <c r="E186" s="31"/>
      <c r="F186" s="151" t="s">
        <v>267</v>
      </c>
      <c r="G186" s="31"/>
      <c r="H186" s="31"/>
      <c r="I186" s="152"/>
      <c r="J186" s="31"/>
      <c r="K186" s="31"/>
      <c r="L186" s="32"/>
      <c r="M186" s="153"/>
      <c r="N186" s="154"/>
      <c r="O186" s="57"/>
      <c r="P186" s="57"/>
      <c r="Q186" s="57"/>
      <c r="R186" s="57"/>
      <c r="S186" s="57"/>
      <c r="T186" s="58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T186" s="16" t="s">
        <v>138</v>
      </c>
      <c r="AU186" s="16" t="s">
        <v>85</v>
      </c>
    </row>
    <row r="187" spans="1:65" s="11" customFormat="1" ht="25.95" customHeight="1">
      <c r="B187" s="125"/>
      <c r="D187" s="126" t="s">
        <v>75</v>
      </c>
      <c r="E187" s="127" t="s">
        <v>268</v>
      </c>
      <c r="F187" s="127" t="s">
        <v>269</v>
      </c>
      <c r="I187" s="128"/>
      <c r="J187" s="129">
        <f>BK187</f>
        <v>0</v>
      </c>
      <c r="L187" s="125"/>
      <c r="M187" s="130"/>
      <c r="N187" s="131"/>
      <c r="O187" s="131"/>
      <c r="P187" s="132">
        <f>P188+P201+P214+P233+P256+P343+P356+P369+P389</f>
        <v>0</v>
      </c>
      <c r="Q187" s="131"/>
      <c r="R187" s="132">
        <f>R188+R201+R214+R233+R256+R343+R356+R369+R389</f>
        <v>4.2271559999999999</v>
      </c>
      <c r="S187" s="131"/>
      <c r="T187" s="133">
        <f>T188+T201+T214+T233+T256+T343+T356+T369+T389</f>
        <v>8.6536000000000002E-2</v>
      </c>
      <c r="AR187" s="126" t="s">
        <v>85</v>
      </c>
      <c r="AT187" s="134" t="s">
        <v>75</v>
      </c>
      <c r="AU187" s="134" t="s">
        <v>76</v>
      </c>
      <c r="AY187" s="126" t="s">
        <v>132</v>
      </c>
      <c r="BK187" s="135">
        <f>BK188+BK201+BK214+BK233+BK256+BK343+BK356+BK369+BK389</f>
        <v>0</v>
      </c>
    </row>
    <row r="188" spans="1:65" s="11" customFormat="1" ht="22.95" customHeight="1">
      <c r="B188" s="125"/>
      <c r="D188" s="126" t="s">
        <v>75</v>
      </c>
      <c r="E188" s="163" t="s">
        <v>270</v>
      </c>
      <c r="F188" s="163" t="s">
        <v>271</v>
      </c>
      <c r="I188" s="128"/>
      <c r="J188" s="164">
        <f>BK188</f>
        <v>0</v>
      </c>
      <c r="L188" s="125"/>
      <c r="M188" s="130"/>
      <c r="N188" s="131"/>
      <c r="O188" s="131"/>
      <c r="P188" s="132">
        <f>SUM(P189:P200)</f>
        <v>0</v>
      </c>
      <c r="Q188" s="131"/>
      <c r="R188" s="132">
        <f>SUM(R189:R200)</f>
        <v>1.983E-2</v>
      </c>
      <c r="S188" s="131"/>
      <c r="T188" s="133">
        <f>SUM(T189:T200)</f>
        <v>0</v>
      </c>
      <c r="AR188" s="126" t="s">
        <v>85</v>
      </c>
      <c r="AT188" s="134" t="s">
        <v>75</v>
      </c>
      <c r="AU188" s="134" t="s">
        <v>83</v>
      </c>
      <c r="AY188" s="126" t="s">
        <v>132</v>
      </c>
      <c r="BK188" s="135">
        <f>SUM(BK189:BK200)</f>
        <v>0</v>
      </c>
    </row>
    <row r="189" spans="1:65" s="2" customFormat="1" ht="16.5" customHeight="1">
      <c r="A189" s="31"/>
      <c r="B189" s="136"/>
      <c r="C189" s="137" t="s">
        <v>294</v>
      </c>
      <c r="D189" s="137" t="s">
        <v>133</v>
      </c>
      <c r="E189" s="138" t="s">
        <v>273</v>
      </c>
      <c r="F189" s="139" t="s">
        <v>274</v>
      </c>
      <c r="G189" s="140" t="s">
        <v>136</v>
      </c>
      <c r="H189" s="141">
        <v>1</v>
      </c>
      <c r="I189" s="142"/>
      <c r="J189" s="143">
        <f>ROUND(I189*H189,2)</f>
        <v>0</v>
      </c>
      <c r="K189" s="139" t="s">
        <v>179</v>
      </c>
      <c r="L189" s="32"/>
      <c r="M189" s="144" t="s">
        <v>1</v>
      </c>
      <c r="N189" s="145" t="s">
        <v>41</v>
      </c>
      <c r="O189" s="57"/>
      <c r="P189" s="146">
        <f>O189*H189</f>
        <v>0</v>
      </c>
      <c r="Q189" s="146">
        <v>3.1E-4</v>
      </c>
      <c r="R189" s="146">
        <f>Q189*H189</f>
        <v>3.1E-4</v>
      </c>
      <c r="S189" s="146">
        <v>0</v>
      </c>
      <c r="T189" s="147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48" t="s">
        <v>256</v>
      </c>
      <c r="AT189" s="148" t="s">
        <v>133</v>
      </c>
      <c r="AU189" s="148" t="s">
        <v>85</v>
      </c>
      <c r="AY189" s="16" t="s">
        <v>132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6" t="s">
        <v>83</v>
      </c>
      <c r="BK189" s="149">
        <f>ROUND(I189*H189,2)</f>
        <v>0</v>
      </c>
      <c r="BL189" s="16" t="s">
        <v>256</v>
      </c>
      <c r="BM189" s="148" t="s">
        <v>275</v>
      </c>
    </row>
    <row r="190" spans="1:65" s="2" customFormat="1" ht="19.2">
      <c r="A190" s="31"/>
      <c r="B190" s="32"/>
      <c r="C190" s="31"/>
      <c r="D190" s="150" t="s">
        <v>138</v>
      </c>
      <c r="E190" s="31"/>
      <c r="F190" s="151" t="s">
        <v>276</v>
      </c>
      <c r="G190" s="31"/>
      <c r="H190" s="31"/>
      <c r="I190" s="152"/>
      <c r="J190" s="31"/>
      <c r="K190" s="31"/>
      <c r="L190" s="32"/>
      <c r="M190" s="153"/>
      <c r="N190" s="154"/>
      <c r="O190" s="57"/>
      <c r="P190" s="57"/>
      <c r="Q190" s="57"/>
      <c r="R190" s="57"/>
      <c r="S190" s="57"/>
      <c r="T190" s="58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T190" s="16" t="s">
        <v>138</v>
      </c>
      <c r="AU190" s="16" t="s">
        <v>85</v>
      </c>
    </row>
    <row r="191" spans="1:65" s="2" customFormat="1" ht="16.5" customHeight="1">
      <c r="A191" s="31"/>
      <c r="B191" s="136"/>
      <c r="C191" s="137" t="s">
        <v>299</v>
      </c>
      <c r="D191" s="137" t="s">
        <v>133</v>
      </c>
      <c r="E191" s="138" t="s">
        <v>650</v>
      </c>
      <c r="F191" s="139" t="s">
        <v>651</v>
      </c>
      <c r="G191" s="140" t="s">
        <v>136</v>
      </c>
      <c r="H191" s="141">
        <v>1</v>
      </c>
      <c r="I191" s="142"/>
      <c r="J191" s="143">
        <f>ROUND(I191*H191,2)</f>
        <v>0</v>
      </c>
      <c r="K191" s="139" t="s">
        <v>179</v>
      </c>
      <c r="L191" s="32"/>
      <c r="M191" s="144" t="s">
        <v>1</v>
      </c>
      <c r="N191" s="145" t="s">
        <v>41</v>
      </c>
      <c r="O191" s="57"/>
      <c r="P191" s="146">
        <f>O191*H191</f>
        <v>0</v>
      </c>
      <c r="Q191" s="146">
        <v>5.1999999999999995E-4</v>
      </c>
      <c r="R191" s="146">
        <f>Q191*H191</f>
        <v>5.1999999999999995E-4</v>
      </c>
      <c r="S191" s="146">
        <v>0</v>
      </c>
      <c r="T191" s="147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48" t="s">
        <v>256</v>
      </c>
      <c r="AT191" s="148" t="s">
        <v>133</v>
      </c>
      <c r="AU191" s="148" t="s">
        <v>85</v>
      </c>
      <c r="AY191" s="16" t="s">
        <v>132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6" t="s">
        <v>83</v>
      </c>
      <c r="BK191" s="149">
        <f>ROUND(I191*H191,2)</f>
        <v>0</v>
      </c>
      <c r="BL191" s="16" t="s">
        <v>256</v>
      </c>
      <c r="BM191" s="148" t="s">
        <v>652</v>
      </c>
    </row>
    <row r="192" spans="1:65" s="2" customFormat="1" ht="19.2">
      <c r="A192" s="31"/>
      <c r="B192" s="32"/>
      <c r="C192" s="31"/>
      <c r="D192" s="150" t="s">
        <v>138</v>
      </c>
      <c r="E192" s="31"/>
      <c r="F192" s="151" t="s">
        <v>653</v>
      </c>
      <c r="G192" s="31"/>
      <c r="H192" s="31"/>
      <c r="I192" s="152"/>
      <c r="J192" s="31"/>
      <c r="K192" s="31"/>
      <c r="L192" s="32"/>
      <c r="M192" s="153"/>
      <c r="N192" s="154"/>
      <c r="O192" s="57"/>
      <c r="P192" s="57"/>
      <c r="Q192" s="57"/>
      <c r="R192" s="57"/>
      <c r="S192" s="57"/>
      <c r="T192" s="58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T192" s="16" t="s">
        <v>138</v>
      </c>
      <c r="AU192" s="16" t="s">
        <v>85</v>
      </c>
    </row>
    <row r="193" spans="1:65" s="2" customFormat="1" ht="16.5" customHeight="1">
      <c r="A193" s="31"/>
      <c r="B193" s="136"/>
      <c r="C193" s="137" t="s">
        <v>304</v>
      </c>
      <c r="D193" s="137" t="s">
        <v>133</v>
      </c>
      <c r="E193" s="138" t="s">
        <v>278</v>
      </c>
      <c r="F193" s="139" t="s">
        <v>279</v>
      </c>
      <c r="G193" s="140" t="s">
        <v>212</v>
      </c>
      <c r="H193" s="141">
        <v>10</v>
      </c>
      <c r="I193" s="142"/>
      <c r="J193" s="143">
        <f>ROUND(I193*H193,2)</f>
        <v>0</v>
      </c>
      <c r="K193" s="139" t="s">
        <v>179</v>
      </c>
      <c r="L193" s="32"/>
      <c r="M193" s="144" t="s">
        <v>1</v>
      </c>
      <c r="N193" s="145" t="s">
        <v>41</v>
      </c>
      <c r="O193" s="57"/>
      <c r="P193" s="146">
        <f>O193*H193</f>
        <v>0</v>
      </c>
      <c r="Q193" s="146">
        <v>4.8000000000000001E-4</v>
      </c>
      <c r="R193" s="146">
        <f>Q193*H193</f>
        <v>4.8000000000000004E-3</v>
      </c>
      <c r="S193" s="146">
        <v>0</v>
      </c>
      <c r="T193" s="147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48" t="s">
        <v>256</v>
      </c>
      <c r="AT193" s="148" t="s">
        <v>133</v>
      </c>
      <c r="AU193" s="148" t="s">
        <v>85</v>
      </c>
      <c r="AY193" s="16" t="s">
        <v>132</v>
      </c>
      <c r="BE193" s="149">
        <f>IF(N193="základní",J193,0)</f>
        <v>0</v>
      </c>
      <c r="BF193" s="149">
        <f>IF(N193="snížená",J193,0)</f>
        <v>0</v>
      </c>
      <c r="BG193" s="149">
        <f>IF(N193="zákl. přenesená",J193,0)</f>
        <v>0</v>
      </c>
      <c r="BH193" s="149">
        <f>IF(N193="sníž. přenesená",J193,0)</f>
        <v>0</v>
      </c>
      <c r="BI193" s="149">
        <f>IF(N193="nulová",J193,0)</f>
        <v>0</v>
      </c>
      <c r="BJ193" s="16" t="s">
        <v>83</v>
      </c>
      <c r="BK193" s="149">
        <f>ROUND(I193*H193,2)</f>
        <v>0</v>
      </c>
      <c r="BL193" s="16" t="s">
        <v>256</v>
      </c>
      <c r="BM193" s="148" t="s">
        <v>280</v>
      </c>
    </row>
    <row r="194" spans="1:65" s="2" customFormat="1">
      <c r="A194" s="31"/>
      <c r="B194" s="32"/>
      <c r="C194" s="31"/>
      <c r="D194" s="150" t="s">
        <v>138</v>
      </c>
      <c r="E194" s="31"/>
      <c r="F194" s="151" t="s">
        <v>281</v>
      </c>
      <c r="G194" s="31"/>
      <c r="H194" s="31"/>
      <c r="I194" s="152"/>
      <c r="J194" s="31"/>
      <c r="K194" s="31"/>
      <c r="L194" s="32"/>
      <c r="M194" s="153"/>
      <c r="N194" s="154"/>
      <c r="O194" s="57"/>
      <c r="P194" s="57"/>
      <c r="Q194" s="57"/>
      <c r="R194" s="57"/>
      <c r="S194" s="57"/>
      <c r="T194" s="58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T194" s="16" t="s">
        <v>138</v>
      </c>
      <c r="AU194" s="16" t="s">
        <v>85</v>
      </c>
    </row>
    <row r="195" spans="1:65" s="2" customFormat="1" ht="16.5" customHeight="1">
      <c r="A195" s="31"/>
      <c r="B195" s="136"/>
      <c r="C195" s="137" t="s">
        <v>309</v>
      </c>
      <c r="D195" s="137" t="s">
        <v>133</v>
      </c>
      <c r="E195" s="138" t="s">
        <v>654</v>
      </c>
      <c r="F195" s="139" t="s">
        <v>655</v>
      </c>
      <c r="G195" s="140" t="s">
        <v>212</v>
      </c>
      <c r="H195" s="141">
        <v>20</v>
      </c>
      <c r="I195" s="142"/>
      <c r="J195" s="143">
        <f>ROUND(I195*H195,2)</f>
        <v>0</v>
      </c>
      <c r="K195" s="139" t="s">
        <v>179</v>
      </c>
      <c r="L195" s="32"/>
      <c r="M195" s="144" t="s">
        <v>1</v>
      </c>
      <c r="N195" s="145" t="s">
        <v>41</v>
      </c>
      <c r="O195" s="57"/>
      <c r="P195" s="146">
        <f>O195*H195</f>
        <v>0</v>
      </c>
      <c r="Q195" s="146">
        <v>7.1000000000000002E-4</v>
      </c>
      <c r="R195" s="146">
        <f>Q195*H195</f>
        <v>1.4200000000000001E-2</v>
      </c>
      <c r="S195" s="146">
        <v>0</v>
      </c>
      <c r="T195" s="147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48" t="s">
        <v>256</v>
      </c>
      <c r="AT195" s="148" t="s">
        <v>133</v>
      </c>
      <c r="AU195" s="148" t="s">
        <v>85</v>
      </c>
      <c r="AY195" s="16" t="s">
        <v>132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6" t="s">
        <v>83</v>
      </c>
      <c r="BK195" s="149">
        <f>ROUND(I195*H195,2)</f>
        <v>0</v>
      </c>
      <c r="BL195" s="16" t="s">
        <v>256</v>
      </c>
      <c r="BM195" s="148" t="s">
        <v>656</v>
      </c>
    </row>
    <row r="196" spans="1:65" s="2" customFormat="1">
      <c r="A196" s="31"/>
      <c r="B196" s="32"/>
      <c r="C196" s="31"/>
      <c r="D196" s="150" t="s">
        <v>138</v>
      </c>
      <c r="E196" s="31"/>
      <c r="F196" s="151" t="s">
        <v>657</v>
      </c>
      <c r="G196" s="31"/>
      <c r="H196" s="31"/>
      <c r="I196" s="152"/>
      <c r="J196" s="31"/>
      <c r="K196" s="31"/>
      <c r="L196" s="32"/>
      <c r="M196" s="153"/>
      <c r="N196" s="154"/>
      <c r="O196" s="57"/>
      <c r="P196" s="57"/>
      <c r="Q196" s="57"/>
      <c r="R196" s="57"/>
      <c r="S196" s="57"/>
      <c r="T196" s="58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T196" s="16" t="s">
        <v>138</v>
      </c>
      <c r="AU196" s="16" t="s">
        <v>85</v>
      </c>
    </row>
    <row r="197" spans="1:65" s="2" customFormat="1" ht="21.75" customHeight="1">
      <c r="A197" s="31"/>
      <c r="B197" s="136"/>
      <c r="C197" s="137" t="s">
        <v>314</v>
      </c>
      <c r="D197" s="137" t="s">
        <v>133</v>
      </c>
      <c r="E197" s="138" t="s">
        <v>283</v>
      </c>
      <c r="F197" s="139" t="s">
        <v>284</v>
      </c>
      <c r="G197" s="140" t="s">
        <v>212</v>
      </c>
      <c r="H197" s="141">
        <v>30</v>
      </c>
      <c r="I197" s="142"/>
      <c r="J197" s="143">
        <f>ROUND(I197*H197,2)</f>
        <v>0</v>
      </c>
      <c r="K197" s="139" t="s">
        <v>179</v>
      </c>
      <c r="L197" s="32"/>
      <c r="M197" s="144" t="s">
        <v>1</v>
      </c>
      <c r="N197" s="145" t="s">
        <v>41</v>
      </c>
      <c r="O197" s="57"/>
      <c r="P197" s="146">
        <f>O197*H197</f>
        <v>0</v>
      </c>
      <c r="Q197" s="146">
        <v>0</v>
      </c>
      <c r="R197" s="146">
        <f>Q197*H197</f>
        <v>0</v>
      </c>
      <c r="S197" s="146">
        <v>0</v>
      </c>
      <c r="T197" s="147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48" t="s">
        <v>256</v>
      </c>
      <c r="AT197" s="148" t="s">
        <v>133</v>
      </c>
      <c r="AU197" s="148" t="s">
        <v>85</v>
      </c>
      <c r="AY197" s="16" t="s">
        <v>132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6" t="s">
        <v>83</v>
      </c>
      <c r="BK197" s="149">
        <f>ROUND(I197*H197,2)</f>
        <v>0</v>
      </c>
      <c r="BL197" s="16" t="s">
        <v>256</v>
      </c>
      <c r="BM197" s="148" t="s">
        <v>285</v>
      </c>
    </row>
    <row r="198" spans="1:65" s="2" customFormat="1">
      <c r="A198" s="31"/>
      <c r="B198" s="32"/>
      <c r="C198" s="31"/>
      <c r="D198" s="150" t="s">
        <v>138</v>
      </c>
      <c r="E198" s="31"/>
      <c r="F198" s="151" t="s">
        <v>286</v>
      </c>
      <c r="G198" s="31"/>
      <c r="H198" s="31"/>
      <c r="I198" s="152"/>
      <c r="J198" s="31"/>
      <c r="K198" s="31"/>
      <c r="L198" s="32"/>
      <c r="M198" s="153"/>
      <c r="N198" s="154"/>
      <c r="O198" s="57"/>
      <c r="P198" s="57"/>
      <c r="Q198" s="57"/>
      <c r="R198" s="57"/>
      <c r="S198" s="57"/>
      <c r="T198" s="58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T198" s="16" t="s">
        <v>138</v>
      </c>
      <c r="AU198" s="16" t="s">
        <v>85</v>
      </c>
    </row>
    <row r="199" spans="1:65" s="2" customFormat="1" ht="24.15" customHeight="1">
      <c r="A199" s="31"/>
      <c r="B199" s="136"/>
      <c r="C199" s="137" t="s">
        <v>319</v>
      </c>
      <c r="D199" s="137" t="s">
        <v>133</v>
      </c>
      <c r="E199" s="138" t="s">
        <v>287</v>
      </c>
      <c r="F199" s="139" t="s">
        <v>288</v>
      </c>
      <c r="G199" s="140" t="s">
        <v>289</v>
      </c>
      <c r="H199" s="173"/>
      <c r="I199" s="142"/>
      <c r="J199" s="143">
        <f>ROUND(I199*H199,2)</f>
        <v>0</v>
      </c>
      <c r="K199" s="139" t="s">
        <v>179</v>
      </c>
      <c r="L199" s="32"/>
      <c r="M199" s="144" t="s">
        <v>1</v>
      </c>
      <c r="N199" s="145" t="s">
        <v>41</v>
      </c>
      <c r="O199" s="57"/>
      <c r="P199" s="146">
        <f>O199*H199</f>
        <v>0</v>
      </c>
      <c r="Q199" s="146">
        <v>0</v>
      </c>
      <c r="R199" s="146">
        <f>Q199*H199</f>
        <v>0</v>
      </c>
      <c r="S199" s="146">
        <v>0</v>
      </c>
      <c r="T199" s="147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48" t="s">
        <v>256</v>
      </c>
      <c r="AT199" s="148" t="s">
        <v>133</v>
      </c>
      <c r="AU199" s="148" t="s">
        <v>85</v>
      </c>
      <c r="AY199" s="16" t="s">
        <v>132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6" t="s">
        <v>83</v>
      </c>
      <c r="BK199" s="149">
        <f>ROUND(I199*H199,2)</f>
        <v>0</v>
      </c>
      <c r="BL199" s="16" t="s">
        <v>256</v>
      </c>
      <c r="BM199" s="148" t="s">
        <v>290</v>
      </c>
    </row>
    <row r="200" spans="1:65" s="2" customFormat="1" ht="28.8">
      <c r="A200" s="31"/>
      <c r="B200" s="32"/>
      <c r="C200" s="31"/>
      <c r="D200" s="150" t="s">
        <v>138</v>
      </c>
      <c r="E200" s="31"/>
      <c r="F200" s="151" t="s">
        <v>291</v>
      </c>
      <c r="G200" s="31"/>
      <c r="H200" s="31"/>
      <c r="I200" s="152"/>
      <c r="J200" s="31"/>
      <c r="K200" s="31"/>
      <c r="L200" s="32"/>
      <c r="M200" s="153"/>
      <c r="N200" s="154"/>
      <c r="O200" s="57"/>
      <c r="P200" s="57"/>
      <c r="Q200" s="57"/>
      <c r="R200" s="57"/>
      <c r="S200" s="57"/>
      <c r="T200" s="58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T200" s="16" t="s">
        <v>138</v>
      </c>
      <c r="AU200" s="16" t="s">
        <v>85</v>
      </c>
    </row>
    <row r="201" spans="1:65" s="11" customFormat="1" ht="22.95" customHeight="1">
      <c r="B201" s="125"/>
      <c r="D201" s="126" t="s">
        <v>75</v>
      </c>
      <c r="E201" s="163" t="s">
        <v>292</v>
      </c>
      <c r="F201" s="163" t="s">
        <v>293</v>
      </c>
      <c r="I201" s="128"/>
      <c r="J201" s="164">
        <f>BK201</f>
        <v>0</v>
      </c>
      <c r="L201" s="125"/>
      <c r="M201" s="130"/>
      <c r="N201" s="131"/>
      <c r="O201" s="131"/>
      <c r="P201" s="132">
        <f>SUM(P202:P213)</f>
        <v>0</v>
      </c>
      <c r="Q201" s="131"/>
      <c r="R201" s="132">
        <f>SUM(R202:R213)</f>
        <v>5.6400000000000006E-2</v>
      </c>
      <c r="S201" s="131"/>
      <c r="T201" s="133">
        <f>SUM(T202:T213)</f>
        <v>0</v>
      </c>
      <c r="AR201" s="126" t="s">
        <v>85</v>
      </c>
      <c r="AT201" s="134" t="s">
        <v>75</v>
      </c>
      <c r="AU201" s="134" t="s">
        <v>83</v>
      </c>
      <c r="AY201" s="126" t="s">
        <v>132</v>
      </c>
      <c r="BK201" s="135">
        <f>SUM(BK202:BK213)</f>
        <v>0</v>
      </c>
    </row>
    <row r="202" spans="1:65" s="2" customFormat="1" ht="24.15" customHeight="1">
      <c r="A202" s="31"/>
      <c r="B202" s="136"/>
      <c r="C202" s="137" t="s">
        <v>325</v>
      </c>
      <c r="D202" s="137" t="s">
        <v>133</v>
      </c>
      <c r="E202" s="138" t="s">
        <v>295</v>
      </c>
      <c r="F202" s="139" t="s">
        <v>296</v>
      </c>
      <c r="G202" s="140" t="s">
        <v>136</v>
      </c>
      <c r="H202" s="141">
        <v>4</v>
      </c>
      <c r="I202" s="142"/>
      <c r="J202" s="143">
        <f>ROUND(I202*H202,2)</f>
        <v>0</v>
      </c>
      <c r="K202" s="139" t="s">
        <v>179</v>
      </c>
      <c r="L202" s="32"/>
      <c r="M202" s="144" t="s">
        <v>1</v>
      </c>
      <c r="N202" s="145" t="s">
        <v>41</v>
      </c>
      <c r="O202" s="57"/>
      <c r="P202" s="146">
        <f>O202*H202</f>
        <v>0</v>
      </c>
      <c r="Q202" s="146">
        <v>0</v>
      </c>
      <c r="R202" s="146">
        <f>Q202*H202</f>
        <v>0</v>
      </c>
      <c r="S202" s="146">
        <v>0</v>
      </c>
      <c r="T202" s="147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48" t="s">
        <v>256</v>
      </c>
      <c r="AT202" s="148" t="s">
        <v>133</v>
      </c>
      <c r="AU202" s="148" t="s">
        <v>85</v>
      </c>
      <c r="AY202" s="16" t="s">
        <v>132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6" t="s">
        <v>83</v>
      </c>
      <c r="BK202" s="149">
        <f>ROUND(I202*H202,2)</f>
        <v>0</v>
      </c>
      <c r="BL202" s="16" t="s">
        <v>256</v>
      </c>
      <c r="BM202" s="148" t="s">
        <v>297</v>
      </c>
    </row>
    <row r="203" spans="1:65" s="2" customFormat="1" ht="19.2">
      <c r="A203" s="31"/>
      <c r="B203" s="32"/>
      <c r="C203" s="31"/>
      <c r="D203" s="150" t="s">
        <v>138</v>
      </c>
      <c r="E203" s="31"/>
      <c r="F203" s="151" t="s">
        <v>298</v>
      </c>
      <c r="G203" s="31"/>
      <c r="H203" s="31"/>
      <c r="I203" s="152"/>
      <c r="J203" s="31"/>
      <c r="K203" s="31"/>
      <c r="L203" s="32"/>
      <c r="M203" s="153"/>
      <c r="N203" s="154"/>
      <c r="O203" s="57"/>
      <c r="P203" s="57"/>
      <c r="Q203" s="57"/>
      <c r="R203" s="57"/>
      <c r="S203" s="57"/>
      <c r="T203" s="58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T203" s="16" t="s">
        <v>138</v>
      </c>
      <c r="AU203" s="16" t="s">
        <v>85</v>
      </c>
    </row>
    <row r="204" spans="1:65" s="2" customFormat="1" ht="24.15" customHeight="1">
      <c r="A204" s="31"/>
      <c r="B204" s="136"/>
      <c r="C204" s="137" t="s">
        <v>331</v>
      </c>
      <c r="D204" s="137" t="s">
        <v>133</v>
      </c>
      <c r="E204" s="138" t="s">
        <v>300</v>
      </c>
      <c r="F204" s="139" t="s">
        <v>301</v>
      </c>
      <c r="G204" s="140" t="s">
        <v>212</v>
      </c>
      <c r="H204" s="141">
        <v>60</v>
      </c>
      <c r="I204" s="142"/>
      <c r="J204" s="143">
        <f>ROUND(I204*H204,2)</f>
        <v>0</v>
      </c>
      <c r="K204" s="139" t="s">
        <v>179</v>
      </c>
      <c r="L204" s="32"/>
      <c r="M204" s="144" t="s">
        <v>1</v>
      </c>
      <c r="N204" s="145" t="s">
        <v>41</v>
      </c>
      <c r="O204" s="57"/>
      <c r="P204" s="146">
        <f>O204*H204</f>
        <v>0</v>
      </c>
      <c r="Q204" s="146">
        <v>8.4000000000000003E-4</v>
      </c>
      <c r="R204" s="146">
        <f>Q204*H204</f>
        <v>5.04E-2</v>
      </c>
      <c r="S204" s="146">
        <v>0</v>
      </c>
      <c r="T204" s="147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48" t="s">
        <v>256</v>
      </c>
      <c r="AT204" s="148" t="s">
        <v>133</v>
      </c>
      <c r="AU204" s="148" t="s">
        <v>85</v>
      </c>
      <c r="AY204" s="16" t="s">
        <v>132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6" t="s">
        <v>83</v>
      </c>
      <c r="BK204" s="149">
        <f>ROUND(I204*H204,2)</f>
        <v>0</v>
      </c>
      <c r="BL204" s="16" t="s">
        <v>256</v>
      </c>
      <c r="BM204" s="148" t="s">
        <v>302</v>
      </c>
    </row>
    <row r="205" spans="1:65" s="2" customFormat="1" ht="19.2">
      <c r="A205" s="31"/>
      <c r="B205" s="32"/>
      <c r="C205" s="31"/>
      <c r="D205" s="150" t="s">
        <v>138</v>
      </c>
      <c r="E205" s="31"/>
      <c r="F205" s="151" t="s">
        <v>303</v>
      </c>
      <c r="G205" s="31"/>
      <c r="H205" s="31"/>
      <c r="I205" s="152"/>
      <c r="J205" s="31"/>
      <c r="K205" s="31"/>
      <c r="L205" s="32"/>
      <c r="M205" s="153"/>
      <c r="N205" s="154"/>
      <c r="O205" s="57"/>
      <c r="P205" s="57"/>
      <c r="Q205" s="57"/>
      <c r="R205" s="57"/>
      <c r="S205" s="57"/>
      <c r="T205" s="58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T205" s="16" t="s">
        <v>138</v>
      </c>
      <c r="AU205" s="16" t="s">
        <v>85</v>
      </c>
    </row>
    <row r="206" spans="1:65" s="2" customFormat="1" ht="37.950000000000003" customHeight="1">
      <c r="A206" s="31"/>
      <c r="B206" s="136"/>
      <c r="C206" s="137" t="s">
        <v>336</v>
      </c>
      <c r="D206" s="137" t="s">
        <v>133</v>
      </c>
      <c r="E206" s="138" t="s">
        <v>305</v>
      </c>
      <c r="F206" s="139" t="s">
        <v>306</v>
      </c>
      <c r="G206" s="140" t="s">
        <v>212</v>
      </c>
      <c r="H206" s="141">
        <v>60</v>
      </c>
      <c r="I206" s="142"/>
      <c r="J206" s="143">
        <f>ROUND(I206*H206,2)</f>
        <v>0</v>
      </c>
      <c r="K206" s="139" t="s">
        <v>179</v>
      </c>
      <c r="L206" s="32"/>
      <c r="M206" s="144" t="s">
        <v>1</v>
      </c>
      <c r="N206" s="145" t="s">
        <v>41</v>
      </c>
      <c r="O206" s="57"/>
      <c r="P206" s="146">
        <f>O206*H206</f>
        <v>0</v>
      </c>
      <c r="Q206" s="146">
        <v>6.9999999999999994E-5</v>
      </c>
      <c r="R206" s="146">
        <f>Q206*H206</f>
        <v>4.1999999999999997E-3</v>
      </c>
      <c r="S206" s="146">
        <v>0</v>
      </c>
      <c r="T206" s="147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48" t="s">
        <v>256</v>
      </c>
      <c r="AT206" s="148" t="s">
        <v>133</v>
      </c>
      <c r="AU206" s="148" t="s">
        <v>85</v>
      </c>
      <c r="AY206" s="16" t="s">
        <v>132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6" t="s">
        <v>83</v>
      </c>
      <c r="BK206" s="149">
        <f>ROUND(I206*H206,2)</f>
        <v>0</v>
      </c>
      <c r="BL206" s="16" t="s">
        <v>256</v>
      </c>
      <c r="BM206" s="148" t="s">
        <v>658</v>
      </c>
    </row>
    <row r="207" spans="1:65" s="2" customFormat="1" ht="38.4">
      <c r="A207" s="31"/>
      <c r="B207" s="32"/>
      <c r="C207" s="31"/>
      <c r="D207" s="150" t="s">
        <v>138</v>
      </c>
      <c r="E207" s="31"/>
      <c r="F207" s="151" t="s">
        <v>308</v>
      </c>
      <c r="G207" s="31"/>
      <c r="H207" s="31"/>
      <c r="I207" s="152"/>
      <c r="J207" s="31"/>
      <c r="K207" s="31"/>
      <c r="L207" s="32"/>
      <c r="M207" s="153"/>
      <c r="N207" s="154"/>
      <c r="O207" s="57"/>
      <c r="P207" s="57"/>
      <c r="Q207" s="57"/>
      <c r="R207" s="57"/>
      <c r="S207" s="57"/>
      <c r="T207" s="58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T207" s="16" t="s">
        <v>138</v>
      </c>
      <c r="AU207" s="16" t="s">
        <v>85</v>
      </c>
    </row>
    <row r="208" spans="1:65" s="2" customFormat="1" ht="21.75" customHeight="1">
      <c r="A208" s="31"/>
      <c r="B208" s="136"/>
      <c r="C208" s="137" t="s">
        <v>342</v>
      </c>
      <c r="D208" s="137" t="s">
        <v>133</v>
      </c>
      <c r="E208" s="138" t="s">
        <v>310</v>
      </c>
      <c r="F208" s="139" t="s">
        <v>311</v>
      </c>
      <c r="G208" s="140" t="s">
        <v>212</v>
      </c>
      <c r="H208" s="141">
        <v>60</v>
      </c>
      <c r="I208" s="142"/>
      <c r="J208" s="143">
        <f>ROUND(I208*H208,2)</f>
        <v>0</v>
      </c>
      <c r="K208" s="139" t="s">
        <v>179</v>
      </c>
      <c r="L208" s="32"/>
      <c r="M208" s="144" t="s">
        <v>1</v>
      </c>
      <c r="N208" s="145" t="s">
        <v>41</v>
      </c>
      <c r="O208" s="57"/>
      <c r="P208" s="146">
        <f>O208*H208</f>
        <v>0</v>
      </c>
      <c r="Q208" s="146">
        <v>1.0000000000000001E-5</v>
      </c>
      <c r="R208" s="146">
        <f>Q208*H208</f>
        <v>6.0000000000000006E-4</v>
      </c>
      <c r="S208" s="146">
        <v>0</v>
      </c>
      <c r="T208" s="147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48" t="s">
        <v>256</v>
      </c>
      <c r="AT208" s="148" t="s">
        <v>133</v>
      </c>
      <c r="AU208" s="148" t="s">
        <v>85</v>
      </c>
      <c r="AY208" s="16" t="s">
        <v>132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6" t="s">
        <v>83</v>
      </c>
      <c r="BK208" s="149">
        <f>ROUND(I208*H208,2)</f>
        <v>0</v>
      </c>
      <c r="BL208" s="16" t="s">
        <v>256</v>
      </c>
      <c r="BM208" s="148" t="s">
        <v>312</v>
      </c>
    </row>
    <row r="209" spans="1:65" s="2" customFormat="1" ht="19.2">
      <c r="A209" s="31"/>
      <c r="B209" s="32"/>
      <c r="C209" s="31"/>
      <c r="D209" s="150" t="s">
        <v>138</v>
      </c>
      <c r="E209" s="31"/>
      <c r="F209" s="151" t="s">
        <v>313</v>
      </c>
      <c r="G209" s="31"/>
      <c r="H209" s="31"/>
      <c r="I209" s="152"/>
      <c r="J209" s="31"/>
      <c r="K209" s="31"/>
      <c r="L209" s="32"/>
      <c r="M209" s="153"/>
      <c r="N209" s="154"/>
      <c r="O209" s="57"/>
      <c r="P209" s="57"/>
      <c r="Q209" s="57"/>
      <c r="R209" s="57"/>
      <c r="S209" s="57"/>
      <c r="T209" s="58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T209" s="16" t="s">
        <v>138</v>
      </c>
      <c r="AU209" s="16" t="s">
        <v>85</v>
      </c>
    </row>
    <row r="210" spans="1:65" s="2" customFormat="1" ht="24.15" customHeight="1">
      <c r="A210" s="31"/>
      <c r="B210" s="136"/>
      <c r="C210" s="137" t="s">
        <v>340</v>
      </c>
      <c r="D210" s="137" t="s">
        <v>133</v>
      </c>
      <c r="E210" s="138" t="s">
        <v>315</v>
      </c>
      <c r="F210" s="139" t="s">
        <v>316</v>
      </c>
      <c r="G210" s="140" t="s">
        <v>212</v>
      </c>
      <c r="H210" s="141">
        <v>60</v>
      </c>
      <c r="I210" s="142"/>
      <c r="J210" s="143">
        <f>ROUND(I210*H210,2)</f>
        <v>0</v>
      </c>
      <c r="K210" s="139" t="s">
        <v>179</v>
      </c>
      <c r="L210" s="32"/>
      <c r="M210" s="144" t="s">
        <v>1</v>
      </c>
      <c r="N210" s="145" t="s">
        <v>41</v>
      </c>
      <c r="O210" s="57"/>
      <c r="P210" s="146">
        <f>O210*H210</f>
        <v>0</v>
      </c>
      <c r="Q210" s="146">
        <v>2.0000000000000002E-5</v>
      </c>
      <c r="R210" s="146">
        <f>Q210*H210</f>
        <v>1.2000000000000001E-3</v>
      </c>
      <c r="S210" s="146">
        <v>0</v>
      </c>
      <c r="T210" s="147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48" t="s">
        <v>256</v>
      </c>
      <c r="AT210" s="148" t="s">
        <v>133</v>
      </c>
      <c r="AU210" s="148" t="s">
        <v>85</v>
      </c>
      <c r="AY210" s="16" t="s">
        <v>132</v>
      </c>
      <c r="BE210" s="149">
        <f>IF(N210="základní",J210,0)</f>
        <v>0</v>
      </c>
      <c r="BF210" s="149">
        <f>IF(N210="snížená",J210,0)</f>
        <v>0</v>
      </c>
      <c r="BG210" s="149">
        <f>IF(N210="zákl. přenesená",J210,0)</f>
        <v>0</v>
      </c>
      <c r="BH210" s="149">
        <f>IF(N210="sníž. přenesená",J210,0)</f>
        <v>0</v>
      </c>
      <c r="BI210" s="149">
        <f>IF(N210="nulová",J210,0)</f>
        <v>0</v>
      </c>
      <c r="BJ210" s="16" t="s">
        <v>83</v>
      </c>
      <c r="BK210" s="149">
        <f>ROUND(I210*H210,2)</f>
        <v>0</v>
      </c>
      <c r="BL210" s="16" t="s">
        <v>256</v>
      </c>
      <c r="BM210" s="148" t="s">
        <v>317</v>
      </c>
    </row>
    <row r="211" spans="1:65" s="2" customFormat="1" ht="19.2">
      <c r="A211" s="31"/>
      <c r="B211" s="32"/>
      <c r="C211" s="31"/>
      <c r="D211" s="150" t="s">
        <v>138</v>
      </c>
      <c r="E211" s="31"/>
      <c r="F211" s="151" t="s">
        <v>318</v>
      </c>
      <c r="G211" s="31"/>
      <c r="H211" s="31"/>
      <c r="I211" s="152"/>
      <c r="J211" s="31"/>
      <c r="K211" s="31"/>
      <c r="L211" s="32"/>
      <c r="M211" s="153"/>
      <c r="N211" s="154"/>
      <c r="O211" s="57"/>
      <c r="P211" s="57"/>
      <c r="Q211" s="57"/>
      <c r="R211" s="57"/>
      <c r="S211" s="57"/>
      <c r="T211" s="58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T211" s="16" t="s">
        <v>138</v>
      </c>
      <c r="AU211" s="16" t="s">
        <v>85</v>
      </c>
    </row>
    <row r="212" spans="1:65" s="2" customFormat="1" ht="24.15" customHeight="1">
      <c r="A212" s="31"/>
      <c r="B212" s="136"/>
      <c r="C212" s="137" t="s">
        <v>351</v>
      </c>
      <c r="D212" s="137" t="s">
        <v>133</v>
      </c>
      <c r="E212" s="138" t="s">
        <v>320</v>
      </c>
      <c r="F212" s="139" t="s">
        <v>321</v>
      </c>
      <c r="G212" s="140" t="s">
        <v>289</v>
      </c>
      <c r="H212" s="173"/>
      <c r="I212" s="142"/>
      <c r="J212" s="143">
        <f>ROUND(I212*H212,2)</f>
        <v>0</v>
      </c>
      <c r="K212" s="139" t="s">
        <v>179</v>
      </c>
      <c r="L212" s="32"/>
      <c r="M212" s="144" t="s">
        <v>1</v>
      </c>
      <c r="N212" s="145" t="s">
        <v>41</v>
      </c>
      <c r="O212" s="57"/>
      <c r="P212" s="146">
        <f>O212*H212</f>
        <v>0</v>
      </c>
      <c r="Q212" s="146">
        <v>0</v>
      </c>
      <c r="R212" s="146">
        <f>Q212*H212</f>
        <v>0</v>
      </c>
      <c r="S212" s="146">
        <v>0</v>
      </c>
      <c r="T212" s="147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48" t="s">
        <v>256</v>
      </c>
      <c r="AT212" s="148" t="s">
        <v>133</v>
      </c>
      <c r="AU212" s="148" t="s">
        <v>85</v>
      </c>
      <c r="AY212" s="16" t="s">
        <v>132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6" t="s">
        <v>83</v>
      </c>
      <c r="BK212" s="149">
        <f>ROUND(I212*H212,2)</f>
        <v>0</v>
      </c>
      <c r="BL212" s="16" t="s">
        <v>256</v>
      </c>
      <c r="BM212" s="148" t="s">
        <v>322</v>
      </c>
    </row>
    <row r="213" spans="1:65" s="2" customFormat="1" ht="28.8">
      <c r="A213" s="31"/>
      <c r="B213" s="32"/>
      <c r="C213" s="31"/>
      <c r="D213" s="150" t="s">
        <v>138</v>
      </c>
      <c r="E213" s="31"/>
      <c r="F213" s="151" t="s">
        <v>323</v>
      </c>
      <c r="G213" s="31"/>
      <c r="H213" s="31"/>
      <c r="I213" s="152"/>
      <c r="J213" s="31"/>
      <c r="K213" s="31"/>
      <c r="L213" s="32"/>
      <c r="M213" s="153"/>
      <c r="N213" s="154"/>
      <c r="O213" s="57"/>
      <c r="P213" s="57"/>
      <c r="Q213" s="57"/>
      <c r="R213" s="57"/>
      <c r="S213" s="57"/>
      <c r="T213" s="58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T213" s="16" t="s">
        <v>138</v>
      </c>
      <c r="AU213" s="16" t="s">
        <v>85</v>
      </c>
    </row>
    <row r="214" spans="1:65" s="11" customFormat="1" ht="22.95" customHeight="1">
      <c r="B214" s="125"/>
      <c r="D214" s="126" t="s">
        <v>75</v>
      </c>
      <c r="E214" s="163" t="s">
        <v>659</v>
      </c>
      <c r="F214" s="163" t="s">
        <v>660</v>
      </c>
      <c r="I214" s="128"/>
      <c r="J214" s="164">
        <f>BK214</f>
        <v>0</v>
      </c>
      <c r="L214" s="125"/>
      <c r="M214" s="130"/>
      <c r="N214" s="131"/>
      <c r="O214" s="131"/>
      <c r="P214" s="132">
        <f>SUM(P215:P232)</f>
        <v>0</v>
      </c>
      <c r="Q214" s="131"/>
      <c r="R214" s="132">
        <f>SUM(R215:R232)</f>
        <v>1.393E-2</v>
      </c>
      <c r="S214" s="131"/>
      <c r="T214" s="133">
        <f>SUM(T215:T232)</f>
        <v>0</v>
      </c>
      <c r="AR214" s="126" t="s">
        <v>85</v>
      </c>
      <c r="AT214" s="134" t="s">
        <v>75</v>
      </c>
      <c r="AU214" s="134" t="s">
        <v>83</v>
      </c>
      <c r="AY214" s="126" t="s">
        <v>132</v>
      </c>
      <c r="BK214" s="135">
        <f>SUM(BK215:BK232)</f>
        <v>0</v>
      </c>
    </row>
    <row r="215" spans="1:65" s="2" customFormat="1" ht="33" customHeight="1">
      <c r="A215" s="31"/>
      <c r="B215" s="136"/>
      <c r="C215" s="137" t="s">
        <v>356</v>
      </c>
      <c r="D215" s="137" t="s">
        <v>133</v>
      </c>
      <c r="E215" s="138" t="s">
        <v>661</v>
      </c>
      <c r="F215" s="139" t="s">
        <v>662</v>
      </c>
      <c r="G215" s="140" t="s">
        <v>212</v>
      </c>
      <c r="H215" s="141">
        <v>35</v>
      </c>
      <c r="I215" s="142"/>
      <c r="J215" s="143">
        <f>ROUND(I215*H215,2)</f>
        <v>0</v>
      </c>
      <c r="K215" s="139" t="s">
        <v>179</v>
      </c>
      <c r="L215" s="32"/>
      <c r="M215" s="144" t="s">
        <v>1</v>
      </c>
      <c r="N215" s="145" t="s">
        <v>41</v>
      </c>
      <c r="O215" s="57"/>
      <c r="P215" s="146">
        <f>O215*H215</f>
        <v>0</v>
      </c>
      <c r="Q215" s="146">
        <v>2.9E-4</v>
      </c>
      <c r="R215" s="146">
        <f>Q215*H215</f>
        <v>1.0149999999999999E-2</v>
      </c>
      <c r="S215" s="146">
        <v>0</v>
      </c>
      <c r="T215" s="147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48" t="s">
        <v>256</v>
      </c>
      <c r="AT215" s="148" t="s">
        <v>133</v>
      </c>
      <c r="AU215" s="148" t="s">
        <v>85</v>
      </c>
      <c r="AY215" s="16" t="s">
        <v>132</v>
      </c>
      <c r="BE215" s="149">
        <f>IF(N215="základní",J215,0)</f>
        <v>0</v>
      </c>
      <c r="BF215" s="149">
        <f>IF(N215="snížená",J215,0)</f>
        <v>0</v>
      </c>
      <c r="BG215" s="149">
        <f>IF(N215="zákl. přenesená",J215,0)</f>
        <v>0</v>
      </c>
      <c r="BH215" s="149">
        <f>IF(N215="sníž. přenesená",J215,0)</f>
        <v>0</v>
      </c>
      <c r="BI215" s="149">
        <f>IF(N215="nulová",J215,0)</f>
        <v>0</v>
      </c>
      <c r="BJ215" s="16" t="s">
        <v>83</v>
      </c>
      <c r="BK215" s="149">
        <f>ROUND(I215*H215,2)</f>
        <v>0</v>
      </c>
      <c r="BL215" s="16" t="s">
        <v>256</v>
      </c>
      <c r="BM215" s="148" t="s">
        <v>663</v>
      </c>
    </row>
    <row r="216" spans="1:65" s="2" customFormat="1" ht="28.8">
      <c r="A216" s="31"/>
      <c r="B216" s="32"/>
      <c r="C216" s="31"/>
      <c r="D216" s="150" t="s">
        <v>138</v>
      </c>
      <c r="E216" s="31"/>
      <c r="F216" s="151" t="s">
        <v>664</v>
      </c>
      <c r="G216" s="31"/>
      <c r="H216" s="31"/>
      <c r="I216" s="152"/>
      <c r="J216" s="31"/>
      <c r="K216" s="31"/>
      <c r="L216" s="32"/>
      <c r="M216" s="153"/>
      <c r="N216" s="154"/>
      <c r="O216" s="57"/>
      <c r="P216" s="57"/>
      <c r="Q216" s="57"/>
      <c r="R216" s="57"/>
      <c r="S216" s="57"/>
      <c r="T216" s="58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T216" s="16" t="s">
        <v>138</v>
      </c>
      <c r="AU216" s="16" t="s">
        <v>85</v>
      </c>
    </row>
    <row r="217" spans="1:65" s="2" customFormat="1" ht="16.5" customHeight="1">
      <c r="A217" s="31"/>
      <c r="B217" s="136"/>
      <c r="C217" s="137" t="s">
        <v>361</v>
      </c>
      <c r="D217" s="137" t="s">
        <v>133</v>
      </c>
      <c r="E217" s="138" t="s">
        <v>665</v>
      </c>
      <c r="F217" s="139" t="s">
        <v>666</v>
      </c>
      <c r="G217" s="140" t="s">
        <v>136</v>
      </c>
      <c r="H217" s="141">
        <v>1</v>
      </c>
      <c r="I217" s="142"/>
      <c r="J217" s="143">
        <f>ROUND(I217*H217,2)</f>
        <v>0</v>
      </c>
      <c r="K217" s="139" t="s">
        <v>179</v>
      </c>
      <c r="L217" s="32"/>
      <c r="M217" s="144" t="s">
        <v>1</v>
      </c>
      <c r="N217" s="145" t="s">
        <v>41</v>
      </c>
      <c r="O217" s="57"/>
      <c r="P217" s="146">
        <f>O217*H217</f>
        <v>0</v>
      </c>
      <c r="Q217" s="146">
        <v>0</v>
      </c>
      <c r="R217" s="146">
        <f>Q217*H217</f>
        <v>0</v>
      </c>
      <c r="S217" s="146">
        <v>0</v>
      </c>
      <c r="T217" s="147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48" t="s">
        <v>256</v>
      </c>
      <c r="AT217" s="148" t="s">
        <v>133</v>
      </c>
      <c r="AU217" s="148" t="s">
        <v>85</v>
      </c>
      <c r="AY217" s="16" t="s">
        <v>132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6" t="s">
        <v>83</v>
      </c>
      <c r="BK217" s="149">
        <f>ROUND(I217*H217,2)</f>
        <v>0</v>
      </c>
      <c r="BL217" s="16" t="s">
        <v>256</v>
      </c>
      <c r="BM217" s="148" t="s">
        <v>667</v>
      </c>
    </row>
    <row r="218" spans="1:65" s="2" customFormat="1">
      <c r="A218" s="31"/>
      <c r="B218" s="32"/>
      <c r="C218" s="31"/>
      <c r="D218" s="150" t="s">
        <v>138</v>
      </c>
      <c r="E218" s="31"/>
      <c r="F218" s="151" t="s">
        <v>668</v>
      </c>
      <c r="G218" s="31"/>
      <c r="H218" s="31"/>
      <c r="I218" s="152"/>
      <c r="J218" s="31"/>
      <c r="K218" s="31"/>
      <c r="L218" s="32"/>
      <c r="M218" s="153"/>
      <c r="N218" s="154"/>
      <c r="O218" s="57"/>
      <c r="P218" s="57"/>
      <c r="Q218" s="57"/>
      <c r="R218" s="57"/>
      <c r="S218" s="57"/>
      <c r="T218" s="58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T218" s="16" t="s">
        <v>138</v>
      </c>
      <c r="AU218" s="16" t="s">
        <v>85</v>
      </c>
    </row>
    <row r="219" spans="1:65" s="2" customFormat="1" ht="16.5" customHeight="1">
      <c r="A219" s="31"/>
      <c r="B219" s="136"/>
      <c r="C219" s="137" t="s">
        <v>365</v>
      </c>
      <c r="D219" s="137" t="s">
        <v>133</v>
      </c>
      <c r="E219" s="138" t="s">
        <v>669</v>
      </c>
      <c r="F219" s="139" t="s">
        <v>670</v>
      </c>
      <c r="G219" s="140" t="s">
        <v>212</v>
      </c>
      <c r="H219" s="141">
        <v>35</v>
      </c>
      <c r="I219" s="142"/>
      <c r="J219" s="143">
        <f>ROUND(I219*H219,2)</f>
        <v>0</v>
      </c>
      <c r="K219" s="139" t="s">
        <v>179</v>
      </c>
      <c r="L219" s="32"/>
      <c r="M219" s="144" t="s">
        <v>1</v>
      </c>
      <c r="N219" s="145" t="s">
        <v>41</v>
      </c>
      <c r="O219" s="57"/>
      <c r="P219" s="146">
        <f>O219*H219</f>
        <v>0</v>
      </c>
      <c r="Q219" s="146">
        <v>0</v>
      </c>
      <c r="R219" s="146">
        <f>Q219*H219</f>
        <v>0</v>
      </c>
      <c r="S219" s="146">
        <v>0</v>
      </c>
      <c r="T219" s="147">
        <f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48" t="s">
        <v>256</v>
      </c>
      <c r="AT219" s="148" t="s">
        <v>133</v>
      </c>
      <c r="AU219" s="148" t="s">
        <v>85</v>
      </c>
      <c r="AY219" s="16" t="s">
        <v>132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6" t="s">
        <v>83</v>
      </c>
      <c r="BK219" s="149">
        <f>ROUND(I219*H219,2)</f>
        <v>0</v>
      </c>
      <c r="BL219" s="16" t="s">
        <v>256</v>
      </c>
      <c r="BM219" s="148" t="s">
        <v>671</v>
      </c>
    </row>
    <row r="220" spans="1:65" s="2" customFormat="1">
      <c r="A220" s="31"/>
      <c r="B220" s="32"/>
      <c r="C220" s="31"/>
      <c r="D220" s="150" t="s">
        <v>138</v>
      </c>
      <c r="E220" s="31"/>
      <c r="F220" s="151" t="s">
        <v>672</v>
      </c>
      <c r="G220" s="31"/>
      <c r="H220" s="31"/>
      <c r="I220" s="152"/>
      <c r="J220" s="31"/>
      <c r="K220" s="31"/>
      <c r="L220" s="32"/>
      <c r="M220" s="153"/>
      <c r="N220" s="154"/>
      <c r="O220" s="57"/>
      <c r="P220" s="57"/>
      <c r="Q220" s="57"/>
      <c r="R220" s="57"/>
      <c r="S220" s="57"/>
      <c r="T220" s="58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T220" s="16" t="s">
        <v>138</v>
      </c>
      <c r="AU220" s="16" t="s">
        <v>85</v>
      </c>
    </row>
    <row r="221" spans="1:65" s="2" customFormat="1" ht="16.5" customHeight="1">
      <c r="A221" s="31"/>
      <c r="B221" s="136"/>
      <c r="C221" s="137" t="s">
        <v>369</v>
      </c>
      <c r="D221" s="137" t="s">
        <v>133</v>
      </c>
      <c r="E221" s="138" t="s">
        <v>673</v>
      </c>
      <c r="F221" s="139" t="s">
        <v>674</v>
      </c>
      <c r="G221" s="140" t="s">
        <v>136</v>
      </c>
      <c r="H221" s="141">
        <v>1</v>
      </c>
      <c r="I221" s="142"/>
      <c r="J221" s="143">
        <f>ROUND(I221*H221,2)</f>
        <v>0</v>
      </c>
      <c r="K221" s="139" t="s">
        <v>179</v>
      </c>
      <c r="L221" s="32"/>
      <c r="M221" s="144" t="s">
        <v>1</v>
      </c>
      <c r="N221" s="145" t="s">
        <v>41</v>
      </c>
      <c r="O221" s="57"/>
      <c r="P221" s="146">
        <f>O221*H221</f>
        <v>0</v>
      </c>
      <c r="Q221" s="146">
        <v>0</v>
      </c>
      <c r="R221" s="146">
        <f>Q221*H221</f>
        <v>0</v>
      </c>
      <c r="S221" s="146">
        <v>0</v>
      </c>
      <c r="T221" s="147">
        <f>S221*H221</f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48" t="s">
        <v>256</v>
      </c>
      <c r="AT221" s="148" t="s">
        <v>133</v>
      </c>
      <c r="AU221" s="148" t="s">
        <v>85</v>
      </c>
      <c r="AY221" s="16" t="s">
        <v>132</v>
      </c>
      <c r="BE221" s="149">
        <f>IF(N221="základní",J221,0)</f>
        <v>0</v>
      </c>
      <c r="BF221" s="149">
        <f>IF(N221="snížená",J221,0)</f>
        <v>0</v>
      </c>
      <c r="BG221" s="149">
        <f>IF(N221="zákl. přenesená",J221,0)</f>
        <v>0</v>
      </c>
      <c r="BH221" s="149">
        <f>IF(N221="sníž. přenesená",J221,0)</f>
        <v>0</v>
      </c>
      <c r="BI221" s="149">
        <f>IF(N221="nulová",J221,0)</f>
        <v>0</v>
      </c>
      <c r="BJ221" s="16" t="s">
        <v>83</v>
      </c>
      <c r="BK221" s="149">
        <f>ROUND(I221*H221,2)</f>
        <v>0</v>
      </c>
      <c r="BL221" s="16" t="s">
        <v>256</v>
      </c>
      <c r="BM221" s="148" t="s">
        <v>675</v>
      </c>
    </row>
    <row r="222" spans="1:65" s="2" customFormat="1" ht="19.2">
      <c r="A222" s="31"/>
      <c r="B222" s="32"/>
      <c r="C222" s="31"/>
      <c r="D222" s="150" t="s">
        <v>138</v>
      </c>
      <c r="E222" s="31"/>
      <c r="F222" s="151" t="s">
        <v>676</v>
      </c>
      <c r="G222" s="31"/>
      <c r="H222" s="31"/>
      <c r="I222" s="152"/>
      <c r="J222" s="31"/>
      <c r="K222" s="31"/>
      <c r="L222" s="32"/>
      <c r="M222" s="153"/>
      <c r="N222" s="154"/>
      <c r="O222" s="57"/>
      <c r="P222" s="57"/>
      <c r="Q222" s="57"/>
      <c r="R222" s="57"/>
      <c r="S222" s="57"/>
      <c r="T222" s="58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T222" s="16" t="s">
        <v>138</v>
      </c>
      <c r="AU222" s="16" t="s">
        <v>85</v>
      </c>
    </row>
    <row r="223" spans="1:65" s="2" customFormat="1" ht="16.5" customHeight="1">
      <c r="A223" s="31"/>
      <c r="B223" s="136"/>
      <c r="C223" s="137" t="s">
        <v>373</v>
      </c>
      <c r="D223" s="137" t="s">
        <v>133</v>
      </c>
      <c r="E223" s="138" t="s">
        <v>677</v>
      </c>
      <c r="F223" s="139" t="s">
        <v>678</v>
      </c>
      <c r="G223" s="140" t="s">
        <v>136</v>
      </c>
      <c r="H223" s="141">
        <v>17</v>
      </c>
      <c r="I223" s="142"/>
      <c r="J223" s="143">
        <f>ROUND(I223*H223,2)</f>
        <v>0</v>
      </c>
      <c r="K223" s="139" t="s">
        <v>1</v>
      </c>
      <c r="L223" s="32"/>
      <c r="M223" s="144" t="s">
        <v>1</v>
      </c>
      <c r="N223" s="145" t="s">
        <v>41</v>
      </c>
      <c r="O223" s="57"/>
      <c r="P223" s="146">
        <f>O223*H223</f>
        <v>0</v>
      </c>
      <c r="Q223" s="146">
        <v>1.8000000000000001E-4</v>
      </c>
      <c r="R223" s="146">
        <f>Q223*H223</f>
        <v>3.0600000000000002E-3</v>
      </c>
      <c r="S223" s="146">
        <v>0</v>
      </c>
      <c r="T223" s="147">
        <f>S223*H223</f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48" t="s">
        <v>256</v>
      </c>
      <c r="AT223" s="148" t="s">
        <v>133</v>
      </c>
      <c r="AU223" s="148" t="s">
        <v>85</v>
      </c>
      <c r="AY223" s="16" t="s">
        <v>132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6" t="s">
        <v>83</v>
      </c>
      <c r="BK223" s="149">
        <f>ROUND(I223*H223,2)</f>
        <v>0</v>
      </c>
      <c r="BL223" s="16" t="s">
        <v>256</v>
      </c>
      <c r="BM223" s="148" t="s">
        <v>679</v>
      </c>
    </row>
    <row r="224" spans="1:65" s="2" customFormat="1" ht="19.2">
      <c r="A224" s="31"/>
      <c r="B224" s="32"/>
      <c r="C224" s="31"/>
      <c r="D224" s="150" t="s">
        <v>138</v>
      </c>
      <c r="E224" s="31"/>
      <c r="F224" s="151" t="s">
        <v>680</v>
      </c>
      <c r="G224" s="31"/>
      <c r="H224" s="31"/>
      <c r="I224" s="152"/>
      <c r="J224" s="31"/>
      <c r="K224" s="31"/>
      <c r="L224" s="32"/>
      <c r="M224" s="153"/>
      <c r="N224" s="154"/>
      <c r="O224" s="57"/>
      <c r="P224" s="57"/>
      <c r="Q224" s="57"/>
      <c r="R224" s="57"/>
      <c r="S224" s="57"/>
      <c r="T224" s="58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T224" s="16" t="s">
        <v>138</v>
      </c>
      <c r="AU224" s="16" t="s">
        <v>85</v>
      </c>
    </row>
    <row r="225" spans="1:65" s="2" customFormat="1" ht="24.15" customHeight="1">
      <c r="A225" s="31"/>
      <c r="B225" s="136"/>
      <c r="C225" s="137" t="s">
        <v>380</v>
      </c>
      <c r="D225" s="137" t="s">
        <v>133</v>
      </c>
      <c r="E225" s="138" t="s">
        <v>681</v>
      </c>
      <c r="F225" s="139" t="s">
        <v>682</v>
      </c>
      <c r="G225" s="140" t="s">
        <v>136</v>
      </c>
      <c r="H225" s="141">
        <v>3</v>
      </c>
      <c r="I225" s="142"/>
      <c r="J225" s="143">
        <f>ROUND(I225*H225,2)</f>
        <v>0</v>
      </c>
      <c r="K225" s="139" t="s">
        <v>179</v>
      </c>
      <c r="L225" s="32"/>
      <c r="M225" s="144" t="s">
        <v>1</v>
      </c>
      <c r="N225" s="145" t="s">
        <v>41</v>
      </c>
      <c r="O225" s="57"/>
      <c r="P225" s="146">
        <f>O225*H225</f>
        <v>0</v>
      </c>
      <c r="Q225" s="146">
        <v>2.4000000000000001E-4</v>
      </c>
      <c r="R225" s="146">
        <f>Q225*H225</f>
        <v>7.2000000000000005E-4</v>
      </c>
      <c r="S225" s="146">
        <v>0</v>
      </c>
      <c r="T225" s="147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48" t="s">
        <v>256</v>
      </c>
      <c r="AT225" s="148" t="s">
        <v>133</v>
      </c>
      <c r="AU225" s="148" t="s">
        <v>85</v>
      </c>
      <c r="AY225" s="16" t="s">
        <v>132</v>
      </c>
      <c r="BE225" s="149">
        <f>IF(N225="základní",J225,0)</f>
        <v>0</v>
      </c>
      <c r="BF225" s="149">
        <f>IF(N225="snížená",J225,0)</f>
        <v>0</v>
      </c>
      <c r="BG225" s="149">
        <f>IF(N225="zákl. přenesená",J225,0)</f>
        <v>0</v>
      </c>
      <c r="BH225" s="149">
        <f>IF(N225="sníž. přenesená",J225,0)</f>
        <v>0</v>
      </c>
      <c r="BI225" s="149">
        <f>IF(N225="nulová",J225,0)</f>
        <v>0</v>
      </c>
      <c r="BJ225" s="16" t="s">
        <v>83</v>
      </c>
      <c r="BK225" s="149">
        <f>ROUND(I225*H225,2)</f>
        <v>0</v>
      </c>
      <c r="BL225" s="16" t="s">
        <v>256</v>
      </c>
      <c r="BM225" s="148" t="s">
        <v>683</v>
      </c>
    </row>
    <row r="226" spans="1:65" s="2" customFormat="1" ht="19.2">
      <c r="A226" s="31"/>
      <c r="B226" s="32"/>
      <c r="C226" s="31"/>
      <c r="D226" s="150" t="s">
        <v>138</v>
      </c>
      <c r="E226" s="31"/>
      <c r="F226" s="151" t="s">
        <v>684</v>
      </c>
      <c r="G226" s="31"/>
      <c r="H226" s="31"/>
      <c r="I226" s="152"/>
      <c r="J226" s="31"/>
      <c r="K226" s="31"/>
      <c r="L226" s="32"/>
      <c r="M226" s="153"/>
      <c r="N226" s="154"/>
      <c r="O226" s="57"/>
      <c r="P226" s="57"/>
      <c r="Q226" s="57"/>
      <c r="R226" s="57"/>
      <c r="S226" s="57"/>
      <c r="T226" s="58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T226" s="16" t="s">
        <v>138</v>
      </c>
      <c r="AU226" s="16" t="s">
        <v>85</v>
      </c>
    </row>
    <row r="227" spans="1:65" s="2" customFormat="1" ht="16.5" customHeight="1">
      <c r="A227" s="31"/>
      <c r="B227" s="136"/>
      <c r="C227" s="137" t="s">
        <v>386</v>
      </c>
      <c r="D227" s="137" t="s">
        <v>133</v>
      </c>
      <c r="E227" s="138" t="s">
        <v>685</v>
      </c>
      <c r="F227" s="139" t="s">
        <v>686</v>
      </c>
      <c r="G227" s="140" t="s">
        <v>136</v>
      </c>
      <c r="H227" s="141">
        <v>1</v>
      </c>
      <c r="I227" s="142"/>
      <c r="J227" s="143">
        <f>ROUND(I227*H227,2)</f>
        <v>0</v>
      </c>
      <c r="K227" s="139" t="s">
        <v>1</v>
      </c>
      <c r="L227" s="32"/>
      <c r="M227" s="144" t="s">
        <v>1</v>
      </c>
      <c r="N227" s="145" t="s">
        <v>41</v>
      </c>
      <c r="O227" s="57"/>
      <c r="P227" s="146">
        <f>O227*H227</f>
        <v>0</v>
      </c>
      <c r="Q227" s="146">
        <v>0</v>
      </c>
      <c r="R227" s="146">
        <f>Q227*H227</f>
        <v>0</v>
      </c>
      <c r="S227" s="146">
        <v>0</v>
      </c>
      <c r="T227" s="147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48" t="s">
        <v>256</v>
      </c>
      <c r="AT227" s="148" t="s">
        <v>133</v>
      </c>
      <c r="AU227" s="148" t="s">
        <v>85</v>
      </c>
      <c r="AY227" s="16" t="s">
        <v>132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6" t="s">
        <v>83</v>
      </c>
      <c r="BK227" s="149">
        <f>ROUND(I227*H227,2)</f>
        <v>0</v>
      </c>
      <c r="BL227" s="16" t="s">
        <v>256</v>
      </c>
      <c r="BM227" s="148" t="s">
        <v>687</v>
      </c>
    </row>
    <row r="228" spans="1:65" s="2" customFormat="1">
      <c r="A228" s="31"/>
      <c r="B228" s="32"/>
      <c r="C228" s="31"/>
      <c r="D228" s="150" t="s">
        <v>138</v>
      </c>
      <c r="E228" s="31"/>
      <c r="F228" s="151" t="s">
        <v>686</v>
      </c>
      <c r="G228" s="31"/>
      <c r="H228" s="31"/>
      <c r="I228" s="152"/>
      <c r="J228" s="31"/>
      <c r="K228" s="31"/>
      <c r="L228" s="32"/>
      <c r="M228" s="153"/>
      <c r="N228" s="154"/>
      <c r="O228" s="57"/>
      <c r="P228" s="57"/>
      <c r="Q228" s="57"/>
      <c r="R228" s="57"/>
      <c r="S228" s="57"/>
      <c r="T228" s="58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T228" s="16" t="s">
        <v>138</v>
      </c>
      <c r="AU228" s="16" t="s">
        <v>85</v>
      </c>
    </row>
    <row r="229" spans="1:65" s="2" customFormat="1" ht="16.5" customHeight="1">
      <c r="A229" s="31"/>
      <c r="B229" s="136"/>
      <c r="C229" s="137" t="s">
        <v>391</v>
      </c>
      <c r="D229" s="137" t="s">
        <v>133</v>
      </c>
      <c r="E229" s="138" t="s">
        <v>688</v>
      </c>
      <c r="F229" s="139" t="s">
        <v>689</v>
      </c>
      <c r="G229" s="140" t="s">
        <v>136</v>
      </c>
      <c r="H229" s="141">
        <v>1</v>
      </c>
      <c r="I229" s="142"/>
      <c r="J229" s="143">
        <f>ROUND(I229*H229,2)</f>
        <v>0</v>
      </c>
      <c r="K229" s="139" t="s">
        <v>1</v>
      </c>
      <c r="L229" s="32"/>
      <c r="M229" s="144" t="s">
        <v>1</v>
      </c>
      <c r="N229" s="145" t="s">
        <v>41</v>
      </c>
      <c r="O229" s="57"/>
      <c r="P229" s="146">
        <f>O229*H229</f>
        <v>0</v>
      </c>
      <c r="Q229" s="146">
        <v>0</v>
      </c>
      <c r="R229" s="146">
        <f>Q229*H229</f>
        <v>0</v>
      </c>
      <c r="S229" s="146">
        <v>0</v>
      </c>
      <c r="T229" s="147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48" t="s">
        <v>256</v>
      </c>
      <c r="AT229" s="148" t="s">
        <v>133</v>
      </c>
      <c r="AU229" s="148" t="s">
        <v>85</v>
      </c>
      <c r="AY229" s="16" t="s">
        <v>132</v>
      </c>
      <c r="BE229" s="149">
        <f>IF(N229="základní",J229,0)</f>
        <v>0</v>
      </c>
      <c r="BF229" s="149">
        <f>IF(N229="snížená",J229,0)</f>
        <v>0</v>
      </c>
      <c r="BG229" s="149">
        <f>IF(N229="zákl. přenesená",J229,0)</f>
        <v>0</v>
      </c>
      <c r="BH229" s="149">
        <f>IF(N229="sníž. přenesená",J229,0)</f>
        <v>0</v>
      </c>
      <c r="BI229" s="149">
        <f>IF(N229="nulová",J229,0)</f>
        <v>0</v>
      </c>
      <c r="BJ229" s="16" t="s">
        <v>83</v>
      </c>
      <c r="BK229" s="149">
        <f>ROUND(I229*H229,2)</f>
        <v>0</v>
      </c>
      <c r="BL229" s="16" t="s">
        <v>256</v>
      </c>
      <c r="BM229" s="148" t="s">
        <v>690</v>
      </c>
    </row>
    <row r="230" spans="1:65" s="2" customFormat="1">
      <c r="A230" s="31"/>
      <c r="B230" s="32"/>
      <c r="C230" s="31"/>
      <c r="D230" s="150" t="s">
        <v>138</v>
      </c>
      <c r="E230" s="31"/>
      <c r="F230" s="151" t="s">
        <v>689</v>
      </c>
      <c r="G230" s="31"/>
      <c r="H230" s="31"/>
      <c r="I230" s="152"/>
      <c r="J230" s="31"/>
      <c r="K230" s="31"/>
      <c r="L230" s="32"/>
      <c r="M230" s="153"/>
      <c r="N230" s="154"/>
      <c r="O230" s="57"/>
      <c r="P230" s="57"/>
      <c r="Q230" s="57"/>
      <c r="R230" s="57"/>
      <c r="S230" s="57"/>
      <c r="T230" s="58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T230" s="16" t="s">
        <v>138</v>
      </c>
      <c r="AU230" s="16" t="s">
        <v>85</v>
      </c>
    </row>
    <row r="231" spans="1:65" s="2" customFormat="1" ht="24.15" customHeight="1">
      <c r="A231" s="31"/>
      <c r="B231" s="136"/>
      <c r="C231" s="137" t="s">
        <v>396</v>
      </c>
      <c r="D231" s="137" t="s">
        <v>133</v>
      </c>
      <c r="E231" s="138" t="s">
        <v>691</v>
      </c>
      <c r="F231" s="139" t="s">
        <v>692</v>
      </c>
      <c r="G231" s="140" t="s">
        <v>289</v>
      </c>
      <c r="H231" s="173"/>
      <c r="I231" s="142"/>
      <c r="J231" s="143">
        <f>ROUND(I231*H231,2)</f>
        <v>0</v>
      </c>
      <c r="K231" s="139" t="s">
        <v>179</v>
      </c>
      <c r="L231" s="32"/>
      <c r="M231" s="144" t="s">
        <v>1</v>
      </c>
      <c r="N231" s="145" t="s">
        <v>41</v>
      </c>
      <c r="O231" s="57"/>
      <c r="P231" s="146">
        <f>O231*H231</f>
        <v>0</v>
      </c>
      <c r="Q231" s="146">
        <v>0</v>
      </c>
      <c r="R231" s="146">
        <f>Q231*H231</f>
        <v>0</v>
      </c>
      <c r="S231" s="146">
        <v>0</v>
      </c>
      <c r="T231" s="147">
        <f>S231*H231</f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48" t="s">
        <v>256</v>
      </c>
      <c r="AT231" s="148" t="s">
        <v>133</v>
      </c>
      <c r="AU231" s="148" t="s">
        <v>85</v>
      </c>
      <c r="AY231" s="16" t="s">
        <v>132</v>
      </c>
      <c r="BE231" s="149">
        <f>IF(N231="základní",J231,0)</f>
        <v>0</v>
      </c>
      <c r="BF231" s="149">
        <f>IF(N231="snížená",J231,0)</f>
        <v>0</v>
      </c>
      <c r="BG231" s="149">
        <f>IF(N231="zákl. přenesená",J231,0)</f>
        <v>0</v>
      </c>
      <c r="BH231" s="149">
        <f>IF(N231="sníž. přenesená",J231,0)</f>
        <v>0</v>
      </c>
      <c r="BI231" s="149">
        <f>IF(N231="nulová",J231,0)</f>
        <v>0</v>
      </c>
      <c r="BJ231" s="16" t="s">
        <v>83</v>
      </c>
      <c r="BK231" s="149">
        <f>ROUND(I231*H231,2)</f>
        <v>0</v>
      </c>
      <c r="BL231" s="16" t="s">
        <v>256</v>
      </c>
      <c r="BM231" s="148" t="s">
        <v>693</v>
      </c>
    </row>
    <row r="232" spans="1:65" s="2" customFormat="1" ht="28.8">
      <c r="A232" s="31"/>
      <c r="B232" s="32"/>
      <c r="C232" s="31"/>
      <c r="D232" s="150" t="s">
        <v>138</v>
      </c>
      <c r="E232" s="31"/>
      <c r="F232" s="151" t="s">
        <v>694</v>
      </c>
      <c r="G232" s="31"/>
      <c r="H232" s="31"/>
      <c r="I232" s="152"/>
      <c r="J232" s="31"/>
      <c r="K232" s="31"/>
      <c r="L232" s="32"/>
      <c r="M232" s="153"/>
      <c r="N232" s="154"/>
      <c r="O232" s="57"/>
      <c r="P232" s="57"/>
      <c r="Q232" s="57"/>
      <c r="R232" s="57"/>
      <c r="S232" s="57"/>
      <c r="T232" s="58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T232" s="16" t="s">
        <v>138</v>
      </c>
      <c r="AU232" s="16" t="s">
        <v>85</v>
      </c>
    </row>
    <row r="233" spans="1:65" s="11" customFormat="1" ht="22.95" customHeight="1">
      <c r="B233" s="125"/>
      <c r="D233" s="126" t="s">
        <v>75</v>
      </c>
      <c r="E233" s="163" t="s">
        <v>324</v>
      </c>
      <c r="F233" s="163" t="s">
        <v>1442</v>
      </c>
      <c r="I233" s="128"/>
      <c r="J233" s="164">
        <f>BK233</f>
        <v>0</v>
      </c>
      <c r="L233" s="125"/>
      <c r="M233" s="130"/>
      <c r="N233" s="131"/>
      <c r="O233" s="131"/>
      <c r="P233" s="132">
        <f>SUM(P234:P255)</f>
        <v>0</v>
      </c>
      <c r="Q233" s="131"/>
      <c r="R233" s="132">
        <f>SUM(R234:R255)</f>
        <v>5.9280000000000006E-2</v>
      </c>
      <c r="S233" s="131"/>
      <c r="T233" s="133">
        <f>SUM(T234:T255)</f>
        <v>2.0320000000000001E-2</v>
      </c>
      <c r="AR233" s="126" t="s">
        <v>85</v>
      </c>
      <c r="AT233" s="134" t="s">
        <v>75</v>
      </c>
      <c r="AU233" s="134" t="s">
        <v>83</v>
      </c>
      <c r="AY233" s="126" t="s">
        <v>132</v>
      </c>
      <c r="BK233" s="135">
        <f>SUM(BK234:BK255)</f>
        <v>0</v>
      </c>
    </row>
    <row r="234" spans="1:65" s="2" customFormat="1" ht="16.5" customHeight="1">
      <c r="A234" s="31"/>
      <c r="B234" s="136"/>
      <c r="C234" s="137" t="s">
        <v>403</v>
      </c>
      <c r="D234" s="137" t="s">
        <v>133</v>
      </c>
      <c r="E234" s="193" t="s">
        <v>695</v>
      </c>
      <c r="F234" s="194" t="s">
        <v>696</v>
      </c>
      <c r="G234" s="195" t="s">
        <v>328</v>
      </c>
      <c r="H234" s="196">
        <v>1</v>
      </c>
      <c r="I234" s="197"/>
      <c r="J234" s="197">
        <f>ROUND(I234*H234,2)</f>
        <v>0</v>
      </c>
      <c r="K234" s="194" t="s">
        <v>179</v>
      </c>
      <c r="L234" s="32"/>
      <c r="M234" s="144" t="s">
        <v>1</v>
      </c>
      <c r="N234" s="145" t="s">
        <v>41</v>
      </c>
      <c r="O234" s="57"/>
      <c r="P234" s="146">
        <f>O234*H234</f>
        <v>0</v>
      </c>
      <c r="Q234" s="146">
        <v>0</v>
      </c>
      <c r="R234" s="146">
        <f>Q234*H234</f>
        <v>0</v>
      </c>
      <c r="S234" s="146">
        <v>1.9460000000000002E-2</v>
      </c>
      <c r="T234" s="147">
        <f>S234*H234</f>
        <v>1.9460000000000002E-2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48" t="s">
        <v>256</v>
      </c>
      <c r="AT234" s="148" t="s">
        <v>133</v>
      </c>
      <c r="AU234" s="148" t="s">
        <v>85</v>
      </c>
      <c r="AY234" s="16" t="s">
        <v>132</v>
      </c>
      <c r="BE234" s="149">
        <f>IF(N234="základní",J234,0)</f>
        <v>0</v>
      </c>
      <c r="BF234" s="149">
        <f>IF(N234="snížená",J234,0)</f>
        <v>0</v>
      </c>
      <c r="BG234" s="149">
        <f>IF(N234="zákl. přenesená",J234,0)</f>
        <v>0</v>
      </c>
      <c r="BH234" s="149">
        <f>IF(N234="sníž. přenesená",J234,0)</f>
        <v>0</v>
      </c>
      <c r="BI234" s="149">
        <f>IF(N234="nulová",J234,0)</f>
        <v>0</v>
      </c>
      <c r="BJ234" s="16" t="s">
        <v>83</v>
      </c>
      <c r="BK234" s="149">
        <f>ROUND(I234*H234,2)</f>
        <v>0</v>
      </c>
      <c r="BL234" s="16" t="s">
        <v>256</v>
      </c>
      <c r="BM234" s="148" t="s">
        <v>697</v>
      </c>
    </row>
    <row r="235" spans="1:65" s="2" customFormat="1">
      <c r="A235" s="31"/>
      <c r="B235" s="32"/>
      <c r="C235" s="31"/>
      <c r="D235" s="150" t="s">
        <v>138</v>
      </c>
      <c r="E235" s="198"/>
      <c r="F235" s="200" t="s">
        <v>698</v>
      </c>
      <c r="G235" s="198"/>
      <c r="H235" s="198"/>
      <c r="I235" s="201"/>
      <c r="J235" s="198"/>
      <c r="K235" s="198"/>
      <c r="L235" s="32"/>
      <c r="M235" s="153"/>
      <c r="N235" s="154"/>
      <c r="O235" s="57"/>
      <c r="P235" s="57"/>
      <c r="Q235" s="57"/>
      <c r="R235" s="57"/>
      <c r="S235" s="57"/>
      <c r="T235" s="58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T235" s="16" t="s">
        <v>138</v>
      </c>
      <c r="AU235" s="16" t="s">
        <v>85</v>
      </c>
    </row>
    <row r="236" spans="1:65" s="2" customFormat="1" ht="16.5" customHeight="1">
      <c r="A236" s="31"/>
      <c r="B236" s="136"/>
      <c r="C236" s="137" t="s">
        <v>408</v>
      </c>
      <c r="D236" s="137" t="s">
        <v>133</v>
      </c>
      <c r="E236" s="193" t="s">
        <v>332</v>
      </c>
      <c r="F236" s="194" t="s">
        <v>333</v>
      </c>
      <c r="G236" s="195" t="s">
        <v>328</v>
      </c>
      <c r="H236" s="196">
        <v>19</v>
      </c>
      <c r="I236" s="197"/>
      <c r="J236" s="197">
        <f>ROUND(I236*H236,2)</f>
        <v>0</v>
      </c>
      <c r="K236" s="194" t="s">
        <v>179</v>
      </c>
      <c r="L236" s="32"/>
      <c r="M236" s="144" t="s">
        <v>1</v>
      </c>
      <c r="N236" s="145" t="s">
        <v>41</v>
      </c>
      <c r="O236" s="57"/>
      <c r="P236" s="146">
        <f>O236*H236</f>
        <v>0</v>
      </c>
      <c r="Q236" s="146">
        <v>4.2999999999999999E-4</v>
      </c>
      <c r="R236" s="146">
        <f>Q236*H236</f>
        <v>8.1700000000000002E-3</v>
      </c>
      <c r="S236" s="146">
        <v>0</v>
      </c>
      <c r="T236" s="147">
        <f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48" t="s">
        <v>256</v>
      </c>
      <c r="AT236" s="148" t="s">
        <v>133</v>
      </c>
      <c r="AU236" s="148" t="s">
        <v>85</v>
      </c>
      <c r="AY236" s="16" t="s">
        <v>132</v>
      </c>
      <c r="BE236" s="149">
        <f>IF(N236="základní",J236,0)</f>
        <v>0</v>
      </c>
      <c r="BF236" s="149">
        <f>IF(N236="snížená",J236,0)</f>
        <v>0</v>
      </c>
      <c r="BG236" s="149">
        <f>IF(N236="zákl. přenesená",J236,0)</f>
        <v>0</v>
      </c>
      <c r="BH236" s="149">
        <f>IF(N236="sníž. přenesená",J236,0)</f>
        <v>0</v>
      </c>
      <c r="BI236" s="149">
        <f>IF(N236="nulová",J236,0)</f>
        <v>0</v>
      </c>
      <c r="BJ236" s="16" t="s">
        <v>83</v>
      </c>
      <c r="BK236" s="149">
        <f>ROUND(I236*H236,2)</f>
        <v>0</v>
      </c>
      <c r="BL236" s="16" t="s">
        <v>256</v>
      </c>
      <c r="BM236" s="148" t="s">
        <v>334</v>
      </c>
    </row>
    <row r="237" spans="1:65" s="2" customFormat="1">
      <c r="A237" s="31"/>
      <c r="B237" s="32"/>
      <c r="C237" s="31"/>
      <c r="D237" s="150" t="s">
        <v>138</v>
      </c>
      <c r="E237" s="198"/>
      <c r="F237" s="200" t="s">
        <v>335</v>
      </c>
      <c r="G237" s="198"/>
      <c r="H237" s="198"/>
      <c r="I237" s="201"/>
      <c r="J237" s="198"/>
      <c r="K237" s="198"/>
      <c r="L237" s="32"/>
      <c r="M237" s="153"/>
      <c r="N237" s="154"/>
      <c r="O237" s="57"/>
      <c r="P237" s="57"/>
      <c r="Q237" s="57"/>
      <c r="R237" s="57"/>
      <c r="S237" s="57"/>
      <c r="T237" s="58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T237" s="16" t="s">
        <v>138</v>
      </c>
      <c r="AU237" s="16" t="s">
        <v>85</v>
      </c>
    </row>
    <row r="238" spans="1:65" s="2" customFormat="1" ht="16.5" customHeight="1">
      <c r="A238" s="31"/>
      <c r="B238" s="136"/>
      <c r="C238" s="174" t="s">
        <v>413</v>
      </c>
      <c r="D238" s="174" t="s">
        <v>337</v>
      </c>
      <c r="E238" s="203" t="s">
        <v>338</v>
      </c>
      <c r="F238" s="204" t="s">
        <v>339</v>
      </c>
      <c r="G238" s="205" t="s">
        <v>136</v>
      </c>
      <c r="H238" s="206">
        <v>19</v>
      </c>
      <c r="I238" s="207"/>
      <c r="J238" s="207">
        <f>ROUND(I238*H238,2)</f>
        <v>0</v>
      </c>
      <c r="K238" s="204" t="s">
        <v>1</v>
      </c>
      <c r="L238" s="181"/>
      <c r="M238" s="182" t="s">
        <v>1</v>
      </c>
      <c r="N238" s="183" t="s">
        <v>41</v>
      </c>
      <c r="O238" s="57"/>
      <c r="P238" s="146">
        <f>O238*H238</f>
        <v>0</v>
      </c>
      <c r="Q238" s="146">
        <v>0</v>
      </c>
      <c r="R238" s="146">
        <f>Q238*H238</f>
        <v>0</v>
      </c>
      <c r="S238" s="146">
        <v>0</v>
      </c>
      <c r="T238" s="147">
        <f>S238*H238</f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48" t="s">
        <v>340</v>
      </c>
      <c r="AT238" s="148" t="s">
        <v>337</v>
      </c>
      <c r="AU238" s="148" t="s">
        <v>85</v>
      </c>
      <c r="AY238" s="16" t="s">
        <v>132</v>
      </c>
      <c r="BE238" s="149">
        <f>IF(N238="základní",J238,0)</f>
        <v>0</v>
      </c>
      <c r="BF238" s="149">
        <f>IF(N238="snížená",J238,0)</f>
        <v>0</v>
      </c>
      <c r="BG238" s="149">
        <f>IF(N238="zákl. přenesená",J238,0)</f>
        <v>0</v>
      </c>
      <c r="BH238" s="149">
        <f>IF(N238="sníž. přenesená",J238,0)</f>
        <v>0</v>
      </c>
      <c r="BI238" s="149">
        <f>IF(N238="nulová",J238,0)</f>
        <v>0</v>
      </c>
      <c r="BJ238" s="16" t="s">
        <v>83</v>
      </c>
      <c r="BK238" s="149">
        <f>ROUND(I238*H238,2)</f>
        <v>0</v>
      </c>
      <c r="BL238" s="16" t="s">
        <v>256</v>
      </c>
      <c r="BM238" s="148" t="s">
        <v>341</v>
      </c>
    </row>
    <row r="239" spans="1:65" s="2" customFormat="1">
      <c r="A239" s="31"/>
      <c r="B239" s="32"/>
      <c r="C239" s="31"/>
      <c r="D239" s="150" t="s">
        <v>138</v>
      </c>
      <c r="E239" s="198"/>
      <c r="F239" s="200" t="s">
        <v>339</v>
      </c>
      <c r="G239" s="198"/>
      <c r="H239" s="198"/>
      <c r="I239" s="201"/>
      <c r="J239" s="198"/>
      <c r="K239" s="198"/>
      <c r="L239" s="32"/>
      <c r="M239" s="153"/>
      <c r="N239" s="154"/>
      <c r="O239" s="57"/>
      <c r="P239" s="57"/>
      <c r="Q239" s="57"/>
      <c r="R239" s="57"/>
      <c r="S239" s="57"/>
      <c r="T239" s="58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T239" s="16" t="s">
        <v>138</v>
      </c>
      <c r="AU239" s="16" t="s">
        <v>85</v>
      </c>
    </row>
    <row r="240" spans="1:65" s="2" customFormat="1" ht="24.15" customHeight="1">
      <c r="A240" s="31"/>
      <c r="B240" s="136"/>
      <c r="C240" s="137" t="s">
        <v>420</v>
      </c>
      <c r="D240" s="137" t="s">
        <v>133</v>
      </c>
      <c r="E240" s="193" t="s">
        <v>343</v>
      </c>
      <c r="F240" s="194" t="s">
        <v>344</v>
      </c>
      <c r="G240" s="195" t="s">
        <v>328</v>
      </c>
      <c r="H240" s="196">
        <v>38</v>
      </c>
      <c r="I240" s="197"/>
      <c r="J240" s="197">
        <f>ROUND(I240*H240,2)</f>
        <v>0</v>
      </c>
      <c r="K240" s="194" t="s">
        <v>179</v>
      </c>
      <c r="L240" s="32"/>
      <c r="M240" s="144" t="s">
        <v>1</v>
      </c>
      <c r="N240" s="145" t="s">
        <v>41</v>
      </c>
      <c r="O240" s="57"/>
      <c r="P240" s="146">
        <f>O240*H240</f>
        <v>0</v>
      </c>
      <c r="Q240" s="146">
        <v>2.4000000000000001E-4</v>
      </c>
      <c r="R240" s="146">
        <f>Q240*H240</f>
        <v>9.1199999999999996E-3</v>
      </c>
      <c r="S240" s="146">
        <v>0</v>
      </c>
      <c r="T240" s="147">
        <f>S240*H240</f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48" t="s">
        <v>256</v>
      </c>
      <c r="AT240" s="148" t="s">
        <v>133</v>
      </c>
      <c r="AU240" s="148" t="s">
        <v>85</v>
      </c>
      <c r="AY240" s="16" t="s">
        <v>132</v>
      </c>
      <c r="BE240" s="149">
        <f>IF(N240="základní",J240,0)</f>
        <v>0</v>
      </c>
      <c r="BF240" s="149">
        <f>IF(N240="snížená",J240,0)</f>
        <v>0</v>
      </c>
      <c r="BG240" s="149">
        <f>IF(N240="zákl. přenesená",J240,0)</f>
        <v>0</v>
      </c>
      <c r="BH240" s="149">
        <f>IF(N240="sníž. přenesená",J240,0)</f>
        <v>0</v>
      </c>
      <c r="BI240" s="149">
        <f>IF(N240="nulová",J240,0)</f>
        <v>0</v>
      </c>
      <c r="BJ240" s="16" t="s">
        <v>83</v>
      </c>
      <c r="BK240" s="149">
        <f>ROUND(I240*H240,2)</f>
        <v>0</v>
      </c>
      <c r="BL240" s="16" t="s">
        <v>256</v>
      </c>
      <c r="BM240" s="148" t="s">
        <v>345</v>
      </c>
    </row>
    <row r="241" spans="1:65" s="2" customFormat="1" ht="19.2">
      <c r="A241" s="31"/>
      <c r="B241" s="32"/>
      <c r="C241" s="31"/>
      <c r="D241" s="150" t="s">
        <v>138</v>
      </c>
      <c r="E241" s="198"/>
      <c r="F241" s="200" t="s">
        <v>346</v>
      </c>
      <c r="G241" s="198"/>
      <c r="H241" s="198"/>
      <c r="I241" s="201"/>
      <c r="J241" s="198"/>
      <c r="K241" s="198"/>
      <c r="L241" s="32"/>
      <c r="M241" s="153"/>
      <c r="N241" s="154"/>
      <c r="O241" s="57"/>
      <c r="P241" s="57"/>
      <c r="Q241" s="57"/>
      <c r="R241" s="57"/>
      <c r="S241" s="57"/>
      <c r="T241" s="58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T241" s="16" t="s">
        <v>138</v>
      </c>
      <c r="AU241" s="16" t="s">
        <v>85</v>
      </c>
    </row>
    <row r="242" spans="1:65" s="2" customFormat="1" ht="16.5" customHeight="1">
      <c r="A242" s="31"/>
      <c r="B242" s="136"/>
      <c r="C242" s="137" t="s">
        <v>425</v>
      </c>
      <c r="D242" s="137" t="s">
        <v>133</v>
      </c>
      <c r="E242" s="193" t="s">
        <v>347</v>
      </c>
      <c r="F242" s="194" t="s">
        <v>348</v>
      </c>
      <c r="G242" s="195" t="s">
        <v>328</v>
      </c>
      <c r="H242" s="196">
        <v>1</v>
      </c>
      <c r="I242" s="197"/>
      <c r="J242" s="197">
        <f>ROUND(I242*H242,2)</f>
        <v>0</v>
      </c>
      <c r="K242" s="194" t="s">
        <v>179</v>
      </c>
      <c r="L242" s="32"/>
      <c r="M242" s="144" t="s">
        <v>1</v>
      </c>
      <c r="N242" s="145" t="s">
        <v>41</v>
      </c>
      <c r="O242" s="57"/>
      <c r="P242" s="146">
        <f>O242*H242</f>
        <v>0</v>
      </c>
      <c r="Q242" s="146">
        <v>0</v>
      </c>
      <c r="R242" s="146">
        <f>Q242*H242</f>
        <v>0</v>
      </c>
      <c r="S242" s="146">
        <v>8.5999999999999998E-4</v>
      </c>
      <c r="T242" s="147">
        <f>S242*H242</f>
        <v>8.5999999999999998E-4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48" t="s">
        <v>256</v>
      </c>
      <c r="AT242" s="148" t="s">
        <v>133</v>
      </c>
      <c r="AU242" s="148" t="s">
        <v>85</v>
      </c>
      <c r="AY242" s="16" t="s">
        <v>132</v>
      </c>
      <c r="BE242" s="149">
        <f>IF(N242="základní",J242,0)</f>
        <v>0</v>
      </c>
      <c r="BF242" s="149">
        <f>IF(N242="snížená",J242,0)</f>
        <v>0</v>
      </c>
      <c r="BG242" s="149">
        <f>IF(N242="zákl. přenesená",J242,0)</f>
        <v>0</v>
      </c>
      <c r="BH242" s="149">
        <f>IF(N242="sníž. přenesená",J242,0)</f>
        <v>0</v>
      </c>
      <c r="BI242" s="149">
        <f>IF(N242="nulová",J242,0)</f>
        <v>0</v>
      </c>
      <c r="BJ242" s="16" t="s">
        <v>83</v>
      </c>
      <c r="BK242" s="149">
        <f>ROUND(I242*H242,2)</f>
        <v>0</v>
      </c>
      <c r="BL242" s="16" t="s">
        <v>256</v>
      </c>
      <c r="BM242" s="148" t="s">
        <v>349</v>
      </c>
    </row>
    <row r="243" spans="1:65" s="2" customFormat="1">
      <c r="A243" s="31"/>
      <c r="B243" s="32"/>
      <c r="C243" s="31"/>
      <c r="D243" s="150" t="s">
        <v>138</v>
      </c>
      <c r="E243" s="198"/>
      <c r="F243" s="200" t="s">
        <v>350</v>
      </c>
      <c r="G243" s="198"/>
      <c r="H243" s="198"/>
      <c r="I243" s="201"/>
      <c r="J243" s="198"/>
      <c r="K243" s="198"/>
      <c r="L243" s="32"/>
      <c r="M243" s="153"/>
      <c r="N243" s="154"/>
      <c r="O243" s="57"/>
      <c r="P243" s="57"/>
      <c r="Q243" s="57"/>
      <c r="R243" s="57"/>
      <c r="S243" s="57"/>
      <c r="T243" s="58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T243" s="16" t="s">
        <v>138</v>
      </c>
      <c r="AU243" s="16" t="s">
        <v>85</v>
      </c>
    </row>
    <row r="244" spans="1:65" s="2" customFormat="1" ht="24.15" customHeight="1">
      <c r="A244" s="31"/>
      <c r="B244" s="136"/>
      <c r="C244" s="137" t="s">
        <v>430</v>
      </c>
      <c r="D244" s="137" t="s">
        <v>133</v>
      </c>
      <c r="E244" s="193" t="s">
        <v>352</v>
      </c>
      <c r="F244" s="194" t="s">
        <v>353</v>
      </c>
      <c r="G244" s="195" t="s">
        <v>328</v>
      </c>
      <c r="H244" s="196">
        <v>19</v>
      </c>
      <c r="I244" s="197"/>
      <c r="J244" s="197">
        <f>ROUND(I244*H244,2)</f>
        <v>0</v>
      </c>
      <c r="K244" s="194" t="s">
        <v>179</v>
      </c>
      <c r="L244" s="32"/>
      <c r="M244" s="144" t="s">
        <v>1</v>
      </c>
      <c r="N244" s="145" t="s">
        <v>41</v>
      </c>
      <c r="O244" s="57"/>
      <c r="P244" s="146">
        <f>O244*H244</f>
        <v>0</v>
      </c>
      <c r="Q244" s="146">
        <v>1.8E-3</v>
      </c>
      <c r="R244" s="146">
        <f>Q244*H244</f>
        <v>3.4200000000000001E-2</v>
      </c>
      <c r="S244" s="146">
        <v>0</v>
      </c>
      <c r="T244" s="147">
        <f>S244*H244</f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48" t="s">
        <v>256</v>
      </c>
      <c r="AT244" s="148" t="s">
        <v>133</v>
      </c>
      <c r="AU244" s="148" t="s">
        <v>85</v>
      </c>
      <c r="AY244" s="16" t="s">
        <v>132</v>
      </c>
      <c r="BE244" s="149">
        <f>IF(N244="základní",J244,0)</f>
        <v>0</v>
      </c>
      <c r="BF244" s="149">
        <f>IF(N244="snížená",J244,0)</f>
        <v>0</v>
      </c>
      <c r="BG244" s="149">
        <f>IF(N244="zákl. přenesená",J244,0)</f>
        <v>0</v>
      </c>
      <c r="BH244" s="149">
        <f>IF(N244="sníž. přenesená",J244,0)</f>
        <v>0</v>
      </c>
      <c r="BI244" s="149">
        <f>IF(N244="nulová",J244,0)</f>
        <v>0</v>
      </c>
      <c r="BJ244" s="16" t="s">
        <v>83</v>
      </c>
      <c r="BK244" s="149">
        <f>ROUND(I244*H244,2)</f>
        <v>0</v>
      </c>
      <c r="BL244" s="16" t="s">
        <v>256</v>
      </c>
      <c r="BM244" s="148" t="s">
        <v>354</v>
      </c>
    </row>
    <row r="245" spans="1:65" s="2" customFormat="1" ht="19.2">
      <c r="A245" s="31"/>
      <c r="B245" s="32"/>
      <c r="C245" s="31"/>
      <c r="D245" s="150" t="s">
        <v>138</v>
      </c>
      <c r="E245" s="198"/>
      <c r="F245" s="200" t="s">
        <v>355</v>
      </c>
      <c r="G245" s="198"/>
      <c r="H245" s="198"/>
      <c r="I245" s="201"/>
      <c r="J245" s="198"/>
      <c r="K245" s="198"/>
      <c r="L245" s="32"/>
      <c r="M245" s="153"/>
      <c r="N245" s="154"/>
      <c r="O245" s="57"/>
      <c r="P245" s="57"/>
      <c r="Q245" s="57"/>
      <c r="R245" s="57"/>
      <c r="S245" s="57"/>
      <c r="T245" s="58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T245" s="16" t="s">
        <v>138</v>
      </c>
      <c r="AU245" s="16" t="s">
        <v>85</v>
      </c>
    </row>
    <row r="246" spans="1:65" s="2" customFormat="1" ht="16.5" customHeight="1">
      <c r="A246" s="31"/>
      <c r="B246" s="136"/>
      <c r="C246" s="137" t="s">
        <v>437</v>
      </c>
      <c r="D246" s="137" t="s">
        <v>133</v>
      </c>
      <c r="E246" s="193" t="s">
        <v>357</v>
      </c>
      <c r="F246" s="194" t="s">
        <v>358</v>
      </c>
      <c r="G246" s="195" t="s">
        <v>136</v>
      </c>
      <c r="H246" s="196">
        <v>19</v>
      </c>
      <c r="I246" s="197"/>
      <c r="J246" s="197">
        <f>ROUND(I246*H246,2)</f>
        <v>0</v>
      </c>
      <c r="K246" s="194" t="s">
        <v>179</v>
      </c>
      <c r="L246" s="32"/>
      <c r="M246" s="144" t="s">
        <v>1</v>
      </c>
      <c r="N246" s="145" t="s">
        <v>41</v>
      </c>
      <c r="O246" s="57"/>
      <c r="P246" s="146">
        <f>O246*H246</f>
        <v>0</v>
      </c>
      <c r="Q246" s="146">
        <v>1.9000000000000001E-4</v>
      </c>
      <c r="R246" s="146">
        <f>Q246*H246</f>
        <v>3.6100000000000004E-3</v>
      </c>
      <c r="S246" s="146">
        <v>0</v>
      </c>
      <c r="T246" s="147">
        <f>S246*H246</f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48" t="s">
        <v>256</v>
      </c>
      <c r="AT246" s="148" t="s">
        <v>133</v>
      </c>
      <c r="AU246" s="148" t="s">
        <v>85</v>
      </c>
      <c r="AY246" s="16" t="s">
        <v>132</v>
      </c>
      <c r="BE246" s="149">
        <f>IF(N246="základní",J246,0)</f>
        <v>0</v>
      </c>
      <c r="BF246" s="149">
        <f>IF(N246="snížená",J246,0)</f>
        <v>0</v>
      </c>
      <c r="BG246" s="149">
        <f>IF(N246="zákl. přenesená",J246,0)</f>
        <v>0</v>
      </c>
      <c r="BH246" s="149">
        <f>IF(N246="sníž. přenesená",J246,0)</f>
        <v>0</v>
      </c>
      <c r="BI246" s="149">
        <f>IF(N246="nulová",J246,0)</f>
        <v>0</v>
      </c>
      <c r="BJ246" s="16" t="s">
        <v>83</v>
      </c>
      <c r="BK246" s="149">
        <f>ROUND(I246*H246,2)</f>
        <v>0</v>
      </c>
      <c r="BL246" s="16" t="s">
        <v>256</v>
      </c>
      <c r="BM246" s="148" t="s">
        <v>359</v>
      </c>
    </row>
    <row r="247" spans="1:65" s="2" customFormat="1" ht="19.2">
      <c r="A247" s="31"/>
      <c r="B247" s="32"/>
      <c r="C247" s="31"/>
      <c r="D247" s="150" t="s">
        <v>138</v>
      </c>
      <c r="E247" s="198"/>
      <c r="F247" s="200" t="s">
        <v>360</v>
      </c>
      <c r="G247" s="198"/>
      <c r="H247" s="198"/>
      <c r="I247" s="201"/>
      <c r="J247" s="198"/>
      <c r="K247" s="198"/>
      <c r="L247" s="32"/>
      <c r="M247" s="153"/>
      <c r="N247" s="154"/>
      <c r="O247" s="57"/>
      <c r="P247" s="57"/>
      <c r="Q247" s="57"/>
      <c r="R247" s="57"/>
      <c r="S247" s="57"/>
      <c r="T247" s="58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T247" s="16" t="s">
        <v>138</v>
      </c>
      <c r="AU247" s="16" t="s">
        <v>85</v>
      </c>
    </row>
    <row r="248" spans="1:65" s="2" customFormat="1" ht="21.75" customHeight="1">
      <c r="A248" s="31"/>
      <c r="B248" s="136"/>
      <c r="C248" s="174" t="s">
        <v>442</v>
      </c>
      <c r="D248" s="174" t="s">
        <v>337</v>
      </c>
      <c r="E248" s="203" t="s">
        <v>362</v>
      </c>
      <c r="F248" s="204" t="s">
        <v>363</v>
      </c>
      <c r="G248" s="205" t="s">
        <v>136</v>
      </c>
      <c r="H248" s="206">
        <v>19</v>
      </c>
      <c r="I248" s="207"/>
      <c r="J248" s="207">
        <f>ROUND(I248*H248,2)</f>
        <v>0</v>
      </c>
      <c r="K248" s="204" t="s">
        <v>179</v>
      </c>
      <c r="L248" s="181"/>
      <c r="M248" s="182" t="s">
        <v>1</v>
      </c>
      <c r="N248" s="183" t="s">
        <v>41</v>
      </c>
      <c r="O248" s="57"/>
      <c r="P248" s="146">
        <f>O248*H248</f>
        <v>0</v>
      </c>
      <c r="Q248" s="146">
        <v>2.2000000000000001E-4</v>
      </c>
      <c r="R248" s="146">
        <f>Q248*H248</f>
        <v>4.1800000000000006E-3</v>
      </c>
      <c r="S248" s="146">
        <v>0</v>
      </c>
      <c r="T248" s="147">
        <f>S248*H248</f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48" t="s">
        <v>340</v>
      </c>
      <c r="AT248" s="148" t="s">
        <v>337</v>
      </c>
      <c r="AU248" s="148" t="s">
        <v>85</v>
      </c>
      <c r="AY248" s="16" t="s">
        <v>132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6" t="s">
        <v>83</v>
      </c>
      <c r="BK248" s="149">
        <f>ROUND(I248*H248,2)</f>
        <v>0</v>
      </c>
      <c r="BL248" s="16" t="s">
        <v>256</v>
      </c>
      <c r="BM248" s="148" t="s">
        <v>364</v>
      </c>
    </row>
    <row r="249" spans="1:65" s="2" customFormat="1">
      <c r="A249" s="31"/>
      <c r="B249" s="32"/>
      <c r="C249" s="31"/>
      <c r="D249" s="150" t="s">
        <v>138</v>
      </c>
      <c r="E249" s="198"/>
      <c r="F249" s="200" t="s">
        <v>363</v>
      </c>
      <c r="G249" s="198"/>
      <c r="H249" s="198"/>
      <c r="I249" s="201"/>
      <c r="J249" s="198"/>
      <c r="K249" s="198"/>
      <c r="L249" s="32"/>
      <c r="M249" s="153"/>
      <c r="N249" s="154"/>
      <c r="O249" s="57"/>
      <c r="P249" s="57"/>
      <c r="Q249" s="57"/>
      <c r="R249" s="57"/>
      <c r="S249" s="57"/>
      <c r="T249" s="58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T249" s="16" t="s">
        <v>138</v>
      </c>
      <c r="AU249" s="16" t="s">
        <v>85</v>
      </c>
    </row>
    <row r="250" spans="1:65" s="2" customFormat="1" ht="16.5" customHeight="1">
      <c r="A250" s="31"/>
      <c r="B250" s="136"/>
      <c r="C250" s="137" t="s">
        <v>448</v>
      </c>
      <c r="D250" s="137" t="s">
        <v>133</v>
      </c>
      <c r="E250" s="193" t="s">
        <v>366</v>
      </c>
      <c r="F250" s="194" t="s">
        <v>367</v>
      </c>
      <c r="G250" s="195" t="s">
        <v>136</v>
      </c>
      <c r="H250" s="196">
        <v>1</v>
      </c>
      <c r="I250" s="197"/>
      <c r="J250" s="197">
        <f>ROUND(I250*H250,2)</f>
        <v>0</v>
      </c>
      <c r="K250" s="194" t="s">
        <v>1</v>
      </c>
      <c r="L250" s="32"/>
      <c r="M250" s="144" t="s">
        <v>1</v>
      </c>
      <c r="N250" s="145" t="s">
        <v>41</v>
      </c>
      <c r="O250" s="57"/>
      <c r="P250" s="146">
        <f>O250*H250</f>
        <v>0</v>
      </c>
      <c r="Q250" s="146">
        <v>0</v>
      </c>
      <c r="R250" s="146">
        <f>Q250*H250</f>
        <v>0</v>
      </c>
      <c r="S250" s="146">
        <v>0</v>
      </c>
      <c r="T250" s="147">
        <f>S250*H250</f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48" t="s">
        <v>256</v>
      </c>
      <c r="AT250" s="148" t="s">
        <v>133</v>
      </c>
      <c r="AU250" s="148" t="s">
        <v>85</v>
      </c>
      <c r="AY250" s="16" t="s">
        <v>132</v>
      </c>
      <c r="BE250" s="149">
        <f>IF(N250="základní",J250,0)</f>
        <v>0</v>
      </c>
      <c r="BF250" s="149">
        <f>IF(N250="snížená",J250,0)</f>
        <v>0</v>
      </c>
      <c r="BG250" s="149">
        <f>IF(N250="zákl. přenesená",J250,0)</f>
        <v>0</v>
      </c>
      <c r="BH250" s="149">
        <f>IF(N250="sníž. přenesená",J250,0)</f>
        <v>0</v>
      </c>
      <c r="BI250" s="149">
        <f>IF(N250="nulová",J250,0)</f>
        <v>0</v>
      </c>
      <c r="BJ250" s="16" t="s">
        <v>83</v>
      </c>
      <c r="BK250" s="149">
        <f>ROUND(I250*H250,2)</f>
        <v>0</v>
      </c>
      <c r="BL250" s="16" t="s">
        <v>256</v>
      </c>
      <c r="BM250" s="148" t="s">
        <v>368</v>
      </c>
    </row>
    <row r="251" spans="1:65" s="2" customFormat="1">
      <c r="A251" s="31"/>
      <c r="B251" s="32"/>
      <c r="C251" s="31"/>
      <c r="D251" s="150" t="s">
        <v>138</v>
      </c>
      <c r="E251" s="198"/>
      <c r="F251" s="200" t="s">
        <v>367</v>
      </c>
      <c r="G251" s="198"/>
      <c r="H251" s="198"/>
      <c r="I251" s="201"/>
      <c r="J251" s="198"/>
      <c r="K251" s="198"/>
      <c r="L251" s="32"/>
      <c r="M251" s="153"/>
      <c r="N251" s="154"/>
      <c r="O251" s="57"/>
      <c r="P251" s="57"/>
      <c r="Q251" s="57"/>
      <c r="R251" s="57"/>
      <c r="S251" s="57"/>
      <c r="T251" s="58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T251" s="16" t="s">
        <v>138</v>
      </c>
      <c r="AU251" s="16" t="s">
        <v>85</v>
      </c>
    </row>
    <row r="252" spans="1:65" s="2" customFormat="1" ht="16.5" customHeight="1">
      <c r="A252" s="31"/>
      <c r="B252" s="136"/>
      <c r="C252" s="174" t="s">
        <v>453</v>
      </c>
      <c r="D252" s="174" t="s">
        <v>337</v>
      </c>
      <c r="E252" s="203" t="s">
        <v>370</v>
      </c>
      <c r="F252" s="204" t="s">
        <v>371</v>
      </c>
      <c r="G252" s="205" t="s">
        <v>136</v>
      </c>
      <c r="H252" s="206">
        <v>1</v>
      </c>
      <c r="I252" s="207"/>
      <c r="J252" s="207">
        <f>ROUND(I252*H252,2)</f>
        <v>0</v>
      </c>
      <c r="K252" s="204" t="s">
        <v>1</v>
      </c>
      <c r="L252" s="181"/>
      <c r="M252" s="182" t="s">
        <v>1</v>
      </c>
      <c r="N252" s="183" t="s">
        <v>41</v>
      </c>
      <c r="O252" s="57"/>
      <c r="P252" s="146">
        <f>O252*H252</f>
        <v>0</v>
      </c>
      <c r="Q252" s="146">
        <v>0</v>
      </c>
      <c r="R252" s="146">
        <f>Q252*H252</f>
        <v>0</v>
      </c>
      <c r="S252" s="146">
        <v>0</v>
      </c>
      <c r="T252" s="147">
        <f>S252*H252</f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48" t="s">
        <v>340</v>
      </c>
      <c r="AT252" s="148" t="s">
        <v>337</v>
      </c>
      <c r="AU252" s="148" t="s">
        <v>85</v>
      </c>
      <c r="AY252" s="16" t="s">
        <v>132</v>
      </c>
      <c r="BE252" s="149">
        <f>IF(N252="základní",J252,0)</f>
        <v>0</v>
      </c>
      <c r="BF252" s="149">
        <f>IF(N252="snížená",J252,0)</f>
        <v>0</v>
      </c>
      <c r="BG252" s="149">
        <f>IF(N252="zákl. přenesená",J252,0)</f>
        <v>0</v>
      </c>
      <c r="BH252" s="149">
        <f>IF(N252="sníž. přenesená",J252,0)</f>
        <v>0</v>
      </c>
      <c r="BI252" s="149">
        <f>IF(N252="nulová",J252,0)</f>
        <v>0</v>
      </c>
      <c r="BJ252" s="16" t="s">
        <v>83</v>
      </c>
      <c r="BK252" s="149">
        <f>ROUND(I252*H252,2)</f>
        <v>0</v>
      </c>
      <c r="BL252" s="16" t="s">
        <v>256</v>
      </c>
      <c r="BM252" s="148" t="s">
        <v>372</v>
      </c>
    </row>
    <row r="253" spans="1:65" s="2" customFormat="1">
      <c r="A253" s="31"/>
      <c r="B253" s="32"/>
      <c r="C253" s="31"/>
      <c r="D253" s="150" t="s">
        <v>138</v>
      </c>
      <c r="E253" s="198"/>
      <c r="F253" s="200" t="s">
        <v>371</v>
      </c>
      <c r="G253" s="198"/>
      <c r="H253" s="198"/>
      <c r="I253" s="201"/>
      <c r="J253" s="198"/>
      <c r="K253" s="198"/>
      <c r="L253" s="32"/>
      <c r="M253" s="153"/>
      <c r="N253" s="154"/>
      <c r="O253" s="57"/>
      <c r="P253" s="57"/>
      <c r="Q253" s="57"/>
      <c r="R253" s="57"/>
      <c r="S253" s="57"/>
      <c r="T253" s="58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T253" s="16" t="s">
        <v>138</v>
      </c>
      <c r="AU253" s="16" t="s">
        <v>85</v>
      </c>
    </row>
    <row r="254" spans="1:65" s="2" customFormat="1" ht="24.15" customHeight="1">
      <c r="A254" s="31"/>
      <c r="B254" s="136"/>
      <c r="C254" s="137" t="s">
        <v>458</v>
      </c>
      <c r="D254" s="137" t="s">
        <v>133</v>
      </c>
      <c r="E254" s="193" t="s">
        <v>374</v>
      </c>
      <c r="F254" s="194" t="s">
        <v>375</v>
      </c>
      <c r="G254" s="195" t="s">
        <v>289</v>
      </c>
      <c r="H254" s="196"/>
      <c r="I254" s="197"/>
      <c r="J254" s="197">
        <f>ROUND(I254*H254,2)</f>
        <v>0</v>
      </c>
      <c r="K254" s="194" t="s">
        <v>179</v>
      </c>
      <c r="L254" s="32"/>
      <c r="M254" s="144" t="s">
        <v>1</v>
      </c>
      <c r="N254" s="145" t="s">
        <v>41</v>
      </c>
      <c r="O254" s="57"/>
      <c r="P254" s="146">
        <f>O254*H254</f>
        <v>0</v>
      </c>
      <c r="Q254" s="146">
        <v>0</v>
      </c>
      <c r="R254" s="146">
        <f>Q254*H254</f>
        <v>0</v>
      </c>
      <c r="S254" s="146">
        <v>0</v>
      </c>
      <c r="T254" s="147">
        <f>S254*H254</f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48" t="s">
        <v>256</v>
      </c>
      <c r="AT254" s="148" t="s">
        <v>133</v>
      </c>
      <c r="AU254" s="148" t="s">
        <v>85</v>
      </c>
      <c r="AY254" s="16" t="s">
        <v>132</v>
      </c>
      <c r="BE254" s="149">
        <f>IF(N254="základní",J254,0)</f>
        <v>0</v>
      </c>
      <c r="BF254" s="149">
        <f>IF(N254="snížená",J254,0)</f>
        <v>0</v>
      </c>
      <c r="BG254" s="149">
        <f>IF(N254="zákl. přenesená",J254,0)</f>
        <v>0</v>
      </c>
      <c r="BH254" s="149">
        <f>IF(N254="sníž. přenesená",J254,0)</f>
        <v>0</v>
      </c>
      <c r="BI254" s="149">
        <f>IF(N254="nulová",J254,0)</f>
        <v>0</v>
      </c>
      <c r="BJ254" s="16" t="s">
        <v>83</v>
      </c>
      <c r="BK254" s="149">
        <f>ROUND(I254*H254,2)</f>
        <v>0</v>
      </c>
      <c r="BL254" s="16" t="s">
        <v>256</v>
      </c>
      <c r="BM254" s="148" t="s">
        <v>376</v>
      </c>
    </row>
    <row r="255" spans="1:65" s="2" customFormat="1" ht="28.8">
      <c r="A255" s="31"/>
      <c r="B255" s="32"/>
      <c r="C255" s="31"/>
      <c r="D255" s="150" t="s">
        <v>138</v>
      </c>
      <c r="E255" s="31"/>
      <c r="F255" s="151" t="s">
        <v>377</v>
      </c>
      <c r="G255" s="31"/>
      <c r="H255" s="31"/>
      <c r="I255" s="152"/>
      <c r="J255" s="31"/>
      <c r="K255" s="31"/>
      <c r="L255" s="32"/>
      <c r="M255" s="153"/>
      <c r="N255" s="154"/>
      <c r="O255" s="57"/>
      <c r="P255" s="57"/>
      <c r="Q255" s="57"/>
      <c r="R255" s="57"/>
      <c r="S255" s="57"/>
      <c r="T255" s="58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T255" s="16" t="s">
        <v>138</v>
      </c>
      <c r="AU255" s="16" t="s">
        <v>85</v>
      </c>
    </row>
    <row r="256" spans="1:65" s="11" customFormat="1" ht="22.95" customHeight="1">
      <c r="B256" s="125"/>
      <c r="D256" s="126" t="s">
        <v>75</v>
      </c>
      <c r="E256" s="163" t="s">
        <v>435</v>
      </c>
      <c r="F256" s="163" t="s">
        <v>436</v>
      </c>
      <c r="I256" s="128"/>
      <c r="J256" s="164">
        <f>BK256</f>
        <v>0</v>
      </c>
      <c r="L256" s="125"/>
      <c r="M256" s="130"/>
      <c r="N256" s="131"/>
      <c r="O256" s="131"/>
      <c r="P256" s="132">
        <f>SUM(P257:P342)</f>
        <v>0</v>
      </c>
      <c r="Q256" s="131"/>
      <c r="R256" s="132">
        <f>SUM(R257:R342)</f>
        <v>2.7020000000000002E-2</v>
      </c>
      <c r="S256" s="131"/>
      <c r="T256" s="133">
        <f>SUM(T257:T342)</f>
        <v>0</v>
      </c>
      <c r="AR256" s="126" t="s">
        <v>85</v>
      </c>
      <c r="AT256" s="134" t="s">
        <v>75</v>
      </c>
      <c r="AU256" s="134" t="s">
        <v>83</v>
      </c>
      <c r="AY256" s="126" t="s">
        <v>132</v>
      </c>
      <c r="BK256" s="135">
        <f>SUM(BK257:BK342)</f>
        <v>0</v>
      </c>
    </row>
    <row r="257" spans="1:65" s="2" customFormat="1" ht="24.15" customHeight="1">
      <c r="A257" s="31"/>
      <c r="B257" s="136"/>
      <c r="C257" s="137" t="s">
        <v>463</v>
      </c>
      <c r="D257" s="137" t="s">
        <v>133</v>
      </c>
      <c r="E257" s="138" t="s">
        <v>699</v>
      </c>
      <c r="F257" s="139" t="s">
        <v>700</v>
      </c>
      <c r="G257" s="140" t="s">
        <v>212</v>
      </c>
      <c r="H257" s="141">
        <v>30</v>
      </c>
      <c r="I257" s="142"/>
      <c r="J257" s="143">
        <f>ROUND(I257*H257,2)</f>
        <v>0</v>
      </c>
      <c r="K257" s="139" t="s">
        <v>179</v>
      </c>
      <c r="L257" s="32"/>
      <c r="M257" s="144" t="s">
        <v>1</v>
      </c>
      <c r="N257" s="145" t="s">
        <v>41</v>
      </c>
      <c r="O257" s="57"/>
      <c r="P257" s="146">
        <f>O257*H257</f>
        <v>0</v>
      </c>
      <c r="Q257" s="146">
        <v>0</v>
      </c>
      <c r="R257" s="146">
        <f>Q257*H257</f>
        <v>0</v>
      </c>
      <c r="S257" s="146">
        <v>0</v>
      </c>
      <c r="T257" s="147">
        <f>S257*H257</f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48" t="s">
        <v>256</v>
      </c>
      <c r="AT257" s="148" t="s">
        <v>133</v>
      </c>
      <c r="AU257" s="148" t="s">
        <v>85</v>
      </c>
      <c r="AY257" s="16" t="s">
        <v>132</v>
      </c>
      <c r="BE257" s="149">
        <f>IF(N257="základní",J257,0)</f>
        <v>0</v>
      </c>
      <c r="BF257" s="149">
        <f>IF(N257="snížená",J257,0)</f>
        <v>0</v>
      </c>
      <c r="BG257" s="149">
        <f>IF(N257="zákl. přenesená",J257,0)</f>
        <v>0</v>
      </c>
      <c r="BH257" s="149">
        <f>IF(N257="sníž. přenesená",J257,0)</f>
        <v>0</v>
      </c>
      <c r="BI257" s="149">
        <f>IF(N257="nulová",J257,0)</f>
        <v>0</v>
      </c>
      <c r="BJ257" s="16" t="s">
        <v>83</v>
      </c>
      <c r="BK257" s="149">
        <f>ROUND(I257*H257,2)</f>
        <v>0</v>
      </c>
      <c r="BL257" s="16" t="s">
        <v>256</v>
      </c>
      <c r="BM257" s="148" t="s">
        <v>701</v>
      </c>
    </row>
    <row r="258" spans="1:65" s="2" customFormat="1" ht="28.8">
      <c r="A258" s="31"/>
      <c r="B258" s="32"/>
      <c r="C258" s="31"/>
      <c r="D258" s="150" t="s">
        <v>138</v>
      </c>
      <c r="E258" s="31"/>
      <c r="F258" s="151" t="s">
        <v>702</v>
      </c>
      <c r="G258" s="31"/>
      <c r="H258" s="31"/>
      <c r="I258" s="152"/>
      <c r="J258" s="31"/>
      <c r="K258" s="31"/>
      <c r="L258" s="32"/>
      <c r="M258" s="153"/>
      <c r="N258" s="154"/>
      <c r="O258" s="57"/>
      <c r="P258" s="57"/>
      <c r="Q258" s="57"/>
      <c r="R258" s="57"/>
      <c r="S258" s="57"/>
      <c r="T258" s="58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T258" s="16" t="s">
        <v>138</v>
      </c>
      <c r="AU258" s="16" t="s">
        <v>85</v>
      </c>
    </row>
    <row r="259" spans="1:65" s="2" customFormat="1" ht="21.75" customHeight="1">
      <c r="A259" s="31"/>
      <c r="B259" s="136"/>
      <c r="C259" s="174" t="s">
        <v>468</v>
      </c>
      <c r="D259" s="174" t="s">
        <v>337</v>
      </c>
      <c r="E259" s="175" t="s">
        <v>703</v>
      </c>
      <c r="F259" s="176" t="s">
        <v>704</v>
      </c>
      <c r="G259" s="177" t="s">
        <v>212</v>
      </c>
      <c r="H259" s="178">
        <v>31.5</v>
      </c>
      <c r="I259" s="179"/>
      <c r="J259" s="180">
        <f>ROUND(I259*H259,2)</f>
        <v>0</v>
      </c>
      <c r="K259" s="176" t="s">
        <v>179</v>
      </c>
      <c r="L259" s="181"/>
      <c r="M259" s="182" t="s">
        <v>1</v>
      </c>
      <c r="N259" s="183" t="s">
        <v>41</v>
      </c>
      <c r="O259" s="57"/>
      <c r="P259" s="146">
        <f>O259*H259</f>
        <v>0</v>
      </c>
      <c r="Q259" s="146">
        <v>2.0000000000000001E-4</v>
      </c>
      <c r="R259" s="146">
        <f>Q259*H259</f>
        <v>6.3E-3</v>
      </c>
      <c r="S259" s="146">
        <v>0</v>
      </c>
      <c r="T259" s="147">
        <f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48" t="s">
        <v>340</v>
      </c>
      <c r="AT259" s="148" t="s">
        <v>337</v>
      </c>
      <c r="AU259" s="148" t="s">
        <v>85</v>
      </c>
      <c r="AY259" s="16" t="s">
        <v>132</v>
      </c>
      <c r="BE259" s="149">
        <f>IF(N259="základní",J259,0)</f>
        <v>0</v>
      </c>
      <c r="BF259" s="149">
        <f>IF(N259="snížená",J259,0)</f>
        <v>0</v>
      </c>
      <c r="BG259" s="149">
        <f>IF(N259="zákl. přenesená",J259,0)</f>
        <v>0</v>
      </c>
      <c r="BH259" s="149">
        <f>IF(N259="sníž. přenesená",J259,0)</f>
        <v>0</v>
      </c>
      <c r="BI259" s="149">
        <f>IF(N259="nulová",J259,0)</f>
        <v>0</v>
      </c>
      <c r="BJ259" s="16" t="s">
        <v>83</v>
      </c>
      <c r="BK259" s="149">
        <f>ROUND(I259*H259,2)</f>
        <v>0</v>
      </c>
      <c r="BL259" s="16" t="s">
        <v>256</v>
      </c>
      <c r="BM259" s="148" t="s">
        <v>705</v>
      </c>
    </row>
    <row r="260" spans="1:65" s="2" customFormat="1">
      <c r="A260" s="31"/>
      <c r="B260" s="32"/>
      <c r="C260" s="31"/>
      <c r="D260" s="150" t="s">
        <v>138</v>
      </c>
      <c r="E260" s="31"/>
      <c r="F260" s="151" t="s">
        <v>704</v>
      </c>
      <c r="G260" s="31"/>
      <c r="H260" s="31"/>
      <c r="I260" s="152"/>
      <c r="J260" s="31"/>
      <c r="K260" s="31"/>
      <c r="L260" s="32"/>
      <c r="M260" s="153"/>
      <c r="N260" s="154"/>
      <c r="O260" s="57"/>
      <c r="P260" s="57"/>
      <c r="Q260" s="57"/>
      <c r="R260" s="57"/>
      <c r="S260" s="57"/>
      <c r="T260" s="58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T260" s="16" t="s">
        <v>138</v>
      </c>
      <c r="AU260" s="16" t="s">
        <v>85</v>
      </c>
    </row>
    <row r="261" spans="1:65" s="13" customFormat="1">
      <c r="B261" s="165"/>
      <c r="D261" s="150" t="s">
        <v>186</v>
      </c>
      <c r="E261" s="166" t="s">
        <v>1</v>
      </c>
      <c r="F261" s="167" t="s">
        <v>706</v>
      </c>
      <c r="H261" s="168">
        <v>31.5</v>
      </c>
      <c r="I261" s="169"/>
      <c r="L261" s="165"/>
      <c r="M261" s="170"/>
      <c r="N261" s="171"/>
      <c r="O261" s="171"/>
      <c r="P261" s="171"/>
      <c r="Q261" s="171"/>
      <c r="R261" s="171"/>
      <c r="S261" s="171"/>
      <c r="T261" s="172"/>
      <c r="AT261" s="166" t="s">
        <v>186</v>
      </c>
      <c r="AU261" s="166" t="s">
        <v>85</v>
      </c>
      <c r="AV261" s="13" t="s">
        <v>85</v>
      </c>
      <c r="AW261" s="13" t="s">
        <v>31</v>
      </c>
      <c r="AX261" s="13" t="s">
        <v>76</v>
      </c>
      <c r="AY261" s="166" t="s">
        <v>132</v>
      </c>
    </row>
    <row r="262" spans="1:65" s="14" customFormat="1">
      <c r="B262" s="184"/>
      <c r="D262" s="150" t="s">
        <v>186</v>
      </c>
      <c r="E262" s="185" t="s">
        <v>1</v>
      </c>
      <c r="F262" s="186" t="s">
        <v>447</v>
      </c>
      <c r="H262" s="187">
        <v>31.5</v>
      </c>
      <c r="I262" s="188"/>
      <c r="L262" s="184"/>
      <c r="M262" s="189"/>
      <c r="N262" s="190"/>
      <c r="O262" s="190"/>
      <c r="P262" s="190"/>
      <c r="Q262" s="190"/>
      <c r="R262" s="190"/>
      <c r="S262" s="190"/>
      <c r="T262" s="191"/>
      <c r="AT262" s="185" t="s">
        <v>186</v>
      </c>
      <c r="AU262" s="185" t="s">
        <v>85</v>
      </c>
      <c r="AV262" s="14" t="s">
        <v>93</v>
      </c>
      <c r="AW262" s="14" t="s">
        <v>31</v>
      </c>
      <c r="AX262" s="14" t="s">
        <v>83</v>
      </c>
      <c r="AY262" s="185" t="s">
        <v>132</v>
      </c>
    </row>
    <row r="263" spans="1:65" s="2" customFormat="1" ht="21.75" customHeight="1">
      <c r="A263" s="31"/>
      <c r="B263" s="136"/>
      <c r="C263" s="137" t="s">
        <v>473</v>
      </c>
      <c r="D263" s="137" t="s">
        <v>133</v>
      </c>
      <c r="E263" s="138" t="s">
        <v>707</v>
      </c>
      <c r="F263" s="139" t="s">
        <v>708</v>
      </c>
      <c r="G263" s="140" t="s">
        <v>212</v>
      </c>
      <c r="H263" s="141">
        <v>5</v>
      </c>
      <c r="I263" s="142"/>
      <c r="J263" s="143">
        <f>ROUND(I263*H263,2)</f>
        <v>0</v>
      </c>
      <c r="K263" s="139" t="s">
        <v>179</v>
      </c>
      <c r="L263" s="32"/>
      <c r="M263" s="144" t="s">
        <v>1</v>
      </c>
      <c r="N263" s="145" t="s">
        <v>41</v>
      </c>
      <c r="O263" s="57"/>
      <c r="P263" s="146">
        <f>O263*H263</f>
        <v>0</v>
      </c>
      <c r="Q263" s="146">
        <v>0</v>
      </c>
      <c r="R263" s="146">
        <f>Q263*H263</f>
        <v>0</v>
      </c>
      <c r="S263" s="146">
        <v>0</v>
      </c>
      <c r="T263" s="147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48" t="s">
        <v>256</v>
      </c>
      <c r="AT263" s="148" t="s">
        <v>133</v>
      </c>
      <c r="AU263" s="148" t="s">
        <v>85</v>
      </c>
      <c r="AY263" s="16" t="s">
        <v>132</v>
      </c>
      <c r="BE263" s="149">
        <f>IF(N263="základní",J263,0)</f>
        <v>0</v>
      </c>
      <c r="BF263" s="149">
        <f>IF(N263="snížená",J263,0)</f>
        <v>0</v>
      </c>
      <c r="BG263" s="149">
        <f>IF(N263="zákl. přenesená",J263,0)</f>
        <v>0</v>
      </c>
      <c r="BH263" s="149">
        <f>IF(N263="sníž. přenesená",J263,0)</f>
        <v>0</v>
      </c>
      <c r="BI263" s="149">
        <f>IF(N263="nulová",J263,0)</f>
        <v>0</v>
      </c>
      <c r="BJ263" s="16" t="s">
        <v>83</v>
      </c>
      <c r="BK263" s="149">
        <f>ROUND(I263*H263,2)</f>
        <v>0</v>
      </c>
      <c r="BL263" s="16" t="s">
        <v>256</v>
      </c>
      <c r="BM263" s="148" t="s">
        <v>709</v>
      </c>
    </row>
    <row r="264" spans="1:65" s="2" customFormat="1" ht="19.2">
      <c r="A264" s="31"/>
      <c r="B264" s="32"/>
      <c r="C264" s="31"/>
      <c r="D264" s="150" t="s">
        <v>138</v>
      </c>
      <c r="E264" s="31"/>
      <c r="F264" s="151" t="s">
        <v>710</v>
      </c>
      <c r="G264" s="31"/>
      <c r="H264" s="31"/>
      <c r="I264" s="152"/>
      <c r="J264" s="31"/>
      <c r="K264" s="31"/>
      <c r="L264" s="32"/>
      <c r="M264" s="153"/>
      <c r="N264" s="154"/>
      <c r="O264" s="57"/>
      <c r="P264" s="57"/>
      <c r="Q264" s="57"/>
      <c r="R264" s="57"/>
      <c r="S264" s="57"/>
      <c r="T264" s="58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T264" s="16" t="s">
        <v>138</v>
      </c>
      <c r="AU264" s="16" t="s">
        <v>85</v>
      </c>
    </row>
    <row r="265" spans="1:65" s="2" customFormat="1" ht="24.15" customHeight="1">
      <c r="A265" s="31"/>
      <c r="B265" s="136"/>
      <c r="C265" s="174" t="s">
        <v>477</v>
      </c>
      <c r="D265" s="174" t="s">
        <v>337</v>
      </c>
      <c r="E265" s="175" t="s">
        <v>711</v>
      </c>
      <c r="F265" s="176" t="s">
        <v>712</v>
      </c>
      <c r="G265" s="177" t="s">
        <v>212</v>
      </c>
      <c r="H265" s="178">
        <v>5.25</v>
      </c>
      <c r="I265" s="179"/>
      <c r="J265" s="180">
        <f>ROUND(I265*H265,2)</f>
        <v>0</v>
      </c>
      <c r="K265" s="176" t="s">
        <v>179</v>
      </c>
      <c r="L265" s="181"/>
      <c r="M265" s="182" t="s">
        <v>1</v>
      </c>
      <c r="N265" s="183" t="s">
        <v>41</v>
      </c>
      <c r="O265" s="57"/>
      <c r="P265" s="146">
        <f>O265*H265</f>
        <v>0</v>
      </c>
      <c r="Q265" s="146">
        <v>2.1000000000000001E-4</v>
      </c>
      <c r="R265" s="146">
        <f>Q265*H265</f>
        <v>1.1025E-3</v>
      </c>
      <c r="S265" s="146">
        <v>0</v>
      </c>
      <c r="T265" s="147">
        <f>S265*H265</f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48" t="s">
        <v>340</v>
      </c>
      <c r="AT265" s="148" t="s">
        <v>337</v>
      </c>
      <c r="AU265" s="148" t="s">
        <v>85</v>
      </c>
      <c r="AY265" s="16" t="s">
        <v>132</v>
      </c>
      <c r="BE265" s="149">
        <f>IF(N265="základní",J265,0)</f>
        <v>0</v>
      </c>
      <c r="BF265" s="149">
        <f>IF(N265="snížená",J265,0)</f>
        <v>0</v>
      </c>
      <c r="BG265" s="149">
        <f>IF(N265="zákl. přenesená",J265,0)</f>
        <v>0</v>
      </c>
      <c r="BH265" s="149">
        <f>IF(N265="sníž. přenesená",J265,0)</f>
        <v>0</v>
      </c>
      <c r="BI265" s="149">
        <f>IF(N265="nulová",J265,0)</f>
        <v>0</v>
      </c>
      <c r="BJ265" s="16" t="s">
        <v>83</v>
      </c>
      <c r="BK265" s="149">
        <f>ROUND(I265*H265,2)</f>
        <v>0</v>
      </c>
      <c r="BL265" s="16" t="s">
        <v>256</v>
      </c>
      <c r="BM265" s="148" t="s">
        <v>713</v>
      </c>
    </row>
    <row r="266" spans="1:65" s="2" customFormat="1">
      <c r="A266" s="31"/>
      <c r="B266" s="32"/>
      <c r="C266" s="31"/>
      <c r="D266" s="150" t="s">
        <v>138</v>
      </c>
      <c r="E266" s="31"/>
      <c r="F266" s="151" t="s">
        <v>712</v>
      </c>
      <c r="G266" s="31"/>
      <c r="H266" s="31"/>
      <c r="I266" s="152"/>
      <c r="J266" s="31"/>
      <c r="K266" s="31"/>
      <c r="L266" s="32"/>
      <c r="M266" s="153"/>
      <c r="N266" s="154"/>
      <c r="O266" s="57"/>
      <c r="P266" s="57"/>
      <c r="Q266" s="57"/>
      <c r="R266" s="57"/>
      <c r="S266" s="57"/>
      <c r="T266" s="58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T266" s="16" t="s">
        <v>138</v>
      </c>
      <c r="AU266" s="16" t="s">
        <v>85</v>
      </c>
    </row>
    <row r="267" spans="1:65" s="13" customFormat="1">
      <c r="B267" s="165"/>
      <c r="D267" s="150" t="s">
        <v>186</v>
      </c>
      <c r="E267" s="166" t="s">
        <v>1</v>
      </c>
      <c r="F267" s="167" t="s">
        <v>714</v>
      </c>
      <c r="H267" s="168">
        <v>5.25</v>
      </c>
      <c r="I267" s="169"/>
      <c r="L267" s="165"/>
      <c r="M267" s="170"/>
      <c r="N267" s="171"/>
      <c r="O267" s="171"/>
      <c r="P267" s="171"/>
      <c r="Q267" s="171"/>
      <c r="R267" s="171"/>
      <c r="S267" s="171"/>
      <c r="T267" s="172"/>
      <c r="AT267" s="166" t="s">
        <v>186</v>
      </c>
      <c r="AU267" s="166" t="s">
        <v>85</v>
      </c>
      <c r="AV267" s="13" t="s">
        <v>85</v>
      </c>
      <c r="AW267" s="13" t="s">
        <v>31</v>
      </c>
      <c r="AX267" s="13" t="s">
        <v>76</v>
      </c>
      <c r="AY267" s="166" t="s">
        <v>132</v>
      </c>
    </row>
    <row r="268" spans="1:65" s="14" customFormat="1">
      <c r="B268" s="184"/>
      <c r="D268" s="150" t="s">
        <v>186</v>
      </c>
      <c r="E268" s="185" t="s">
        <v>1</v>
      </c>
      <c r="F268" s="186" t="s">
        <v>447</v>
      </c>
      <c r="H268" s="187">
        <v>5.25</v>
      </c>
      <c r="I268" s="188"/>
      <c r="L268" s="184"/>
      <c r="M268" s="189"/>
      <c r="N268" s="190"/>
      <c r="O268" s="190"/>
      <c r="P268" s="190"/>
      <c r="Q268" s="190"/>
      <c r="R268" s="190"/>
      <c r="S268" s="190"/>
      <c r="T268" s="191"/>
      <c r="AT268" s="185" t="s">
        <v>186</v>
      </c>
      <c r="AU268" s="185" t="s">
        <v>85</v>
      </c>
      <c r="AV268" s="14" t="s">
        <v>93</v>
      </c>
      <c r="AW268" s="14" t="s">
        <v>31</v>
      </c>
      <c r="AX268" s="14" t="s">
        <v>83</v>
      </c>
      <c r="AY268" s="185" t="s">
        <v>132</v>
      </c>
    </row>
    <row r="269" spans="1:65" s="2" customFormat="1" ht="24.15" customHeight="1">
      <c r="A269" s="31"/>
      <c r="B269" s="136"/>
      <c r="C269" s="137" t="s">
        <v>481</v>
      </c>
      <c r="D269" s="137" t="s">
        <v>133</v>
      </c>
      <c r="E269" s="138" t="s">
        <v>715</v>
      </c>
      <c r="F269" s="139" t="s">
        <v>716</v>
      </c>
      <c r="G269" s="140" t="s">
        <v>212</v>
      </c>
      <c r="H269" s="141">
        <v>20</v>
      </c>
      <c r="I269" s="142"/>
      <c r="J269" s="143">
        <f>ROUND(I269*H269,2)</f>
        <v>0</v>
      </c>
      <c r="K269" s="139" t="s">
        <v>179</v>
      </c>
      <c r="L269" s="32"/>
      <c r="M269" s="144" t="s">
        <v>1</v>
      </c>
      <c r="N269" s="145" t="s">
        <v>41</v>
      </c>
      <c r="O269" s="57"/>
      <c r="P269" s="146">
        <f>O269*H269</f>
        <v>0</v>
      </c>
      <c r="Q269" s="146">
        <v>0</v>
      </c>
      <c r="R269" s="146">
        <f>Q269*H269</f>
        <v>0</v>
      </c>
      <c r="S269" s="146">
        <v>0</v>
      </c>
      <c r="T269" s="147">
        <f>S269*H269</f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48" t="s">
        <v>256</v>
      </c>
      <c r="AT269" s="148" t="s">
        <v>133</v>
      </c>
      <c r="AU269" s="148" t="s">
        <v>85</v>
      </c>
      <c r="AY269" s="16" t="s">
        <v>132</v>
      </c>
      <c r="BE269" s="149">
        <f>IF(N269="základní",J269,0)</f>
        <v>0</v>
      </c>
      <c r="BF269" s="149">
        <f>IF(N269="snížená",J269,0)</f>
        <v>0</v>
      </c>
      <c r="BG269" s="149">
        <f>IF(N269="zákl. přenesená",J269,0)</f>
        <v>0</v>
      </c>
      <c r="BH269" s="149">
        <f>IF(N269="sníž. přenesená",J269,0)</f>
        <v>0</v>
      </c>
      <c r="BI269" s="149">
        <f>IF(N269="nulová",J269,0)</f>
        <v>0</v>
      </c>
      <c r="BJ269" s="16" t="s">
        <v>83</v>
      </c>
      <c r="BK269" s="149">
        <f>ROUND(I269*H269,2)</f>
        <v>0</v>
      </c>
      <c r="BL269" s="16" t="s">
        <v>256</v>
      </c>
      <c r="BM269" s="148" t="s">
        <v>717</v>
      </c>
    </row>
    <row r="270" spans="1:65" s="2" customFormat="1" ht="28.8">
      <c r="A270" s="31"/>
      <c r="B270" s="32"/>
      <c r="C270" s="31"/>
      <c r="D270" s="150" t="s">
        <v>138</v>
      </c>
      <c r="E270" s="31"/>
      <c r="F270" s="151" t="s">
        <v>718</v>
      </c>
      <c r="G270" s="31"/>
      <c r="H270" s="31"/>
      <c r="I270" s="152"/>
      <c r="J270" s="31"/>
      <c r="K270" s="31"/>
      <c r="L270" s="32"/>
      <c r="M270" s="153"/>
      <c r="N270" s="154"/>
      <c r="O270" s="57"/>
      <c r="P270" s="57"/>
      <c r="Q270" s="57"/>
      <c r="R270" s="57"/>
      <c r="S270" s="57"/>
      <c r="T270" s="58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T270" s="16" t="s">
        <v>138</v>
      </c>
      <c r="AU270" s="16" t="s">
        <v>85</v>
      </c>
    </row>
    <row r="271" spans="1:65" s="2" customFormat="1" ht="16.5" customHeight="1">
      <c r="A271" s="31"/>
      <c r="B271" s="136"/>
      <c r="C271" s="174" t="s">
        <v>486</v>
      </c>
      <c r="D271" s="174" t="s">
        <v>337</v>
      </c>
      <c r="E271" s="175" t="s">
        <v>719</v>
      </c>
      <c r="F271" s="176" t="s">
        <v>720</v>
      </c>
      <c r="G271" s="177" t="s">
        <v>212</v>
      </c>
      <c r="H271" s="178">
        <v>21</v>
      </c>
      <c r="I271" s="179"/>
      <c r="J271" s="180">
        <f>ROUND(I271*H271,2)</f>
        <v>0</v>
      </c>
      <c r="K271" s="176" t="s">
        <v>179</v>
      </c>
      <c r="L271" s="181"/>
      <c r="M271" s="182" t="s">
        <v>1</v>
      </c>
      <c r="N271" s="183" t="s">
        <v>41</v>
      </c>
      <c r="O271" s="57"/>
      <c r="P271" s="146">
        <f>O271*H271</f>
        <v>0</v>
      </c>
      <c r="Q271" s="146">
        <v>5.5999999999999995E-4</v>
      </c>
      <c r="R271" s="146">
        <f>Q271*H271</f>
        <v>1.176E-2</v>
      </c>
      <c r="S271" s="146">
        <v>0</v>
      </c>
      <c r="T271" s="147">
        <f>S271*H271</f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48" t="s">
        <v>340</v>
      </c>
      <c r="AT271" s="148" t="s">
        <v>337</v>
      </c>
      <c r="AU271" s="148" t="s">
        <v>85</v>
      </c>
      <c r="AY271" s="16" t="s">
        <v>132</v>
      </c>
      <c r="BE271" s="149">
        <f>IF(N271="základní",J271,0)</f>
        <v>0</v>
      </c>
      <c r="BF271" s="149">
        <f>IF(N271="snížená",J271,0)</f>
        <v>0</v>
      </c>
      <c r="BG271" s="149">
        <f>IF(N271="zákl. přenesená",J271,0)</f>
        <v>0</v>
      </c>
      <c r="BH271" s="149">
        <f>IF(N271="sníž. přenesená",J271,0)</f>
        <v>0</v>
      </c>
      <c r="BI271" s="149">
        <f>IF(N271="nulová",J271,0)</f>
        <v>0</v>
      </c>
      <c r="BJ271" s="16" t="s">
        <v>83</v>
      </c>
      <c r="BK271" s="149">
        <f>ROUND(I271*H271,2)</f>
        <v>0</v>
      </c>
      <c r="BL271" s="16" t="s">
        <v>256</v>
      </c>
      <c r="BM271" s="148" t="s">
        <v>721</v>
      </c>
    </row>
    <row r="272" spans="1:65" s="2" customFormat="1">
      <c r="A272" s="31"/>
      <c r="B272" s="32"/>
      <c r="C272" s="31"/>
      <c r="D272" s="150" t="s">
        <v>138</v>
      </c>
      <c r="E272" s="31"/>
      <c r="F272" s="151" t="s">
        <v>720</v>
      </c>
      <c r="G272" s="31"/>
      <c r="H272" s="31"/>
      <c r="I272" s="152"/>
      <c r="J272" s="31"/>
      <c r="K272" s="31"/>
      <c r="L272" s="32"/>
      <c r="M272" s="153"/>
      <c r="N272" s="154"/>
      <c r="O272" s="57"/>
      <c r="P272" s="57"/>
      <c r="Q272" s="57"/>
      <c r="R272" s="57"/>
      <c r="S272" s="57"/>
      <c r="T272" s="58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T272" s="16" t="s">
        <v>138</v>
      </c>
      <c r="AU272" s="16" t="s">
        <v>85</v>
      </c>
    </row>
    <row r="273" spans="1:65" s="13" customFormat="1">
      <c r="B273" s="165"/>
      <c r="D273" s="150" t="s">
        <v>186</v>
      </c>
      <c r="E273" s="166" t="s">
        <v>1</v>
      </c>
      <c r="F273" s="167" t="s">
        <v>722</v>
      </c>
      <c r="H273" s="168">
        <v>21</v>
      </c>
      <c r="I273" s="169"/>
      <c r="L273" s="165"/>
      <c r="M273" s="170"/>
      <c r="N273" s="171"/>
      <c r="O273" s="171"/>
      <c r="P273" s="171"/>
      <c r="Q273" s="171"/>
      <c r="R273" s="171"/>
      <c r="S273" s="171"/>
      <c r="T273" s="172"/>
      <c r="AT273" s="166" t="s">
        <v>186</v>
      </c>
      <c r="AU273" s="166" t="s">
        <v>85</v>
      </c>
      <c r="AV273" s="13" t="s">
        <v>85</v>
      </c>
      <c r="AW273" s="13" t="s">
        <v>31</v>
      </c>
      <c r="AX273" s="13" t="s">
        <v>76</v>
      </c>
      <c r="AY273" s="166" t="s">
        <v>132</v>
      </c>
    </row>
    <row r="274" spans="1:65" s="14" customFormat="1">
      <c r="B274" s="184"/>
      <c r="D274" s="150" t="s">
        <v>186</v>
      </c>
      <c r="E274" s="185" t="s">
        <v>1</v>
      </c>
      <c r="F274" s="186" t="s">
        <v>447</v>
      </c>
      <c r="H274" s="187">
        <v>21</v>
      </c>
      <c r="I274" s="188"/>
      <c r="L274" s="184"/>
      <c r="M274" s="189"/>
      <c r="N274" s="190"/>
      <c r="O274" s="190"/>
      <c r="P274" s="190"/>
      <c r="Q274" s="190"/>
      <c r="R274" s="190"/>
      <c r="S274" s="190"/>
      <c r="T274" s="191"/>
      <c r="AT274" s="185" t="s">
        <v>186</v>
      </c>
      <c r="AU274" s="185" t="s">
        <v>85</v>
      </c>
      <c r="AV274" s="14" t="s">
        <v>93</v>
      </c>
      <c r="AW274" s="14" t="s">
        <v>31</v>
      </c>
      <c r="AX274" s="14" t="s">
        <v>83</v>
      </c>
      <c r="AY274" s="185" t="s">
        <v>132</v>
      </c>
    </row>
    <row r="275" spans="1:65" s="2" customFormat="1" ht="16.5" customHeight="1">
      <c r="A275" s="31"/>
      <c r="B275" s="136"/>
      <c r="C275" s="137" t="s">
        <v>491</v>
      </c>
      <c r="D275" s="137" t="s">
        <v>133</v>
      </c>
      <c r="E275" s="138" t="s">
        <v>723</v>
      </c>
      <c r="F275" s="139" t="s">
        <v>724</v>
      </c>
      <c r="G275" s="140" t="s">
        <v>136</v>
      </c>
      <c r="H275" s="141">
        <v>1</v>
      </c>
      <c r="I275" s="142"/>
      <c r="J275" s="143">
        <f>ROUND(I275*H275,2)</f>
        <v>0</v>
      </c>
      <c r="K275" s="139" t="s">
        <v>179</v>
      </c>
      <c r="L275" s="32"/>
      <c r="M275" s="144" t="s">
        <v>1</v>
      </c>
      <c r="N275" s="145" t="s">
        <v>41</v>
      </c>
      <c r="O275" s="57"/>
      <c r="P275" s="146">
        <f>O275*H275</f>
        <v>0</v>
      </c>
      <c r="Q275" s="146">
        <v>0</v>
      </c>
      <c r="R275" s="146">
        <f>Q275*H275</f>
        <v>0</v>
      </c>
      <c r="S275" s="146">
        <v>0</v>
      </c>
      <c r="T275" s="147">
        <f>S275*H275</f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48" t="s">
        <v>256</v>
      </c>
      <c r="AT275" s="148" t="s">
        <v>133</v>
      </c>
      <c r="AU275" s="148" t="s">
        <v>85</v>
      </c>
      <c r="AY275" s="16" t="s">
        <v>132</v>
      </c>
      <c r="BE275" s="149">
        <f>IF(N275="základní",J275,0)</f>
        <v>0</v>
      </c>
      <c r="BF275" s="149">
        <f>IF(N275="snížená",J275,0)</f>
        <v>0</v>
      </c>
      <c r="BG275" s="149">
        <f>IF(N275="zákl. přenesená",J275,0)</f>
        <v>0</v>
      </c>
      <c r="BH275" s="149">
        <f>IF(N275="sníž. přenesená",J275,0)</f>
        <v>0</v>
      </c>
      <c r="BI275" s="149">
        <f>IF(N275="nulová",J275,0)</f>
        <v>0</v>
      </c>
      <c r="BJ275" s="16" t="s">
        <v>83</v>
      </c>
      <c r="BK275" s="149">
        <f>ROUND(I275*H275,2)</f>
        <v>0</v>
      </c>
      <c r="BL275" s="16" t="s">
        <v>256</v>
      </c>
      <c r="BM275" s="148" t="s">
        <v>725</v>
      </c>
    </row>
    <row r="276" spans="1:65" s="2" customFormat="1" ht="28.8">
      <c r="A276" s="31"/>
      <c r="B276" s="32"/>
      <c r="C276" s="31"/>
      <c r="D276" s="150" t="s">
        <v>138</v>
      </c>
      <c r="E276" s="31"/>
      <c r="F276" s="151" t="s">
        <v>726</v>
      </c>
      <c r="G276" s="31"/>
      <c r="H276" s="31"/>
      <c r="I276" s="152"/>
      <c r="J276" s="31"/>
      <c r="K276" s="31"/>
      <c r="L276" s="32"/>
      <c r="M276" s="153"/>
      <c r="N276" s="154"/>
      <c r="O276" s="57"/>
      <c r="P276" s="57"/>
      <c r="Q276" s="57"/>
      <c r="R276" s="57"/>
      <c r="S276" s="57"/>
      <c r="T276" s="58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T276" s="16" t="s">
        <v>138</v>
      </c>
      <c r="AU276" s="16" t="s">
        <v>85</v>
      </c>
    </row>
    <row r="277" spans="1:65" s="2" customFormat="1" ht="24.15" customHeight="1">
      <c r="A277" s="31"/>
      <c r="B277" s="136"/>
      <c r="C277" s="174" t="s">
        <v>496</v>
      </c>
      <c r="D277" s="174" t="s">
        <v>337</v>
      </c>
      <c r="E277" s="175" t="s">
        <v>727</v>
      </c>
      <c r="F277" s="176" t="s">
        <v>728</v>
      </c>
      <c r="G277" s="177" t="s">
        <v>136</v>
      </c>
      <c r="H277" s="178">
        <v>1</v>
      </c>
      <c r="I277" s="179"/>
      <c r="J277" s="180">
        <f>ROUND(I277*H277,2)</f>
        <v>0</v>
      </c>
      <c r="K277" s="176" t="s">
        <v>179</v>
      </c>
      <c r="L277" s="181"/>
      <c r="M277" s="182" t="s">
        <v>1</v>
      </c>
      <c r="N277" s="183" t="s">
        <v>41</v>
      </c>
      <c r="O277" s="57"/>
      <c r="P277" s="146">
        <f>O277*H277</f>
        <v>0</v>
      </c>
      <c r="Q277" s="146">
        <v>2.3000000000000001E-4</v>
      </c>
      <c r="R277" s="146">
        <f>Q277*H277</f>
        <v>2.3000000000000001E-4</v>
      </c>
      <c r="S277" s="146">
        <v>0</v>
      </c>
      <c r="T277" s="147">
        <f>S277*H277</f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48" t="s">
        <v>340</v>
      </c>
      <c r="AT277" s="148" t="s">
        <v>337</v>
      </c>
      <c r="AU277" s="148" t="s">
        <v>85</v>
      </c>
      <c r="AY277" s="16" t="s">
        <v>132</v>
      </c>
      <c r="BE277" s="149">
        <f>IF(N277="základní",J277,0)</f>
        <v>0</v>
      </c>
      <c r="BF277" s="149">
        <f>IF(N277="snížená",J277,0)</f>
        <v>0</v>
      </c>
      <c r="BG277" s="149">
        <f>IF(N277="zákl. přenesená",J277,0)</f>
        <v>0</v>
      </c>
      <c r="BH277" s="149">
        <f>IF(N277="sníž. přenesená",J277,0)</f>
        <v>0</v>
      </c>
      <c r="BI277" s="149">
        <f>IF(N277="nulová",J277,0)</f>
        <v>0</v>
      </c>
      <c r="BJ277" s="16" t="s">
        <v>83</v>
      </c>
      <c r="BK277" s="149">
        <f>ROUND(I277*H277,2)</f>
        <v>0</v>
      </c>
      <c r="BL277" s="16" t="s">
        <v>256</v>
      </c>
      <c r="BM277" s="148" t="s">
        <v>729</v>
      </c>
    </row>
    <row r="278" spans="1:65" s="2" customFormat="1" ht="19.2">
      <c r="A278" s="31"/>
      <c r="B278" s="32"/>
      <c r="C278" s="31"/>
      <c r="D278" s="150" t="s">
        <v>138</v>
      </c>
      <c r="E278" s="31"/>
      <c r="F278" s="151" t="s">
        <v>728</v>
      </c>
      <c r="G278" s="31"/>
      <c r="H278" s="31"/>
      <c r="I278" s="152"/>
      <c r="J278" s="31"/>
      <c r="K278" s="31"/>
      <c r="L278" s="32"/>
      <c r="M278" s="153"/>
      <c r="N278" s="154"/>
      <c r="O278" s="57"/>
      <c r="P278" s="57"/>
      <c r="Q278" s="57"/>
      <c r="R278" s="57"/>
      <c r="S278" s="57"/>
      <c r="T278" s="58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T278" s="16" t="s">
        <v>138</v>
      </c>
      <c r="AU278" s="16" t="s">
        <v>85</v>
      </c>
    </row>
    <row r="279" spans="1:65" s="2" customFormat="1" ht="24.15" customHeight="1">
      <c r="A279" s="31"/>
      <c r="B279" s="136"/>
      <c r="C279" s="137" t="s">
        <v>502</v>
      </c>
      <c r="D279" s="137" t="s">
        <v>133</v>
      </c>
      <c r="E279" s="138" t="s">
        <v>730</v>
      </c>
      <c r="F279" s="139" t="s">
        <v>731</v>
      </c>
      <c r="G279" s="140" t="s">
        <v>136</v>
      </c>
      <c r="H279" s="141">
        <v>16</v>
      </c>
      <c r="I279" s="142"/>
      <c r="J279" s="143">
        <f>ROUND(I279*H279,2)</f>
        <v>0</v>
      </c>
      <c r="K279" s="139" t="s">
        <v>179</v>
      </c>
      <c r="L279" s="32"/>
      <c r="M279" s="144" t="s">
        <v>1</v>
      </c>
      <c r="N279" s="145" t="s">
        <v>41</v>
      </c>
      <c r="O279" s="57"/>
      <c r="P279" s="146">
        <f>O279*H279</f>
        <v>0</v>
      </c>
      <c r="Q279" s="146">
        <v>0</v>
      </c>
      <c r="R279" s="146">
        <f>Q279*H279</f>
        <v>0</v>
      </c>
      <c r="S279" s="146">
        <v>0</v>
      </c>
      <c r="T279" s="147">
        <f>S279*H279</f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48" t="s">
        <v>256</v>
      </c>
      <c r="AT279" s="148" t="s">
        <v>133</v>
      </c>
      <c r="AU279" s="148" t="s">
        <v>85</v>
      </c>
      <c r="AY279" s="16" t="s">
        <v>132</v>
      </c>
      <c r="BE279" s="149">
        <f>IF(N279="základní",J279,0)</f>
        <v>0</v>
      </c>
      <c r="BF279" s="149">
        <f>IF(N279="snížená",J279,0)</f>
        <v>0</v>
      </c>
      <c r="BG279" s="149">
        <f>IF(N279="zákl. přenesená",J279,0)</f>
        <v>0</v>
      </c>
      <c r="BH279" s="149">
        <f>IF(N279="sníž. přenesená",J279,0)</f>
        <v>0</v>
      </c>
      <c r="BI279" s="149">
        <f>IF(N279="nulová",J279,0)</f>
        <v>0</v>
      </c>
      <c r="BJ279" s="16" t="s">
        <v>83</v>
      </c>
      <c r="BK279" s="149">
        <f>ROUND(I279*H279,2)</f>
        <v>0</v>
      </c>
      <c r="BL279" s="16" t="s">
        <v>256</v>
      </c>
      <c r="BM279" s="148" t="s">
        <v>732</v>
      </c>
    </row>
    <row r="280" spans="1:65" s="2" customFormat="1" ht="38.4">
      <c r="A280" s="31"/>
      <c r="B280" s="32"/>
      <c r="C280" s="31"/>
      <c r="D280" s="150" t="s">
        <v>138</v>
      </c>
      <c r="E280" s="31"/>
      <c r="F280" s="151" t="s">
        <v>733</v>
      </c>
      <c r="G280" s="31"/>
      <c r="H280" s="31"/>
      <c r="I280" s="152"/>
      <c r="J280" s="31"/>
      <c r="K280" s="31"/>
      <c r="L280" s="32"/>
      <c r="M280" s="153"/>
      <c r="N280" s="154"/>
      <c r="O280" s="57"/>
      <c r="P280" s="57"/>
      <c r="Q280" s="57"/>
      <c r="R280" s="57"/>
      <c r="S280" s="57"/>
      <c r="T280" s="58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T280" s="16" t="s">
        <v>138</v>
      </c>
      <c r="AU280" s="16" t="s">
        <v>85</v>
      </c>
    </row>
    <row r="281" spans="1:65" s="2" customFormat="1" ht="24.15" customHeight="1">
      <c r="A281" s="31"/>
      <c r="B281" s="136"/>
      <c r="C281" s="174" t="s">
        <v>507</v>
      </c>
      <c r="D281" s="174" t="s">
        <v>337</v>
      </c>
      <c r="E281" s="175" t="s">
        <v>734</v>
      </c>
      <c r="F281" s="176" t="s">
        <v>735</v>
      </c>
      <c r="G281" s="177" t="s">
        <v>136</v>
      </c>
      <c r="H281" s="178">
        <v>16</v>
      </c>
      <c r="I281" s="179"/>
      <c r="J281" s="180">
        <f>ROUND(I281*H281,2)</f>
        <v>0</v>
      </c>
      <c r="K281" s="176" t="s">
        <v>179</v>
      </c>
      <c r="L281" s="181"/>
      <c r="M281" s="182" t="s">
        <v>1</v>
      </c>
      <c r="N281" s="183" t="s">
        <v>41</v>
      </c>
      <c r="O281" s="57"/>
      <c r="P281" s="146">
        <f>O281*H281</f>
        <v>0</v>
      </c>
      <c r="Q281" s="146">
        <v>1.4999999999999999E-4</v>
      </c>
      <c r="R281" s="146">
        <f>Q281*H281</f>
        <v>2.3999999999999998E-3</v>
      </c>
      <c r="S281" s="146">
        <v>0</v>
      </c>
      <c r="T281" s="147">
        <f>S281*H281</f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48" t="s">
        <v>340</v>
      </c>
      <c r="AT281" s="148" t="s">
        <v>337</v>
      </c>
      <c r="AU281" s="148" t="s">
        <v>85</v>
      </c>
      <c r="AY281" s="16" t="s">
        <v>132</v>
      </c>
      <c r="BE281" s="149">
        <f>IF(N281="základní",J281,0)</f>
        <v>0</v>
      </c>
      <c r="BF281" s="149">
        <f>IF(N281="snížená",J281,0)</f>
        <v>0</v>
      </c>
      <c r="BG281" s="149">
        <f>IF(N281="zákl. přenesená",J281,0)</f>
        <v>0</v>
      </c>
      <c r="BH281" s="149">
        <f>IF(N281="sníž. přenesená",J281,0)</f>
        <v>0</v>
      </c>
      <c r="BI281" s="149">
        <f>IF(N281="nulová",J281,0)</f>
        <v>0</v>
      </c>
      <c r="BJ281" s="16" t="s">
        <v>83</v>
      </c>
      <c r="BK281" s="149">
        <f>ROUND(I281*H281,2)</f>
        <v>0</v>
      </c>
      <c r="BL281" s="16" t="s">
        <v>256</v>
      </c>
      <c r="BM281" s="148" t="s">
        <v>736</v>
      </c>
    </row>
    <row r="282" spans="1:65" s="2" customFormat="1" ht="19.2">
      <c r="A282" s="31"/>
      <c r="B282" s="32"/>
      <c r="C282" s="31"/>
      <c r="D282" s="150" t="s">
        <v>138</v>
      </c>
      <c r="E282" s="31"/>
      <c r="F282" s="151" t="s">
        <v>735</v>
      </c>
      <c r="G282" s="31"/>
      <c r="H282" s="31"/>
      <c r="I282" s="152"/>
      <c r="J282" s="31"/>
      <c r="K282" s="31"/>
      <c r="L282" s="32"/>
      <c r="M282" s="153"/>
      <c r="N282" s="154"/>
      <c r="O282" s="57"/>
      <c r="P282" s="57"/>
      <c r="Q282" s="57"/>
      <c r="R282" s="57"/>
      <c r="S282" s="57"/>
      <c r="T282" s="58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T282" s="16" t="s">
        <v>138</v>
      </c>
      <c r="AU282" s="16" t="s">
        <v>85</v>
      </c>
    </row>
    <row r="283" spans="1:65" s="2" customFormat="1" ht="16.5" customHeight="1">
      <c r="A283" s="31"/>
      <c r="B283" s="136"/>
      <c r="C283" s="174" t="s">
        <v>511</v>
      </c>
      <c r="D283" s="174" t="s">
        <v>337</v>
      </c>
      <c r="E283" s="175" t="s">
        <v>737</v>
      </c>
      <c r="F283" s="176" t="s">
        <v>738</v>
      </c>
      <c r="G283" s="177" t="s">
        <v>136</v>
      </c>
      <c r="H283" s="178">
        <v>16</v>
      </c>
      <c r="I283" s="179"/>
      <c r="J283" s="180">
        <f>ROUND(I283*H283,2)</f>
        <v>0</v>
      </c>
      <c r="K283" s="176" t="s">
        <v>1</v>
      </c>
      <c r="L283" s="181"/>
      <c r="M283" s="182" t="s">
        <v>1</v>
      </c>
      <c r="N283" s="183" t="s">
        <v>41</v>
      </c>
      <c r="O283" s="57"/>
      <c r="P283" s="146">
        <f>O283*H283</f>
        <v>0</v>
      </c>
      <c r="Q283" s="146">
        <v>0</v>
      </c>
      <c r="R283" s="146">
        <f>Q283*H283</f>
        <v>0</v>
      </c>
      <c r="S283" s="146">
        <v>0</v>
      </c>
      <c r="T283" s="147">
        <f>S283*H283</f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48" t="s">
        <v>340</v>
      </c>
      <c r="AT283" s="148" t="s">
        <v>337</v>
      </c>
      <c r="AU283" s="148" t="s">
        <v>85</v>
      </c>
      <c r="AY283" s="16" t="s">
        <v>132</v>
      </c>
      <c r="BE283" s="149">
        <f>IF(N283="základní",J283,0)</f>
        <v>0</v>
      </c>
      <c r="BF283" s="149">
        <f>IF(N283="snížená",J283,0)</f>
        <v>0</v>
      </c>
      <c r="BG283" s="149">
        <f>IF(N283="zákl. přenesená",J283,0)</f>
        <v>0</v>
      </c>
      <c r="BH283" s="149">
        <f>IF(N283="sníž. přenesená",J283,0)</f>
        <v>0</v>
      </c>
      <c r="BI283" s="149">
        <f>IF(N283="nulová",J283,0)</f>
        <v>0</v>
      </c>
      <c r="BJ283" s="16" t="s">
        <v>83</v>
      </c>
      <c r="BK283" s="149">
        <f>ROUND(I283*H283,2)</f>
        <v>0</v>
      </c>
      <c r="BL283" s="16" t="s">
        <v>256</v>
      </c>
      <c r="BM283" s="148" t="s">
        <v>739</v>
      </c>
    </row>
    <row r="284" spans="1:65" s="2" customFormat="1">
      <c r="A284" s="31"/>
      <c r="B284" s="32"/>
      <c r="C284" s="31"/>
      <c r="D284" s="150" t="s">
        <v>138</v>
      </c>
      <c r="E284" s="31"/>
      <c r="F284" s="151" t="s">
        <v>738</v>
      </c>
      <c r="G284" s="31"/>
      <c r="H284" s="31"/>
      <c r="I284" s="152"/>
      <c r="J284" s="31"/>
      <c r="K284" s="31"/>
      <c r="L284" s="32"/>
      <c r="M284" s="153"/>
      <c r="N284" s="154"/>
      <c r="O284" s="57"/>
      <c r="P284" s="57"/>
      <c r="Q284" s="57"/>
      <c r="R284" s="57"/>
      <c r="S284" s="57"/>
      <c r="T284" s="58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T284" s="16" t="s">
        <v>138</v>
      </c>
      <c r="AU284" s="16" t="s">
        <v>85</v>
      </c>
    </row>
    <row r="285" spans="1:65" s="2" customFormat="1" ht="21.75" customHeight="1">
      <c r="A285" s="31"/>
      <c r="B285" s="136"/>
      <c r="C285" s="137" t="s">
        <v>516</v>
      </c>
      <c r="D285" s="137" t="s">
        <v>133</v>
      </c>
      <c r="E285" s="138" t="s">
        <v>740</v>
      </c>
      <c r="F285" s="139" t="s">
        <v>741</v>
      </c>
      <c r="G285" s="140" t="s">
        <v>136</v>
      </c>
      <c r="H285" s="141">
        <v>1</v>
      </c>
      <c r="I285" s="142"/>
      <c r="J285" s="143">
        <f>ROUND(I285*H285,2)</f>
        <v>0</v>
      </c>
      <c r="K285" s="139" t="s">
        <v>179</v>
      </c>
      <c r="L285" s="32"/>
      <c r="M285" s="144" t="s">
        <v>1</v>
      </c>
      <c r="N285" s="145" t="s">
        <v>41</v>
      </c>
      <c r="O285" s="57"/>
      <c r="P285" s="146">
        <f>O285*H285</f>
        <v>0</v>
      </c>
      <c r="Q285" s="146">
        <v>0</v>
      </c>
      <c r="R285" s="146">
        <f>Q285*H285</f>
        <v>0</v>
      </c>
      <c r="S285" s="146">
        <v>0</v>
      </c>
      <c r="T285" s="147">
        <f>S285*H285</f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48" t="s">
        <v>256</v>
      </c>
      <c r="AT285" s="148" t="s">
        <v>133</v>
      </c>
      <c r="AU285" s="148" t="s">
        <v>85</v>
      </c>
      <c r="AY285" s="16" t="s">
        <v>132</v>
      </c>
      <c r="BE285" s="149">
        <f>IF(N285="základní",J285,0)</f>
        <v>0</v>
      </c>
      <c r="BF285" s="149">
        <f>IF(N285="snížená",J285,0)</f>
        <v>0</v>
      </c>
      <c r="BG285" s="149">
        <f>IF(N285="zákl. přenesená",J285,0)</f>
        <v>0</v>
      </c>
      <c r="BH285" s="149">
        <f>IF(N285="sníž. přenesená",J285,0)</f>
        <v>0</v>
      </c>
      <c r="BI285" s="149">
        <f>IF(N285="nulová",J285,0)</f>
        <v>0</v>
      </c>
      <c r="BJ285" s="16" t="s">
        <v>83</v>
      </c>
      <c r="BK285" s="149">
        <f>ROUND(I285*H285,2)</f>
        <v>0</v>
      </c>
      <c r="BL285" s="16" t="s">
        <v>256</v>
      </c>
      <c r="BM285" s="148" t="s">
        <v>742</v>
      </c>
    </row>
    <row r="286" spans="1:65" s="2" customFormat="1" ht="28.8">
      <c r="A286" s="31"/>
      <c r="B286" s="32"/>
      <c r="C286" s="31"/>
      <c r="D286" s="150" t="s">
        <v>138</v>
      </c>
      <c r="E286" s="31"/>
      <c r="F286" s="151" t="s">
        <v>743</v>
      </c>
      <c r="G286" s="31"/>
      <c r="H286" s="31"/>
      <c r="I286" s="152"/>
      <c r="J286" s="31"/>
      <c r="K286" s="31"/>
      <c r="L286" s="32"/>
      <c r="M286" s="153"/>
      <c r="N286" s="154"/>
      <c r="O286" s="57"/>
      <c r="P286" s="57"/>
      <c r="Q286" s="57"/>
      <c r="R286" s="57"/>
      <c r="S286" s="57"/>
      <c r="T286" s="58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T286" s="16" t="s">
        <v>138</v>
      </c>
      <c r="AU286" s="16" t="s">
        <v>85</v>
      </c>
    </row>
    <row r="287" spans="1:65" s="2" customFormat="1" ht="24.15" customHeight="1">
      <c r="A287" s="31"/>
      <c r="B287" s="136"/>
      <c r="C287" s="174" t="s">
        <v>520</v>
      </c>
      <c r="D287" s="174" t="s">
        <v>337</v>
      </c>
      <c r="E287" s="175" t="s">
        <v>744</v>
      </c>
      <c r="F287" s="176" t="s">
        <v>745</v>
      </c>
      <c r="G287" s="177" t="s">
        <v>136</v>
      </c>
      <c r="H287" s="178">
        <v>1</v>
      </c>
      <c r="I287" s="179"/>
      <c r="J287" s="180">
        <f>ROUND(I287*H287,2)</f>
        <v>0</v>
      </c>
      <c r="K287" s="176" t="s">
        <v>179</v>
      </c>
      <c r="L287" s="181"/>
      <c r="M287" s="182" t="s">
        <v>1</v>
      </c>
      <c r="N287" s="183" t="s">
        <v>41</v>
      </c>
      <c r="O287" s="57"/>
      <c r="P287" s="146">
        <f>O287*H287</f>
        <v>0</v>
      </c>
      <c r="Q287" s="146">
        <v>1.8000000000000001E-4</v>
      </c>
      <c r="R287" s="146">
        <f>Q287*H287</f>
        <v>1.8000000000000001E-4</v>
      </c>
      <c r="S287" s="146">
        <v>0</v>
      </c>
      <c r="T287" s="147">
        <f>S287*H287</f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48" t="s">
        <v>340</v>
      </c>
      <c r="AT287" s="148" t="s">
        <v>337</v>
      </c>
      <c r="AU287" s="148" t="s">
        <v>85</v>
      </c>
      <c r="AY287" s="16" t="s">
        <v>132</v>
      </c>
      <c r="BE287" s="149">
        <f>IF(N287="základní",J287,0)</f>
        <v>0</v>
      </c>
      <c r="BF287" s="149">
        <f>IF(N287="snížená",J287,0)</f>
        <v>0</v>
      </c>
      <c r="BG287" s="149">
        <f>IF(N287="zákl. přenesená",J287,0)</f>
        <v>0</v>
      </c>
      <c r="BH287" s="149">
        <f>IF(N287="sníž. přenesená",J287,0)</f>
        <v>0</v>
      </c>
      <c r="BI287" s="149">
        <f>IF(N287="nulová",J287,0)</f>
        <v>0</v>
      </c>
      <c r="BJ287" s="16" t="s">
        <v>83</v>
      </c>
      <c r="BK287" s="149">
        <f>ROUND(I287*H287,2)</f>
        <v>0</v>
      </c>
      <c r="BL287" s="16" t="s">
        <v>256</v>
      </c>
      <c r="BM287" s="148" t="s">
        <v>746</v>
      </c>
    </row>
    <row r="288" spans="1:65" s="2" customFormat="1" ht="19.2">
      <c r="A288" s="31"/>
      <c r="B288" s="32"/>
      <c r="C288" s="31"/>
      <c r="D288" s="150" t="s">
        <v>138</v>
      </c>
      <c r="E288" s="31"/>
      <c r="F288" s="151" t="s">
        <v>745</v>
      </c>
      <c r="G288" s="31"/>
      <c r="H288" s="31"/>
      <c r="I288" s="152"/>
      <c r="J288" s="31"/>
      <c r="K288" s="31"/>
      <c r="L288" s="32"/>
      <c r="M288" s="153"/>
      <c r="N288" s="154"/>
      <c r="O288" s="57"/>
      <c r="P288" s="57"/>
      <c r="Q288" s="57"/>
      <c r="R288" s="57"/>
      <c r="S288" s="57"/>
      <c r="T288" s="58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T288" s="16" t="s">
        <v>138</v>
      </c>
      <c r="AU288" s="16" t="s">
        <v>85</v>
      </c>
    </row>
    <row r="289" spans="1:65" s="2" customFormat="1" ht="21.75" customHeight="1">
      <c r="A289" s="31"/>
      <c r="B289" s="136"/>
      <c r="C289" s="137" t="s">
        <v>527</v>
      </c>
      <c r="D289" s="137" t="s">
        <v>133</v>
      </c>
      <c r="E289" s="138" t="s">
        <v>747</v>
      </c>
      <c r="F289" s="139" t="s">
        <v>748</v>
      </c>
      <c r="G289" s="140" t="s">
        <v>136</v>
      </c>
      <c r="H289" s="141">
        <v>40</v>
      </c>
      <c r="I289" s="142"/>
      <c r="J289" s="143">
        <f>ROUND(I289*H289,2)</f>
        <v>0</v>
      </c>
      <c r="K289" s="139" t="s">
        <v>179</v>
      </c>
      <c r="L289" s="32"/>
      <c r="M289" s="144" t="s">
        <v>1</v>
      </c>
      <c r="N289" s="145" t="s">
        <v>41</v>
      </c>
      <c r="O289" s="57"/>
      <c r="P289" s="146">
        <f>O289*H289</f>
        <v>0</v>
      </c>
      <c r="Q289" s="146">
        <v>0</v>
      </c>
      <c r="R289" s="146">
        <f>Q289*H289</f>
        <v>0</v>
      </c>
      <c r="S289" s="146">
        <v>0</v>
      </c>
      <c r="T289" s="147">
        <f>S289*H289</f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48" t="s">
        <v>256</v>
      </c>
      <c r="AT289" s="148" t="s">
        <v>133</v>
      </c>
      <c r="AU289" s="148" t="s">
        <v>85</v>
      </c>
      <c r="AY289" s="16" t="s">
        <v>132</v>
      </c>
      <c r="BE289" s="149">
        <f>IF(N289="základní",J289,0)</f>
        <v>0</v>
      </c>
      <c r="BF289" s="149">
        <f>IF(N289="snížená",J289,0)</f>
        <v>0</v>
      </c>
      <c r="BG289" s="149">
        <f>IF(N289="zákl. přenesená",J289,0)</f>
        <v>0</v>
      </c>
      <c r="BH289" s="149">
        <f>IF(N289="sníž. přenesená",J289,0)</f>
        <v>0</v>
      </c>
      <c r="BI289" s="149">
        <f>IF(N289="nulová",J289,0)</f>
        <v>0</v>
      </c>
      <c r="BJ289" s="16" t="s">
        <v>83</v>
      </c>
      <c r="BK289" s="149">
        <f>ROUND(I289*H289,2)</f>
        <v>0</v>
      </c>
      <c r="BL289" s="16" t="s">
        <v>256</v>
      </c>
      <c r="BM289" s="148" t="s">
        <v>749</v>
      </c>
    </row>
    <row r="290" spans="1:65" s="2" customFormat="1" ht="28.8">
      <c r="A290" s="31"/>
      <c r="B290" s="32"/>
      <c r="C290" s="31"/>
      <c r="D290" s="150" t="s">
        <v>138</v>
      </c>
      <c r="E290" s="31"/>
      <c r="F290" s="151" t="s">
        <v>750</v>
      </c>
      <c r="G290" s="31"/>
      <c r="H290" s="31"/>
      <c r="I290" s="152"/>
      <c r="J290" s="31"/>
      <c r="K290" s="31"/>
      <c r="L290" s="32"/>
      <c r="M290" s="153"/>
      <c r="N290" s="154"/>
      <c r="O290" s="57"/>
      <c r="P290" s="57"/>
      <c r="Q290" s="57"/>
      <c r="R290" s="57"/>
      <c r="S290" s="57"/>
      <c r="T290" s="58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T290" s="16" t="s">
        <v>138</v>
      </c>
      <c r="AU290" s="16" t="s">
        <v>85</v>
      </c>
    </row>
    <row r="291" spans="1:65" s="2" customFormat="1" ht="24.15" customHeight="1">
      <c r="A291" s="31"/>
      <c r="B291" s="136"/>
      <c r="C291" s="174" t="s">
        <v>532</v>
      </c>
      <c r="D291" s="174" t="s">
        <v>337</v>
      </c>
      <c r="E291" s="175" t="s">
        <v>751</v>
      </c>
      <c r="F291" s="176" t="s">
        <v>752</v>
      </c>
      <c r="G291" s="177" t="s">
        <v>136</v>
      </c>
      <c r="H291" s="178">
        <v>40</v>
      </c>
      <c r="I291" s="179"/>
      <c r="J291" s="180">
        <f>ROUND(I291*H291,2)</f>
        <v>0</v>
      </c>
      <c r="K291" s="176" t="s">
        <v>179</v>
      </c>
      <c r="L291" s="181"/>
      <c r="M291" s="182" t="s">
        <v>1</v>
      </c>
      <c r="N291" s="183" t="s">
        <v>41</v>
      </c>
      <c r="O291" s="57"/>
      <c r="P291" s="146">
        <f>O291*H291</f>
        <v>0</v>
      </c>
      <c r="Q291" s="146">
        <v>5.0000000000000002E-5</v>
      </c>
      <c r="R291" s="146">
        <f>Q291*H291</f>
        <v>2E-3</v>
      </c>
      <c r="S291" s="146">
        <v>0</v>
      </c>
      <c r="T291" s="147">
        <f>S291*H291</f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48" t="s">
        <v>340</v>
      </c>
      <c r="AT291" s="148" t="s">
        <v>337</v>
      </c>
      <c r="AU291" s="148" t="s">
        <v>85</v>
      </c>
      <c r="AY291" s="16" t="s">
        <v>132</v>
      </c>
      <c r="BE291" s="149">
        <f>IF(N291="základní",J291,0)</f>
        <v>0</v>
      </c>
      <c r="BF291" s="149">
        <f>IF(N291="snížená",J291,0)</f>
        <v>0</v>
      </c>
      <c r="BG291" s="149">
        <f>IF(N291="zákl. přenesená",J291,0)</f>
        <v>0</v>
      </c>
      <c r="BH291" s="149">
        <f>IF(N291="sníž. přenesená",J291,0)</f>
        <v>0</v>
      </c>
      <c r="BI291" s="149">
        <f>IF(N291="nulová",J291,0)</f>
        <v>0</v>
      </c>
      <c r="BJ291" s="16" t="s">
        <v>83</v>
      </c>
      <c r="BK291" s="149">
        <f>ROUND(I291*H291,2)</f>
        <v>0</v>
      </c>
      <c r="BL291" s="16" t="s">
        <v>256</v>
      </c>
      <c r="BM291" s="148" t="s">
        <v>753</v>
      </c>
    </row>
    <row r="292" spans="1:65" s="2" customFormat="1">
      <c r="A292" s="31"/>
      <c r="B292" s="32"/>
      <c r="C292" s="31"/>
      <c r="D292" s="150" t="s">
        <v>138</v>
      </c>
      <c r="E292" s="31"/>
      <c r="F292" s="151" t="s">
        <v>752</v>
      </c>
      <c r="G292" s="31"/>
      <c r="H292" s="31"/>
      <c r="I292" s="152"/>
      <c r="J292" s="31"/>
      <c r="K292" s="31"/>
      <c r="L292" s="32"/>
      <c r="M292" s="153"/>
      <c r="N292" s="154"/>
      <c r="O292" s="57"/>
      <c r="P292" s="57"/>
      <c r="Q292" s="57"/>
      <c r="R292" s="57"/>
      <c r="S292" s="57"/>
      <c r="T292" s="58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T292" s="16" t="s">
        <v>138</v>
      </c>
      <c r="AU292" s="16" t="s">
        <v>85</v>
      </c>
    </row>
    <row r="293" spans="1:65" s="2" customFormat="1" ht="24.15" customHeight="1">
      <c r="A293" s="31"/>
      <c r="B293" s="136"/>
      <c r="C293" s="137" t="s">
        <v>537</v>
      </c>
      <c r="D293" s="137" t="s">
        <v>133</v>
      </c>
      <c r="E293" s="138" t="s">
        <v>438</v>
      </c>
      <c r="F293" s="139" t="s">
        <v>439</v>
      </c>
      <c r="G293" s="140" t="s">
        <v>212</v>
      </c>
      <c r="H293" s="141">
        <v>25</v>
      </c>
      <c r="I293" s="142"/>
      <c r="J293" s="143">
        <f>ROUND(I293*H293,2)</f>
        <v>0</v>
      </c>
      <c r="K293" s="139" t="s">
        <v>179</v>
      </c>
      <c r="L293" s="32"/>
      <c r="M293" s="144" t="s">
        <v>1</v>
      </c>
      <c r="N293" s="145" t="s">
        <v>41</v>
      </c>
      <c r="O293" s="57"/>
      <c r="P293" s="146">
        <f>O293*H293</f>
        <v>0</v>
      </c>
      <c r="Q293" s="146">
        <v>0</v>
      </c>
      <c r="R293" s="146">
        <f>Q293*H293</f>
        <v>0</v>
      </c>
      <c r="S293" s="146">
        <v>0</v>
      </c>
      <c r="T293" s="147">
        <f>S293*H293</f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48" t="s">
        <v>256</v>
      </c>
      <c r="AT293" s="148" t="s">
        <v>133</v>
      </c>
      <c r="AU293" s="148" t="s">
        <v>85</v>
      </c>
      <c r="AY293" s="16" t="s">
        <v>132</v>
      </c>
      <c r="BE293" s="149">
        <f>IF(N293="základní",J293,0)</f>
        <v>0</v>
      </c>
      <c r="BF293" s="149">
        <f>IF(N293="snížená",J293,0)</f>
        <v>0</v>
      </c>
      <c r="BG293" s="149">
        <f>IF(N293="zákl. přenesená",J293,0)</f>
        <v>0</v>
      </c>
      <c r="BH293" s="149">
        <f>IF(N293="sníž. přenesená",J293,0)</f>
        <v>0</v>
      </c>
      <c r="BI293" s="149">
        <f>IF(N293="nulová",J293,0)</f>
        <v>0</v>
      </c>
      <c r="BJ293" s="16" t="s">
        <v>83</v>
      </c>
      <c r="BK293" s="149">
        <f>ROUND(I293*H293,2)</f>
        <v>0</v>
      </c>
      <c r="BL293" s="16" t="s">
        <v>256</v>
      </c>
      <c r="BM293" s="148" t="s">
        <v>754</v>
      </c>
    </row>
    <row r="294" spans="1:65" s="2" customFormat="1" ht="28.8">
      <c r="A294" s="31"/>
      <c r="B294" s="32"/>
      <c r="C294" s="31"/>
      <c r="D294" s="150" t="s">
        <v>138</v>
      </c>
      <c r="E294" s="31"/>
      <c r="F294" s="151" t="s">
        <v>441</v>
      </c>
      <c r="G294" s="31"/>
      <c r="H294" s="31"/>
      <c r="I294" s="152"/>
      <c r="J294" s="31"/>
      <c r="K294" s="31"/>
      <c r="L294" s="32"/>
      <c r="M294" s="153"/>
      <c r="N294" s="154"/>
      <c r="O294" s="57"/>
      <c r="P294" s="57"/>
      <c r="Q294" s="57"/>
      <c r="R294" s="57"/>
      <c r="S294" s="57"/>
      <c r="T294" s="58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T294" s="16" t="s">
        <v>138</v>
      </c>
      <c r="AU294" s="16" t="s">
        <v>85</v>
      </c>
    </row>
    <row r="295" spans="1:65" s="2" customFormat="1" ht="24.15" customHeight="1">
      <c r="A295" s="31"/>
      <c r="B295" s="136"/>
      <c r="C295" s="174" t="s">
        <v>542</v>
      </c>
      <c r="D295" s="174" t="s">
        <v>337</v>
      </c>
      <c r="E295" s="175" t="s">
        <v>443</v>
      </c>
      <c r="F295" s="176" t="s">
        <v>444</v>
      </c>
      <c r="G295" s="177" t="s">
        <v>212</v>
      </c>
      <c r="H295" s="178">
        <v>28.75</v>
      </c>
      <c r="I295" s="179"/>
      <c r="J295" s="180">
        <f>ROUND(I295*H295,2)</f>
        <v>0</v>
      </c>
      <c r="K295" s="176" t="s">
        <v>179</v>
      </c>
      <c r="L295" s="181"/>
      <c r="M295" s="182" t="s">
        <v>1</v>
      </c>
      <c r="N295" s="183" t="s">
        <v>41</v>
      </c>
      <c r="O295" s="57"/>
      <c r="P295" s="146">
        <f>O295*H295</f>
        <v>0</v>
      </c>
      <c r="Q295" s="146">
        <v>5.0000000000000002E-5</v>
      </c>
      <c r="R295" s="146">
        <f>Q295*H295</f>
        <v>1.4375E-3</v>
      </c>
      <c r="S295" s="146">
        <v>0</v>
      </c>
      <c r="T295" s="147">
        <f>S295*H295</f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48" t="s">
        <v>340</v>
      </c>
      <c r="AT295" s="148" t="s">
        <v>337</v>
      </c>
      <c r="AU295" s="148" t="s">
        <v>85</v>
      </c>
      <c r="AY295" s="16" t="s">
        <v>132</v>
      </c>
      <c r="BE295" s="149">
        <f>IF(N295="základní",J295,0)</f>
        <v>0</v>
      </c>
      <c r="BF295" s="149">
        <f>IF(N295="snížená",J295,0)</f>
        <v>0</v>
      </c>
      <c r="BG295" s="149">
        <f>IF(N295="zákl. přenesená",J295,0)</f>
        <v>0</v>
      </c>
      <c r="BH295" s="149">
        <f>IF(N295="sníž. přenesená",J295,0)</f>
        <v>0</v>
      </c>
      <c r="BI295" s="149">
        <f>IF(N295="nulová",J295,0)</f>
        <v>0</v>
      </c>
      <c r="BJ295" s="16" t="s">
        <v>83</v>
      </c>
      <c r="BK295" s="149">
        <f>ROUND(I295*H295,2)</f>
        <v>0</v>
      </c>
      <c r="BL295" s="16" t="s">
        <v>256</v>
      </c>
      <c r="BM295" s="148" t="s">
        <v>755</v>
      </c>
    </row>
    <row r="296" spans="1:65" s="2" customFormat="1" ht="19.2">
      <c r="A296" s="31"/>
      <c r="B296" s="32"/>
      <c r="C296" s="31"/>
      <c r="D296" s="150" t="s">
        <v>138</v>
      </c>
      <c r="E296" s="31"/>
      <c r="F296" s="151" t="s">
        <v>444</v>
      </c>
      <c r="G296" s="31"/>
      <c r="H296" s="31"/>
      <c r="I296" s="152"/>
      <c r="J296" s="31"/>
      <c r="K296" s="31"/>
      <c r="L296" s="32"/>
      <c r="M296" s="153"/>
      <c r="N296" s="154"/>
      <c r="O296" s="57"/>
      <c r="P296" s="57"/>
      <c r="Q296" s="57"/>
      <c r="R296" s="57"/>
      <c r="S296" s="57"/>
      <c r="T296" s="58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T296" s="16" t="s">
        <v>138</v>
      </c>
      <c r="AU296" s="16" t="s">
        <v>85</v>
      </c>
    </row>
    <row r="297" spans="1:65" s="13" customFormat="1">
      <c r="B297" s="165"/>
      <c r="D297" s="150" t="s">
        <v>186</v>
      </c>
      <c r="E297" s="166" t="s">
        <v>1</v>
      </c>
      <c r="F297" s="167" t="s">
        <v>756</v>
      </c>
      <c r="H297" s="168">
        <v>28.75</v>
      </c>
      <c r="I297" s="169"/>
      <c r="L297" s="165"/>
      <c r="M297" s="170"/>
      <c r="N297" s="171"/>
      <c r="O297" s="171"/>
      <c r="P297" s="171"/>
      <c r="Q297" s="171"/>
      <c r="R297" s="171"/>
      <c r="S297" s="171"/>
      <c r="T297" s="172"/>
      <c r="AT297" s="166" t="s">
        <v>186</v>
      </c>
      <c r="AU297" s="166" t="s">
        <v>85</v>
      </c>
      <c r="AV297" s="13" t="s">
        <v>85</v>
      </c>
      <c r="AW297" s="13" t="s">
        <v>31</v>
      </c>
      <c r="AX297" s="13" t="s">
        <v>76</v>
      </c>
      <c r="AY297" s="166" t="s">
        <v>132</v>
      </c>
    </row>
    <row r="298" spans="1:65" s="14" customFormat="1">
      <c r="B298" s="184"/>
      <c r="D298" s="150" t="s">
        <v>186</v>
      </c>
      <c r="E298" s="185" t="s">
        <v>1</v>
      </c>
      <c r="F298" s="186" t="s">
        <v>447</v>
      </c>
      <c r="H298" s="187">
        <v>28.75</v>
      </c>
      <c r="I298" s="188"/>
      <c r="L298" s="184"/>
      <c r="M298" s="189"/>
      <c r="N298" s="190"/>
      <c r="O298" s="190"/>
      <c r="P298" s="190"/>
      <c r="Q298" s="190"/>
      <c r="R298" s="190"/>
      <c r="S298" s="190"/>
      <c r="T298" s="191"/>
      <c r="AT298" s="185" t="s">
        <v>186</v>
      </c>
      <c r="AU298" s="185" t="s">
        <v>85</v>
      </c>
      <c r="AV298" s="14" t="s">
        <v>93</v>
      </c>
      <c r="AW298" s="14" t="s">
        <v>31</v>
      </c>
      <c r="AX298" s="14" t="s">
        <v>83</v>
      </c>
      <c r="AY298" s="185" t="s">
        <v>132</v>
      </c>
    </row>
    <row r="299" spans="1:65" s="2" customFormat="1" ht="24.15" customHeight="1">
      <c r="A299" s="31"/>
      <c r="B299" s="136"/>
      <c r="C299" s="137" t="s">
        <v>547</v>
      </c>
      <c r="D299" s="137" t="s">
        <v>133</v>
      </c>
      <c r="E299" s="138" t="s">
        <v>449</v>
      </c>
      <c r="F299" s="139" t="s">
        <v>450</v>
      </c>
      <c r="G299" s="140" t="s">
        <v>212</v>
      </c>
      <c r="H299" s="141">
        <v>150</v>
      </c>
      <c r="I299" s="142"/>
      <c r="J299" s="143">
        <f>ROUND(I299*H299,2)</f>
        <v>0</v>
      </c>
      <c r="K299" s="139" t="s">
        <v>179</v>
      </c>
      <c r="L299" s="32"/>
      <c r="M299" s="144" t="s">
        <v>1</v>
      </c>
      <c r="N299" s="145" t="s">
        <v>41</v>
      </c>
      <c r="O299" s="57"/>
      <c r="P299" s="146">
        <f>O299*H299</f>
        <v>0</v>
      </c>
      <c r="Q299" s="146">
        <v>0</v>
      </c>
      <c r="R299" s="146">
        <f>Q299*H299</f>
        <v>0</v>
      </c>
      <c r="S299" s="146">
        <v>0</v>
      </c>
      <c r="T299" s="147">
        <f>S299*H299</f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48" t="s">
        <v>256</v>
      </c>
      <c r="AT299" s="148" t="s">
        <v>133</v>
      </c>
      <c r="AU299" s="148" t="s">
        <v>85</v>
      </c>
      <c r="AY299" s="16" t="s">
        <v>132</v>
      </c>
      <c r="BE299" s="149">
        <f>IF(N299="základní",J299,0)</f>
        <v>0</v>
      </c>
      <c r="BF299" s="149">
        <f>IF(N299="snížená",J299,0)</f>
        <v>0</v>
      </c>
      <c r="BG299" s="149">
        <f>IF(N299="zákl. přenesená",J299,0)</f>
        <v>0</v>
      </c>
      <c r="BH299" s="149">
        <f>IF(N299="sníž. přenesená",J299,0)</f>
        <v>0</v>
      </c>
      <c r="BI299" s="149">
        <f>IF(N299="nulová",J299,0)</f>
        <v>0</v>
      </c>
      <c r="BJ299" s="16" t="s">
        <v>83</v>
      </c>
      <c r="BK299" s="149">
        <f>ROUND(I299*H299,2)</f>
        <v>0</v>
      </c>
      <c r="BL299" s="16" t="s">
        <v>256</v>
      </c>
      <c r="BM299" s="148" t="s">
        <v>757</v>
      </c>
    </row>
    <row r="300" spans="1:65" s="2" customFormat="1" ht="28.8">
      <c r="A300" s="31"/>
      <c r="B300" s="32"/>
      <c r="C300" s="31"/>
      <c r="D300" s="150" t="s">
        <v>138</v>
      </c>
      <c r="E300" s="31"/>
      <c r="F300" s="151" t="s">
        <v>452</v>
      </c>
      <c r="G300" s="31"/>
      <c r="H300" s="31"/>
      <c r="I300" s="152"/>
      <c r="J300" s="31"/>
      <c r="K300" s="31"/>
      <c r="L300" s="32"/>
      <c r="M300" s="153"/>
      <c r="N300" s="154"/>
      <c r="O300" s="57"/>
      <c r="P300" s="57"/>
      <c r="Q300" s="57"/>
      <c r="R300" s="57"/>
      <c r="S300" s="57"/>
      <c r="T300" s="58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T300" s="16" t="s">
        <v>138</v>
      </c>
      <c r="AU300" s="16" t="s">
        <v>85</v>
      </c>
    </row>
    <row r="301" spans="1:65" s="2" customFormat="1" ht="16.5" customHeight="1">
      <c r="A301" s="31"/>
      <c r="B301" s="136"/>
      <c r="C301" s="174" t="s">
        <v>552</v>
      </c>
      <c r="D301" s="174" t="s">
        <v>337</v>
      </c>
      <c r="E301" s="175" t="s">
        <v>454</v>
      </c>
      <c r="F301" s="176" t="s">
        <v>455</v>
      </c>
      <c r="G301" s="177" t="s">
        <v>212</v>
      </c>
      <c r="H301" s="178">
        <v>172.5</v>
      </c>
      <c r="I301" s="179"/>
      <c r="J301" s="180">
        <f>ROUND(I301*H301,2)</f>
        <v>0</v>
      </c>
      <c r="K301" s="176" t="s">
        <v>1</v>
      </c>
      <c r="L301" s="181"/>
      <c r="M301" s="182" t="s">
        <v>1</v>
      </c>
      <c r="N301" s="183" t="s">
        <v>41</v>
      </c>
      <c r="O301" s="57"/>
      <c r="P301" s="146">
        <f>O301*H301</f>
        <v>0</v>
      </c>
      <c r="Q301" s="146">
        <v>0</v>
      </c>
      <c r="R301" s="146">
        <f>Q301*H301</f>
        <v>0</v>
      </c>
      <c r="S301" s="146">
        <v>0</v>
      </c>
      <c r="T301" s="147">
        <f>S301*H301</f>
        <v>0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48" t="s">
        <v>340</v>
      </c>
      <c r="AT301" s="148" t="s">
        <v>337</v>
      </c>
      <c r="AU301" s="148" t="s">
        <v>85</v>
      </c>
      <c r="AY301" s="16" t="s">
        <v>132</v>
      </c>
      <c r="BE301" s="149">
        <f>IF(N301="základní",J301,0)</f>
        <v>0</v>
      </c>
      <c r="BF301" s="149">
        <f>IF(N301="snížená",J301,0)</f>
        <v>0</v>
      </c>
      <c r="BG301" s="149">
        <f>IF(N301="zákl. přenesená",J301,0)</f>
        <v>0</v>
      </c>
      <c r="BH301" s="149">
        <f>IF(N301="sníž. přenesená",J301,0)</f>
        <v>0</v>
      </c>
      <c r="BI301" s="149">
        <f>IF(N301="nulová",J301,0)</f>
        <v>0</v>
      </c>
      <c r="BJ301" s="16" t="s">
        <v>83</v>
      </c>
      <c r="BK301" s="149">
        <f>ROUND(I301*H301,2)</f>
        <v>0</v>
      </c>
      <c r="BL301" s="16" t="s">
        <v>256</v>
      </c>
      <c r="BM301" s="148" t="s">
        <v>758</v>
      </c>
    </row>
    <row r="302" spans="1:65" s="2" customFormat="1">
      <c r="A302" s="31"/>
      <c r="B302" s="32"/>
      <c r="C302" s="31"/>
      <c r="D302" s="150" t="s">
        <v>138</v>
      </c>
      <c r="E302" s="31"/>
      <c r="F302" s="151" t="s">
        <v>455</v>
      </c>
      <c r="G302" s="31"/>
      <c r="H302" s="31"/>
      <c r="I302" s="152"/>
      <c r="J302" s="31"/>
      <c r="K302" s="31"/>
      <c r="L302" s="32"/>
      <c r="M302" s="153"/>
      <c r="N302" s="154"/>
      <c r="O302" s="57"/>
      <c r="P302" s="57"/>
      <c r="Q302" s="57"/>
      <c r="R302" s="57"/>
      <c r="S302" s="57"/>
      <c r="T302" s="58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T302" s="16" t="s">
        <v>138</v>
      </c>
      <c r="AU302" s="16" t="s">
        <v>85</v>
      </c>
    </row>
    <row r="303" spans="1:65" s="13" customFormat="1">
      <c r="B303" s="165"/>
      <c r="D303" s="150" t="s">
        <v>186</v>
      </c>
      <c r="E303" s="166" t="s">
        <v>1</v>
      </c>
      <c r="F303" s="167" t="s">
        <v>759</v>
      </c>
      <c r="H303" s="168">
        <v>172.5</v>
      </c>
      <c r="I303" s="169"/>
      <c r="L303" s="165"/>
      <c r="M303" s="170"/>
      <c r="N303" s="171"/>
      <c r="O303" s="171"/>
      <c r="P303" s="171"/>
      <c r="Q303" s="171"/>
      <c r="R303" s="171"/>
      <c r="S303" s="171"/>
      <c r="T303" s="172"/>
      <c r="AT303" s="166" t="s">
        <v>186</v>
      </c>
      <c r="AU303" s="166" t="s">
        <v>85</v>
      </c>
      <c r="AV303" s="13" t="s">
        <v>85</v>
      </c>
      <c r="AW303" s="13" t="s">
        <v>31</v>
      </c>
      <c r="AX303" s="13" t="s">
        <v>76</v>
      </c>
      <c r="AY303" s="166" t="s">
        <v>132</v>
      </c>
    </row>
    <row r="304" spans="1:65" s="14" customFormat="1">
      <c r="B304" s="184"/>
      <c r="D304" s="150" t="s">
        <v>186</v>
      </c>
      <c r="E304" s="185" t="s">
        <v>1</v>
      </c>
      <c r="F304" s="186" t="s">
        <v>447</v>
      </c>
      <c r="H304" s="187">
        <v>172.5</v>
      </c>
      <c r="I304" s="188"/>
      <c r="L304" s="184"/>
      <c r="M304" s="189"/>
      <c r="N304" s="190"/>
      <c r="O304" s="190"/>
      <c r="P304" s="190"/>
      <c r="Q304" s="190"/>
      <c r="R304" s="190"/>
      <c r="S304" s="190"/>
      <c r="T304" s="191"/>
      <c r="AT304" s="185" t="s">
        <v>186</v>
      </c>
      <c r="AU304" s="185" t="s">
        <v>85</v>
      </c>
      <c r="AV304" s="14" t="s">
        <v>93</v>
      </c>
      <c r="AW304" s="14" t="s">
        <v>31</v>
      </c>
      <c r="AX304" s="14" t="s">
        <v>83</v>
      </c>
      <c r="AY304" s="185" t="s">
        <v>132</v>
      </c>
    </row>
    <row r="305" spans="1:65" s="2" customFormat="1" ht="24.15" customHeight="1">
      <c r="A305" s="31"/>
      <c r="B305" s="136"/>
      <c r="C305" s="137" t="s">
        <v>557</v>
      </c>
      <c r="D305" s="137" t="s">
        <v>133</v>
      </c>
      <c r="E305" s="138" t="s">
        <v>459</v>
      </c>
      <c r="F305" s="139" t="s">
        <v>460</v>
      </c>
      <c r="G305" s="140" t="s">
        <v>136</v>
      </c>
      <c r="H305" s="141">
        <v>57</v>
      </c>
      <c r="I305" s="142"/>
      <c r="J305" s="143">
        <f>ROUND(I305*H305,2)</f>
        <v>0</v>
      </c>
      <c r="K305" s="139" t="s">
        <v>179</v>
      </c>
      <c r="L305" s="32"/>
      <c r="M305" s="144" t="s">
        <v>1</v>
      </c>
      <c r="N305" s="145" t="s">
        <v>41</v>
      </c>
      <c r="O305" s="57"/>
      <c r="P305" s="146">
        <f>O305*H305</f>
        <v>0</v>
      </c>
      <c r="Q305" s="146">
        <v>0</v>
      </c>
      <c r="R305" s="146">
        <f>Q305*H305</f>
        <v>0</v>
      </c>
      <c r="S305" s="146">
        <v>0</v>
      </c>
      <c r="T305" s="147">
        <f>S305*H305</f>
        <v>0</v>
      </c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148" t="s">
        <v>256</v>
      </c>
      <c r="AT305" s="148" t="s">
        <v>133</v>
      </c>
      <c r="AU305" s="148" t="s">
        <v>85</v>
      </c>
      <c r="AY305" s="16" t="s">
        <v>132</v>
      </c>
      <c r="BE305" s="149">
        <f>IF(N305="základní",J305,0)</f>
        <v>0</v>
      </c>
      <c r="BF305" s="149">
        <f>IF(N305="snížená",J305,0)</f>
        <v>0</v>
      </c>
      <c r="BG305" s="149">
        <f>IF(N305="zákl. přenesená",J305,0)</f>
        <v>0</v>
      </c>
      <c r="BH305" s="149">
        <f>IF(N305="sníž. přenesená",J305,0)</f>
        <v>0</v>
      </c>
      <c r="BI305" s="149">
        <f>IF(N305="nulová",J305,0)</f>
        <v>0</v>
      </c>
      <c r="BJ305" s="16" t="s">
        <v>83</v>
      </c>
      <c r="BK305" s="149">
        <f>ROUND(I305*H305,2)</f>
        <v>0</v>
      </c>
      <c r="BL305" s="16" t="s">
        <v>256</v>
      </c>
      <c r="BM305" s="148" t="s">
        <v>760</v>
      </c>
    </row>
    <row r="306" spans="1:65" s="2" customFormat="1" ht="19.2">
      <c r="A306" s="31"/>
      <c r="B306" s="32"/>
      <c r="C306" s="31"/>
      <c r="D306" s="150" t="s">
        <v>138</v>
      </c>
      <c r="E306" s="31"/>
      <c r="F306" s="151" t="s">
        <v>462</v>
      </c>
      <c r="G306" s="31"/>
      <c r="H306" s="31"/>
      <c r="I306" s="152"/>
      <c r="J306" s="31"/>
      <c r="K306" s="31"/>
      <c r="L306" s="32"/>
      <c r="M306" s="153"/>
      <c r="N306" s="154"/>
      <c r="O306" s="57"/>
      <c r="P306" s="57"/>
      <c r="Q306" s="57"/>
      <c r="R306" s="57"/>
      <c r="S306" s="57"/>
      <c r="T306" s="58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T306" s="16" t="s">
        <v>138</v>
      </c>
      <c r="AU306" s="16" t="s">
        <v>85</v>
      </c>
    </row>
    <row r="307" spans="1:65" s="2" customFormat="1" ht="24.15" customHeight="1">
      <c r="A307" s="31"/>
      <c r="B307" s="136"/>
      <c r="C307" s="137" t="s">
        <v>562</v>
      </c>
      <c r="D307" s="137" t="s">
        <v>133</v>
      </c>
      <c r="E307" s="138" t="s">
        <v>464</v>
      </c>
      <c r="F307" s="139" t="s">
        <v>465</v>
      </c>
      <c r="G307" s="140" t="s">
        <v>136</v>
      </c>
      <c r="H307" s="141">
        <v>10</v>
      </c>
      <c r="I307" s="142"/>
      <c r="J307" s="143">
        <f>ROUND(I307*H307,2)</f>
        <v>0</v>
      </c>
      <c r="K307" s="139" t="s">
        <v>179</v>
      </c>
      <c r="L307" s="32"/>
      <c r="M307" s="144" t="s">
        <v>1</v>
      </c>
      <c r="N307" s="145" t="s">
        <v>41</v>
      </c>
      <c r="O307" s="57"/>
      <c r="P307" s="146">
        <f>O307*H307</f>
        <v>0</v>
      </c>
      <c r="Q307" s="146">
        <v>0</v>
      </c>
      <c r="R307" s="146">
        <f>Q307*H307</f>
        <v>0</v>
      </c>
      <c r="S307" s="146">
        <v>0</v>
      </c>
      <c r="T307" s="147">
        <f>S307*H307</f>
        <v>0</v>
      </c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148" t="s">
        <v>256</v>
      </c>
      <c r="AT307" s="148" t="s">
        <v>133</v>
      </c>
      <c r="AU307" s="148" t="s">
        <v>85</v>
      </c>
      <c r="AY307" s="16" t="s">
        <v>132</v>
      </c>
      <c r="BE307" s="149">
        <f>IF(N307="základní",J307,0)</f>
        <v>0</v>
      </c>
      <c r="BF307" s="149">
        <f>IF(N307="snížená",J307,0)</f>
        <v>0</v>
      </c>
      <c r="BG307" s="149">
        <f>IF(N307="zákl. přenesená",J307,0)</f>
        <v>0</v>
      </c>
      <c r="BH307" s="149">
        <f>IF(N307="sníž. přenesená",J307,0)</f>
        <v>0</v>
      </c>
      <c r="BI307" s="149">
        <f>IF(N307="nulová",J307,0)</f>
        <v>0</v>
      </c>
      <c r="BJ307" s="16" t="s">
        <v>83</v>
      </c>
      <c r="BK307" s="149">
        <f>ROUND(I307*H307,2)</f>
        <v>0</v>
      </c>
      <c r="BL307" s="16" t="s">
        <v>256</v>
      </c>
      <c r="BM307" s="148" t="s">
        <v>761</v>
      </c>
    </row>
    <row r="308" spans="1:65" s="2" customFormat="1" ht="19.2">
      <c r="A308" s="31"/>
      <c r="B308" s="32"/>
      <c r="C308" s="31"/>
      <c r="D308" s="150" t="s">
        <v>138</v>
      </c>
      <c r="E308" s="31"/>
      <c r="F308" s="151" t="s">
        <v>467</v>
      </c>
      <c r="G308" s="31"/>
      <c r="H308" s="31"/>
      <c r="I308" s="152"/>
      <c r="J308" s="31"/>
      <c r="K308" s="31"/>
      <c r="L308" s="32"/>
      <c r="M308" s="153"/>
      <c r="N308" s="154"/>
      <c r="O308" s="57"/>
      <c r="P308" s="57"/>
      <c r="Q308" s="57"/>
      <c r="R308" s="57"/>
      <c r="S308" s="57"/>
      <c r="T308" s="58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T308" s="16" t="s">
        <v>138</v>
      </c>
      <c r="AU308" s="16" t="s">
        <v>85</v>
      </c>
    </row>
    <row r="309" spans="1:65" s="2" customFormat="1" ht="24.15" customHeight="1">
      <c r="A309" s="31"/>
      <c r="B309" s="136"/>
      <c r="C309" s="137" t="s">
        <v>568</v>
      </c>
      <c r="D309" s="137" t="s">
        <v>133</v>
      </c>
      <c r="E309" s="138" t="s">
        <v>762</v>
      </c>
      <c r="F309" s="139" t="s">
        <v>763</v>
      </c>
      <c r="G309" s="140" t="s">
        <v>136</v>
      </c>
      <c r="H309" s="141">
        <v>1</v>
      </c>
      <c r="I309" s="142"/>
      <c r="J309" s="143">
        <f>ROUND(I309*H309,2)</f>
        <v>0</v>
      </c>
      <c r="K309" s="139" t="s">
        <v>179</v>
      </c>
      <c r="L309" s="32"/>
      <c r="M309" s="144" t="s">
        <v>1</v>
      </c>
      <c r="N309" s="145" t="s">
        <v>41</v>
      </c>
      <c r="O309" s="57"/>
      <c r="P309" s="146">
        <f>O309*H309</f>
        <v>0</v>
      </c>
      <c r="Q309" s="146">
        <v>0</v>
      </c>
      <c r="R309" s="146">
        <f>Q309*H309</f>
        <v>0</v>
      </c>
      <c r="S309" s="146">
        <v>0</v>
      </c>
      <c r="T309" s="147">
        <f>S309*H309</f>
        <v>0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48" t="s">
        <v>256</v>
      </c>
      <c r="AT309" s="148" t="s">
        <v>133</v>
      </c>
      <c r="AU309" s="148" t="s">
        <v>85</v>
      </c>
      <c r="AY309" s="16" t="s">
        <v>132</v>
      </c>
      <c r="BE309" s="149">
        <f>IF(N309="základní",J309,0)</f>
        <v>0</v>
      </c>
      <c r="BF309" s="149">
        <f>IF(N309="snížená",J309,0)</f>
        <v>0</v>
      </c>
      <c r="BG309" s="149">
        <f>IF(N309="zákl. přenesená",J309,0)</f>
        <v>0</v>
      </c>
      <c r="BH309" s="149">
        <f>IF(N309="sníž. přenesená",J309,0)</f>
        <v>0</v>
      </c>
      <c r="BI309" s="149">
        <f>IF(N309="nulová",J309,0)</f>
        <v>0</v>
      </c>
      <c r="BJ309" s="16" t="s">
        <v>83</v>
      </c>
      <c r="BK309" s="149">
        <f>ROUND(I309*H309,2)</f>
        <v>0</v>
      </c>
      <c r="BL309" s="16" t="s">
        <v>256</v>
      </c>
      <c r="BM309" s="148" t="s">
        <v>764</v>
      </c>
    </row>
    <row r="310" spans="1:65" s="2" customFormat="1" ht="19.2">
      <c r="A310" s="31"/>
      <c r="B310" s="32"/>
      <c r="C310" s="31"/>
      <c r="D310" s="150" t="s">
        <v>138</v>
      </c>
      <c r="E310" s="31"/>
      <c r="F310" s="151" t="s">
        <v>765</v>
      </c>
      <c r="G310" s="31"/>
      <c r="H310" s="31"/>
      <c r="I310" s="152"/>
      <c r="J310" s="31"/>
      <c r="K310" s="31"/>
      <c r="L310" s="32"/>
      <c r="M310" s="153"/>
      <c r="N310" s="154"/>
      <c r="O310" s="57"/>
      <c r="P310" s="57"/>
      <c r="Q310" s="57"/>
      <c r="R310" s="57"/>
      <c r="S310" s="57"/>
      <c r="T310" s="58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T310" s="16" t="s">
        <v>138</v>
      </c>
      <c r="AU310" s="16" t="s">
        <v>85</v>
      </c>
    </row>
    <row r="311" spans="1:65" s="2" customFormat="1" ht="21.75" customHeight="1">
      <c r="A311" s="31"/>
      <c r="B311" s="136"/>
      <c r="C311" s="174" t="s">
        <v>573</v>
      </c>
      <c r="D311" s="174" t="s">
        <v>337</v>
      </c>
      <c r="E311" s="175" t="s">
        <v>766</v>
      </c>
      <c r="F311" s="176" t="s">
        <v>767</v>
      </c>
      <c r="G311" s="177" t="s">
        <v>136</v>
      </c>
      <c r="H311" s="178">
        <v>1</v>
      </c>
      <c r="I311" s="179"/>
      <c r="J311" s="180">
        <f>ROUND(I311*H311,2)</f>
        <v>0</v>
      </c>
      <c r="K311" s="176" t="s">
        <v>1</v>
      </c>
      <c r="L311" s="181"/>
      <c r="M311" s="182" t="s">
        <v>1</v>
      </c>
      <c r="N311" s="183" t="s">
        <v>41</v>
      </c>
      <c r="O311" s="57"/>
      <c r="P311" s="146">
        <f>O311*H311</f>
        <v>0</v>
      </c>
      <c r="Q311" s="146">
        <v>0</v>
      </c>
      <c r="R311" s="146">
        <f>Q311*H311</f>
        <v>0</v>
      </c>
      <c r="S311" s="146">
        <v>0</v>
      </c>
      <c r="T311" s="147">
        <f>S311*H311</f>
        <v>0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148" t="s">
        <v>340</v>
      </c>
      <c r="AT311" s="148" t="s">
        <v>337</v>
      </c>
      <c r="AU311" s="148" t="s">
        <v>85</v>
      </c>
      <c r="AY311" s="16" t="s">
        <v>132</v>
      </c>
      <c r="BE311" s="149">
        <f>IF(N311="základní",J311,0)</f>
        <v>0</v>
      </c>
      <c r="BF311" s="149">
        <f>IF(N311="snížená",J311,0)</f>
        <v>0</v>
      </c>
      <c r="BG311" s="149">
        <f>IF(N311="zákl. přenesená",J311,0)</f>
        <v>0</v>
      </c>
      <c r="BH311" s="149">
        <f>IF(N311="sníž. přenesená",J311,0)</f>
        <v>0</v>
      </c>
      <c r="BI311" s="149">
        <f>IF(N311="nulová",J311,0)</f>
        <v>0</v>
      </c>
      <c r="BJ311" s="16" t="s">
        <v>83</v>
      </c>
      <c r="BK311" s="149">
        <f>ROUND(I311*H311,2)</f>
        <v>0</v>
      </c>
      <c r="BL311" s="16" t="s">
        <v>256</v>
      </c>
      <c r="BM311" s="148" t="s">
        <v>768</v>
      </c>
    </row>
    <row r="312" spans="1:65" s="2" customFormat="1">
      <c r="A312" s="31"/>
      <c r="B312" s="32"/>
      <c r="C312" s="31"/>
      <c r="D312" s="150" t="s">
        <v>138</v>
      </c>
      <c r="E312" s="31"/>
      <c r="F312" s="151" t="s">
        <v>767</v>
      </c>
      <c r="G312" s="31"/>
      <c r="H312" s="31"/>
      <c r="I312" s="152"/>
      <c r="J312" s="31"/>
      <c r="K312" s="31"/>
      <c r="L312" s="32"/>
      <c r="M312" s="153"/>
      <c r="N312" s="154"/>
      <c r="O312" s="57"/>
      <c r="P312" s="57"/>
      <c r="Q312" s="57"/>
      <c r="R312" s="57"/>
      <c r="S312" s="57"/>
      <c r="T312" s="58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T312" s="16" t="s">
        <v>138</v>
      </c>
      <c r="AU312" s="16" t="s">
        <v>85</v>
      </c>
    </row>
    <row r="313" spans="1:65" s="2" customFormat="1" ht="24.15" customHeight="1">
      <c r="A313" s="31"/>
      <c r="B313" s="136"/>
      <c r="C313" s="137" t="s">
        <v>580</v>
      </c>
      <c r="D313" s="137" t="s">
        <v>133</v>
      </c>
      <c r="E313" s="138" t="s">
        <v>769</v>
      </c>
      <c r="F313" s="139" t="s">
        <v>770</v>
      </c>
      <c r="G313" s="140" t="s">
        <v>136</v>
      </c>
      <c r="H313" s="141">
        <v>5</v>
      </c>
      <c r="I313" s="142"/>
      <c r="J313" s="143">
        <f>ROUND(I313*H313,2)</f>
        <v>0</v>
      </c>
      <c r="K313" s="139" t="s">
        <v>179</v>
      </c>
      <c r="L313" s="32"/>
      <c r="M313" s="144" t="s">
        <v>1</v>
      </c>
      <c r="N313" s="145" t="s">
        <v>41</v>
      </c>
      <c r="O313" s="57"/>
      <c r="P313" s="146">
        <f>O313*H313</f>
        <v>0</v>
      </c>
      <c r="Q313" s="146">
        <v>0</v>
      </c>
      <c r="R313" s="146">
        <f>Q313*H313</f>
        <v>0</v>
      </c>
      <c r="S313" s="146">
        <v>0</v>
      </c>
      <c r="T313" s="147">
        <f>S313*H313</f>
        <v>0</v>
      </c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R313" s="148" t="s">
        <v>256</v>
      </c>
      <c r="AT313" s="148" t="s">
        <v>133</v>
      </c>
      <c r="AU313" s="148" t="s">
        <v>85</v>
      </c>
      <c r="AY313" s="16" t="s">
        <v>132</v>
      </c>
      <c r="BE313" s="149">
        <f>IF(N313="základní",J313,0)</f>
        <v>0</v>
      </c>
      <c r="BF313" s="149">
        <f>IF(N313="snížená",J313,0)</f>
        <v>0</v>
      </c>
      <c r="BG313" s="149">
        <f>IF(N313="zákl. přenesená",J313,0)</f>
        <v>0</v>
      </c>
      <c r="BH313" s="149">
        <f>IF(N313="sníž. přenesená",J313,0)</f>
        <v>0</v>
      </c>
      <c r="BI313" s="149">
        <f>IF(N313="nulová",J313,0)</f>
        <v>0</v>
      </c>
      <c r="BJ313" s="16" t="s">
        <v>83</v>
      </c>
      <c r="BK313" s="149">
        <f>ROUND(I313*H313,2)</f>
        <v>0</v>
      </c>
      <c r="BL313" s="16" t="s">
        <v>256</v>
      </c>
      <c r="BM313" s="148" t="s">
        <v>771</v>
      </c>
    </row>
    <row r="314" spans="1:65" s="2" customFormat="1" ht="28.8">
      <c r="A314" s="31"/>
      <c r="B314" s="32"/>
      <c r="C314" s="31"/>
      <c r="D314" s="150" t="s">
        <v>138</v>
      </c>
      <c r="E314" s="31"/>
      <c r="F314" s="151" t="s">
        <v>772</v>
      </c>
      <c r="G314" s="31"/>
      <c r="H314" s="31"/>
      <c r="I314" s="152"/>
      <c r="J314" s="31"/>
      <c r="K314" s="31"/>
      <c r="L314" s="32"/>
      <c r="M314" s="153"/>
      <c r="N314" s="154"/>
      <c r="O314" s="57"/>
      <c r="P314" s="57"/>
      <c r="Q314" s="57"/>
      <c r="R314" s="57"/>
      <c r="S314" s="57"/>
      <c r="T314" s="58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T314" s="16" t="s">
        <v>138</v>
      </c>
      <c r="AU314" s="16" t="s">
        <v>85</v>
      </c>
    </row>
    <row r="315" spans="1:65" s="2" customFormat="1" ht="33" customHeight="1">
      <c r="A315" s="31"/>
      <c r="B315" s="136"/>
      <c r="C315" s="174" t="s">
        <v>586</v>
      </c>
      <c r="D315" s="174" t="s">
        <v>337</v>
      </c>
      <c r="E315" s="175" t="s">
        <v>773</v>
      </c>
      <c r="F315" s="176" t="s">
        <v>774</v>
      </c>
      <c r="G315" s="177" t="s">
        <v>136</v>
      </c>
      <c r="H315" s="178">
        <v>5</v>
      </c>
      <c r="I315" s="179"/>
      <c r="J315" s="180">
        <f>ROUND(I315*H315,2)</f>
        <v>0</v>
      </c>
      <c r="K315" s="176" t="s">
        <v>1</v>
      </c>
      <c r="L315" s="181"/>
      <c r="M315" s="182" t="s">
        <v>1</v>
      </c>
      <c r="N315" s="183" t="s">
        <v>41</v>
      </c>
      <c r="O315" s="57"/>
      <c r="P315" s="146">
        <f>O315*H315</f>
        <v>0</v>
      </c>
      <c r="Q315" s="146">
        <v>0</v>
      </c>
      <c r="R315" s="146">
        <f>Q315*H315</f>
        <v>0</v>
      </c>
      <c r="S315" s="146">
        <v>0</v>
      </c>
      <c r="T315" s="147">
        <f>S315*H315</f>
        <v>0</v>
      </c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R315" s="148" t="s">
        <v>340</v>
      </c>
      <c r="AT315" s="148" t="s">
        <v>337</v>
      </c>
      <c r="AU315" s="148" t="s">
        <v>85</v>
      </c>
      <c r="AY315" s="16" t="s">
        <v>132</v>
      </c>
      <c r="BE315" s="149">
        <f>IF(N315="základní",J315,0)</f>
        <v>0</v>
      </c>
      <c r="BF315" s="149">
        <f>IF(N315="snížená",J315,0)</f>
        <v>0</v>
      </c>
      <c r="BG315" s="149">
        <f>IF(N315="zákl. přenesená",J315,0)</f>
        <v>0</v>
      </c>
      <c r="BH315" s="149">
        <f>IF(N315="sníž. přenesená",J315,0)</f>
        <v>0</v>
      </c>
      <c r="BI315" s="149">
        <f>IF(N315="nulová",J315,0)</f>
        <v>0</v>
      </c>
      <c r="BJ315" s="16" t="s">
        <v>83</v>
      </c>
      <c r="BK315" s="149">
        <f>ROUND(I315*H315,2)</f>
        <v>0</v>
      </c>
      <c r="BL315" s="16" t="s">
        <v>256</v>
      </c>
      <c r="BM315" s="148" t="s">
        <v>775</v>
      </c>
    </row>
    <row r="316" spans="1:65" s="2" customFormat="1" ht="19.2">
      <c r="A316" s="31"/>
      <c r="B316" s="32"/>
      <c r="C316" s="31"/>
      <c r="D316" s="150" t="s">
        <v>138</v>
      </c>
      <c r="E316" s="31"/>
      <c r="F316" s="151" t="s">
        <v>774</v>
      </c>
      <c r="G316" s="31"/>
      <c r="H316" s="31"/>
      <c r="I316" s="152"/>
      <c r="J316" s="31"/>
      <c r="K316" s="31"/>
      <c r="L316" s="32"/>
      <c r="M316" s="153"/>
      <c r="N316" s="154"/>
      <c r="O316" s="57"/>
      <c r="P316" s="57"/>
      <c r="Q316" s="57"/>
      <c r="R316" s="57"/>
      <c r="S316" s="57"/>
      <c r="T316" s="58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T316" s="16" t="s">
        <v>138</v>
      </c>
      <c r="AU316" s="16" t="s">
        <v>85</v>
      </c>
    </row>
    <row r="317" spans="1:65" s="2" customFormat="1" ht="33" customHeight="1">
      <c r="A317" s="31"/>
      <c r="B317" s="136"/>
      <c r="C317" s="137" t="s">
        <v>591</v>
      </c>
      <c r="D317" s="137" t="s">
        <v>133</v>
      </c>
      <c r="E317" s="138" t="s">
        <v>776</v>
      </c>
      <c r="F317" s="139" t="s">
        <v>777</v>
      </c>
      <c r="G317" s="140" t="s">
        <v>136</v>
      </c>
      <c r="H317" s="141">
        <v>23</v>
      </c>
      <c r="I317" s="142"/>
      <c r="J317" s="143">
        <f>ROUND(I317*H317,2)</f>
        <v>0</v>
      </c>
      <c r="K317" s="139" t="s">
        <v>179</v>
      </c>
      <c r="L317" s="32"/>
      <c r="M317" s="144" t="s">
        <v>1</v>
      </c>
      <c r="N317" s="145" t="s">
        <v>41</v>
      </c>
      <c r="O317" s="57"/>
      <c r="P317" s="146">
        <f>O317*H317</f>
        <v>0</v>
      </c>
      <c r="Q317" s="146">
        <v>0</v>
      </c>
      <c r="R317" s="146">
        <f>Q317*H317</f>
        <v>0</v>
      </c>
      <c r="S317" s="146">
        <v>0</v>
      </c>
      <c r="T317" s="147">
        <f>S317*H317</f>
        <v>0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48" t="s">
        <v>256</v>
      </c>
      <c r="AT317" s="148" t="s">
        <v>133</v>
      </c>
      <c r="AU317" s="148" t="s">
        <v>85</v>
      </c>
      <c r="AY317" s="16" t="s">
        <v>132</v>
      </c>
      <c r="BE317" s="149">
        <f>IF(N317="základní",J317,0)</f>
        <v>0</v>
      </c>
      <c r="BF317" s="149">
        <f>IF(N317="snížená",J317,0)</f>
        <v>0</v>
      </c>
      <c r="BG317" s="149">
        <f>IF(N317="zákl. přenesená",J317,0)</f>
        <v>0</v>
      </c>
      <c r="BH317" s="149">
        <f>IF(N317="sníž. přenesená",J317,0)</f>
        <v>0</v>
      </c>
      <c r="BI317" s="149">
        <f>IF(N317="nulová",J317,0)</f>
        <v>0</v>
      </c>
      <c r="BJ317" s="16" t="s">
        <v>83</v>
      </c>
      <c r="BK317" s="149">
        <f>ROUND(I317*H317,2)</f>
        <v>0</v>
      </c>
      <c r="BL317" s="16" t="s">
        <v>256</v>
      </c>
      <c r="BM317" s="148" t="s">
        <v>778</v>
      </c>
    </row>
    <row r="318" spans="1:65" s="2" customFormat="1" ht="28.8">
      <c r="A318" s="31"/>
      <c r="B318" s="32"/>
      <c r="C318" s="31"/>
      <c r="D318" s="150" t="s">
        <v>138</v>
      </c>
      <c r="E318" s="31"/>
      <c r="F318" s="151" t="s">
        <v>779</v>
      </c>
      <c r="G318" s="31"/>
      <c r="H318" s="31"/>
      <c r="I318" s="152"/>
      <c r="J318" s="31"/>
      <c r="K318" s="31"/>
      <c r="L318" s="32"/>
      <c r="M318" s="153"/>
      <c r="N318" s="154"/>
      <c r="O318" s="57"/>
      <c r="P318" s="57"/>
      <c r="Q318" s="57"/>
      <c r="R318" s="57"/>
      <c r="S318" s="57"/>
      <c r="T318" s="58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T318" s="16" t="s">
        <v>138</v>
      </c>
      <c r="AU318" s="16" t="s">
        <v>85</v>
      </c>
    </row>
    <row r="319" spans="1:65" s="2" customFormat="1" ht="24.15" customHeight="1">
      <c r="A319" s="31"/>
      <c r="B319" s="136"/>
      <c r="C319" s="174" t="s">
        <v>596</v>
      </c>
      <c r="D319" s="174" t="s">
        <v>337</v>
      </c>
      <c r="E319" s="175" t="s">
        <v>780</v>
      </c>
      <c r="F319" s="176" t="s">
        <v>781</v>
      </c>
      <c r="G319" s="177" t="s">
        <v>136</v>
      </c>
      <c r="H319" s="178">
        <v>23</v>
      </c>
      <c r="I319" s="179"/>
      <c r="J319" s="180">
        <f>ROUND(I319*H319,2)</f>
        <v>0</v>
      </c>
      <c r="K319" s="176" t="s">
        <v>179</v>
      </c>
      <c r="L319" s="181"/>
      <c r="M319" s="182" t="s">
        <v>1</v>
      </c>
      <c r="N319" s="183" t="s">
        <v>41</v>
      </c>
      <c r="O319" s="57"/>
      <c r="P319" s="146">
        <f>O319*H319</f>
        <v>0</v>
      </c>
      <c r="Q319" s="146">
        <v>6.0000000000000002E-5</v>
      </c>
      <c r="R319" s="146">
        <f>Q319*H319</f>
        <v>1.3799999999999999E-3</v>
      </c>
      <c r="S319" s="146">
        <v>0</v>
      </c>
      <c r="T319" s="147">
        <f>S319*H319</f>
        <v>0</v>
      </c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148" t="s">
        <v>340</v>
      </c>
      <c r="AT319" s="148" t="s">
        <v>337</v>
      </c>
      <c r="AU319" s="148" t="s">
        <v>85</v>
      </c>
      <c r="AY319" s="16" t="s">
        <v>132</v>
      </c>
      <c r="BE319" s="149">
        <f>IF(N319="základní",J319,0)</f>
        <v>0</v>
      </c>
      <c r="BF319" s="149">
        <f>IF(N319="snížená",J319,0)</f>
        <v>0</v>
      </c>
      <c r="BG319" s="149">
        <f>IF(N319="zákl. přenesená",J319,0)</f>
        <v>0</v>
      </c>
      <c r="BH319" s="149">
        <f>IF(N319="sníž. přenesená",J319,0)</f>
        <v>0</v>
      </c>
      <c r="BI319" s="149">
        <f>IF(N319="nulová",J319,0)</f>
        <v>0</v>
      </c>
      <c r="BJ319" s="16" t="s">
        <v>83</v>
      </c>
      <c r="BK319" s="149">
        <f>ROUND(I319*H319,2)</f>
        <v>0</v>
      </c>
      <c r="BL319" s="16" t="s">
        <v>256</v>
      </c>
      <c r="BM319" s="148" t="s">
        <v>782</v>
      </c>
    </row>
    <row r="320" spans="1:65" s="2" customFormat="1" ht="19.2">
      <c r="A320" s="31"/>
      <c r="B320" s="32"/>
      <c r="C320" s="31"/>
      <c r="D320" s="150" t="s">
        <v>138</v>
      </c>
      <c r="E320" s="31"/>
      <c r="F320" s="151" t="s">
        <v>781</v>
      </c>
      <c r="G320" s="31"/>
      <c r="H320" s="31"/>
      <c r="I320" s="152"/>
      <c r="J320" s="31"/>
      <c r="K320" s="31"/>
      <c r="L320" s="32"/>
      <c r="M320" s="153"/>
      <c r="N320" s="154"/>
      <c r="O320" s="57"/>
      <c r="P320" s="57"/>
      <c r="Q320" s="57"/>
      <c r="R320" s="57"/>
      <c r="S320" s="57"/>
      <c r="T320" s="58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T320" s="16" t="s">
        <v>138</v>
      </c>
      <c r="AU320" s="16" t="s">
        <v>85</v>
      </c>
    </row>
    <row r="321" spans="1:65" s="2" customFormat="1" ht="16.5" customHeight="1">
      <c r="A321" s="31"/>
      <c r="B321" s="136"/>
      <c r="C321" s="174" t="s">
        <v>603</v>
      </c>
      <c r="D321" s="174" t="s">
        <v>337</v>
      </c>
      <c r="E321" s="175" t="s">
        <v>783</v>
      </c>
      <c r="F321" s="176" t="s">
        <v>784</v>
      </c>
      <c r="G321" s="177" t="s">
        <v>136</v>
      </c>
      <c r="H321" s="178">
        <v>23</v>
      </c>
      <c r="I321" s="179"/>
      <c r="J321" s="180">
        <f>ROUND(I321*H321,2)</f>
        <v>0</v>
      </c>
      <c r="K321" s="176" t="s">
        <v>179</v>
      </c>
      <c r="L321" s="181"/>
      <c r="M321" s="182" t="s">
        <v>1</v>
      </c>
      <c r="N321" s="183" t="s">
        <v>41</v>
      </c>
      <c r="O321" s="57"/>
      <c r="P321" s="146">
        <f>O321*H321</f>
        <v>0</v>
      </c>
      <c r="Q321" s="146">
        <v>1.0000000000000001E-5</v>
      </c>
      <c r="R321" s="146">
        <f>Q321*H321</f>
        <v>2.3000000000000001E-4</v>
      </c>
      <c r="S321" s="146">
        <v>0</v>
      </c>
      <c r="T321" s="147">
        <f>S321*H321</f>
        <v>0</v>
      </c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R321" s="148" t="s">
        <v>340</v>
      </c>
      <c r="AT321" s="148" t="s">
        <v>337</v>
      </c>
      <c r="AU321" s="148" t="s">
        <v>85</v>
      </c>
      <c r="AY321" s="16" t="s">
        <v>132</v>
      </c>
      <c r="BE321" s="149">
        <f>IF(N321="základní",J321,0)</f>
        <v>0</v>
      </c>
      <c r="BF321" s="149">
        <f>IF(N321="snížená",J321,0)</f>
        <v>0</v>
      </c>
      <c r="BG321" s="149">
        <f>IF(N321="zákl. přenesená",J321,0)</f>
        <v>0</v>
      </c>
      <c r="BH321" s="149">
        <f>IF(N321="sníž. přenesená",J321,0)</f>
        <v>0</v>
      </c>
      <c r="BI321" s="149">
        <f>IF(N321="nulová",J321,0)</f>
        <v>0</v>
      </c>
      <c r="BJ321" s="16" t="s">
        <v>83</v>
      </c>
      <c r="BK321" s="149">
        <f>ROUND(I321*H321,2)</f>
        <v>0</v>
      </c>
      <c r="BL321" s="16" t="s">
        <v>256</v>
      </c>
      <c r="BM321" s="148" t="s">
        <v>785</v>
      </c>
    </row>
    <row r="322" spans="1:65" s="2" customFormat="1">
      <c r="A322" s="31"/>
      <c r="B322" s="32"/>
      <c r="C322" s="31"/>
      <c r="D322" s="150" t="s">
        <v>138</v>
      </c>
      <c r="E322" s="31"/>
      <c r="F322" s="151" t="s">
        <v>784</v>
      </c>
      <c r="G322" s="31"/>
      <c r="H322" s="31"/>
      <c r="I322" s="152"/>
      <c r="J322" s="31"/>
      <c r="K322" s="31"/>
      <c r="L322" s="32"/>
      <c r="M322" s="153"/>
      <c r="N322" s="154"/>
      <c r="O322" s="57"/>
      <c r="P322" s="57"/>
      <c r="Q322" s="57"/>
      <c r="R322" s="57"/>
      <c r="S322" s="57"/>
      <c r="T322" s="58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T322" s="16" t="s">
        <v>138</v>
      </c>
      <c r="AU322" s="16" t="s">
        <v>85</v>
      </c>
    </row>
    <row r="323" spans="1:65" s="2" customFormat="1" ht="24.15" customHeight="1">
      <c r="A323" s="31"/>
      <c r="B323" s="136"/>
      <c r="C323" s="137" t="s">
        <v>607</v>
      </c>
      <c r="D323" s="137" t="s">
        <v>133</v>
      </c>
      <c r="E323" s="138" t="s">
        <v>786</v>
      </c>
      <c r="F323" s="139" t="s">
        <v>787</v>
      </c>
      <c r="G323" s="140" t="s">
        <v>136</v>
      </c>
      <c r="H323" s="141">
        <v>80</v>
      </c>
      <c r="I323" s="142"/>
      <c r="J323" s="143">
        <f>ROUND(I323*H323,2)</f>
        <v>0</v>
      </c>
      <c r="K323" s="139" t="s">
        <v>179</v>
      </c>
      <c r="L323" s="32"/>
      <c r="M323" s="144" t="s">
        <v>1</v>
      </c>
      <c r="N323" s="145" t="s">
        <v>41</v>
      </c>
      <c r="O323" s="57"/>
      <c r="P323" s="146">
        <f>O323*H323</f>
        <v>0</v>
      </c>
      <c r="Q323" s="146">
        <v>0</v>
      </c>
      <c r="R323" s="146">
        <f>Q323*H323</f>
        <v>0</v>
      </c>
      <c r="S323" s="146">
        <v>0</v>
      </c>
      <c r="T323" s="147">
        <f>S323*H323</f>
        <v>0</v>
      </c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148" t="s">
        <v>256</v>
      </c>
      <c r="AT323" s="148" t="s">
        <v>133</v>
      </c>
      <c r="AU323" s="148" t="s">
        <v>85</v>
      </c>
      <c r="AY323" s="16" t="s">
        <v>132</v>
      </c>
      <c r="BE323" s="149">
        <f>IF(N323="základní",J323,0)</f>
        <v>0</v>
      </c>
      <c r="BF323" s="149">
        <f>IF(N323="snížená",J323,0)</f>
        <v>0</v>
      </c>
      <c r="BG323" s="149">
        <f>IF(N323="zákl. přenesená",J323,0)</f>
        <v>0</v>
      </c>
      <c r="BH323" s="149">
        <f>IF(N323="sníž. přenesená",J323,0)</f>
        <v>0</v>
      </c>
      <c r="BI323" s="149">
        <f>IF(N323="nulová",J323,0)</f>
        <v>0</v>
      </c>
      <c r="BJ323" s="16" t="s">
        <v>83</v>
      </c>
      <c r="BK323" s="149">
        <f>ROUND(I323*H323,2)</f>
        <v>0</v>
      </c>
      <c r="BL323" s="16" t="s">
        <v>256</v>
      </c>
      <c r="BM323" s="148" t="s">
        <v>788</v>
      </c>
    </row>
    <row r="324" spans="1:65" s="2" customFormat="1" ht="28.8">
      <c r="A324" s="31"/>
      <c r="B324" s="32"/>
      <c r="C324" s="31"/>
      <c r="D324" s="150" t="s">
        <v>138</v>
      </c>
      <c r="E324" s="31"/>
      <c r="F324" s="151" t="s">
        <v>789</v>
      </c>
      <c r="G324" s="31"/>
      <c r="H324" s="31"/>
      <c r="I324" s="152"/>
      <c r="J324" s="31"/>
      <c r="K324" s="31"/>
      <c r="L324" s="32"/>
      <c r="M324" s="153"/>
      <c r="N324" s="154"/>
      <c r="O324" s="57"/>
      <c r="P324" s="57"/>
      <c r="Q324" s="57"/>
      <c r="R324" s="57"/>
      <c r="S324" s="57"/>
      <c r="T324" s="58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T324" s="16" t="s">
        <v>138</v>
      </c>
      <c r="AU324" s="16" t="s">
        <v>85</v>
      </c>
    </row>
    <row r="325" spans="1:65" s="2" customFormat="1" ht="16.5" customHeight="1">
      <c r="A325" s="31"/>
      <c r="B325" s="136"/>
      <c r="C325" s="174" t="s">
        <v>608</v>
      </c>
      <c r="D325" s="174" t="s">
        <v>337</v>
      </c>
      <c r="E325" s="175" t="s">
        <v>790</v>
      </c>
      <c r="F325" s="176" t="s">
        <v>791</v>
      </c>
      <c r="G325" s="177" t="s">
        <v>136</v>
      </c>
      <c r="H325" s="178">
        <v>80</v>
      </c>
      <c r="I325" s="179"/>
      <c r="J325" s="180">
        <f>ROUND(I325*H325,2)</f>
        <v>0</v>
      </c>
      <c r="K325" s="176" t="s">
        <v>1</v>
      </c>
      <c r="L325" s="181"/>
      <c r="M325" s="182" t="s">
        <v>1</v>
      </c>
      <c r="N325" s="183" t="s">
        <v>41</v>
      </c>
      <c r="O325" s="57"/>
      <c r="P325" s="146">
        <f>O325*H325</f>
        <v>0</v>
      </c>
      <c r="Q325" s="146">
        <v>0</v>
      </c>
      <c r="R325" s="146">
        <f>Q325*H325</f>
        <v>0</v>
      </c>
      <c r="S325" s="146">
        <v>0</v>
      </c>
      <c r="T325" s="147">
        <f>S325*H325</f>
        <v>0</v>
      </c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R325" s="148" t="s">
        <v>340</v>
      </c>
      <c r="AT325" s="148" t="s">
        <v>337</v>
      </c>
      <c r="AU325" s="148" t="s">
        <v>85</v>
      </c>
      <c r="AY325" s="16" t="s">
        <v>132</v>
      </c>
      <c r="BE325" s="149">
        <f>IF(N325="základní",J325,0)</f>
        <v>0</v>
      </c>
      <c r="BF325" s="149">
        <f>IF(N325="snížená",J325,0)</f>
        <v>0</v>
      </c>
      <c r="BG325" s="149">
        <f>IF(N325="zákl. přenesená",J325,0)</f>
        <v>0</v>
      </c>
      <c r="BH325" s="149">
        <f>IF(N325="sníž. přenesená",J325,0)</f>
        <v>0</v>
      </c>
      <c r="BI325" s="149">
        <f>IF(N325="nulová",J325,0)</f>
        <v>0</v>
      </c>
      <c r="BJ325" s="16" t="s">
        <v>83</v>
      </c>
      <c r="BK325" s="149">
        <f>ROUND(I325*H325,2)</f>
        <v>0</v>
      </c>
      <c r="BL325" s="16" t="s">
        <v>256</v>
      </c>
      <c r="BM325" s="148" t="s">
        <v>792</v>
      </c>
    </row>
    <row r="326" spans="1:65" s="2" customFormat="1">
      <c r="A326" s="31"/>
      <c r="B326" s="32"/>
      <c r="C326" s="31"/>
      <c r="D326" s="150" t="s">
        <v>138</v>
      </c>
      <c r="E326" s="31"/>
      <c r="F326" s="151" t="s">
        <v>791</v>
      </c>
      <c r="G326" s="31"/>
      <c r="H326" s="31"/>
      <c r="I326" s="152"/>
      <c r="J326" s="31"/>
      <c r="K326" s="31"/>
      <c r="L326" s="32"/>
      <c r="M326" s="153"/>
      <c r="N326" s="154"/>
      <c r="O326" s="57"/>
      <c r="P326" s="57"/>
      <c r="Q326" s="57"/>
      <c r="R326" s="57"/>
      <c r="S326" s="57"/>
      <c r="T326" s="58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T326" s="16" t="s">
        <v>138</v>
      </c>
      <c r="AU326" s="16" t="s">
        <v>85</v>
      </c>
    </row>
    <row r="327" spans="1:65" s="2" customFormat="1" ht="37.950000000000003" customHeight="1">
      <c r="A327" s="31"/>
      <c r="B327" s="136"/>
      <c r="C327" s="137" t="s">
        <v>609</v>
      </c>
      <c r="D327" s="137" t="s">
        <v>133</v>
      </c>
      <c r="E327" s="138" t="s">
        <v>469</v>
      </c>
      <c r="F327" s="139" t="s">
        <v>470</v>
      </c>
      <c r="G327" s="140" t="s">
        <v>136</v>
      </c>
      <c r="H327" s="141">
        <v>14</v>
      </c>
      <c r="I327" s="142"/>
      <c r="J327" s="143">
        <f>ROUND(I327*H327,2)</f>
        <v>0</v>
      </c>
      <c r="K327" s="139" t="s">
        <v>179</v>
      </c>
      <c r="L327" s="32"/>
      <c r="M327" s="144" t="s">
        <v>1</v>
      </c>
      <c r="N327" s="145" t="s">
        <v>41</v>
      </c>
      <c r="O327" s="57"/>
      <c r="P327" s="146">
        <f>O327*H327</f>
        <v>0</v>
      </c>
      <c r="Q327" s="146">
        <v>0</v>
      </c>
      <c r="R327" s="146">
        <f>Q327*H327</f>
        <v>0</v>
      </c>
      <c r="S327" s="146">
        <v>0</v>
      </c>
      <c r="T327" s="147">
        <f>S327*H327</f>
        <v>0</v>
      </c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R327" s="148" t="s">
        <v>256</v>
      </c>
      <c r="AT327" s="148" t="s">
        <v>133</v>
      </c>
      <c r="AU327" s="148" t="s">
        <v>85</v>
      </c>
      <c r="AY327" s="16" t="s">
        <v>132</v>
      </c>
      <c r="BE327" s="149">
        <f>IF(N327="základní",J327,0)</f>
        <v>0</v>
      </c>
      <c r="BF327" s="149">
        <f>IF(N327="snížená",J327,0)</f>
        <v>0</v>
      </c>
      <c r="BG327" s="149">
        <f>IF(N327="zákl. přenesená",J327,0)</f>
        <v>0</v>
      </c>
      <c r="BH327" s="149">
        <f>IF(N327="sníž. přenesená",J327,0)</f>
        <v>0</v>
      </c>
      <c r="BI327" s="149">
        <f>IF(N327="nulová",J327,0)</f>
        <v>0</v>
      </c>
      <c r="BJ327" s="16" t="s">
        <v>83</v>
      </c>
      <c r="BK327" s="149">
        <f>ROUND(I327*H327,2)</f>
        <v>0</v>
      </c>
      <c r="BL327" s="16" t="s">
        <v>256</v>
      </c>
      <c r="BM327" s="148" t="s">
        <v>793</v>
      </c>
    </row>
    <row r="328" spans="1:65" s="2" customFormat="1" ht="28.8">
      <c r="A328" s="31"/>
      <c r="B328" s="32"/>
      <c r="C328" s="31"/>
      <c r="D328" s="150" t="s">
        <v>138</v>
      </c>
      <c r="E328" s="31"/>
      <c r="F328" s="151" t="s">
        <v>472</v>
      </c>
      <c r="G328" s="31"/>
      <c r="H328" s="31"/>
      <c r="I328" s="152"/>
      <c r="J328" s="31"/>
      <c r="K328" s="31"/>
      <c r="L328" s="32"/>
      <c r="M328" s="153"/>
      <c r="N328" s="154"/>
      <c r="O328" s="57"/>
      <c r="P328" s="57"/>
      <c r="Q328" s="57"/>
      <c r="R328" s="57"/>
      <c r="S328" s="57"/>
      <c r="T328" s="58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T328" s="16" t="s">
        <v>138</v>
      </c>
      <c r="AU328" s="16" t="s">
        <v>85</v>
      </c>
    </row>
    <row r="329" spans="1:65" s="2" customFormat="1" ht="37.950000000000003" customHeight="1">
      <c r="A329" s="31"/>
      <c r="B329" s="136"/>
      <c r="C329" s="174" t="s">
        <v>610</v>
      </c>
      <c r="D329" s="174" t="s">
        <v>337</v>
      </c>
      <c r="E329" s="175" t="s">
        <v>474</v>
      </c>
      <c r="F329" s="176" t="s">
        <v>475</v>
      </c>
      <c r="G329" s="177" t="s">
        <v>136</v>
      </c>
      <c r="H329" s="178">
        <v>12</v>
      </c>
      <c r="I329" s="179"/>
      <c r="J329" s="180">
        <f>ROUND(I329*H329,2)</f>
        <v>0</v>
      </c>
      <c r="K329" s="176" t="s">
        <v>1</v>
      </c>
      <c r="L329" s="181"/>
      <c r="M329" s="182" t="s">
        <v>1</v>
      </c>
      <c r="N329" s="183" t="s">
        <v>41</v>
      </c>
      <c r="O329" s="57"/>
      <c r="P329" s="146">
        <f>O329*H329</f>
        <v>0</v>
      </c>
      <c r="Q329" s="146">
        <v>0</v>
      </c>
      <c r="R329" s="146">
        <f>Q329*H329</f>
        <v>0</v>
      </c>
      <c r="S329" s="146">
        <v>0</v>
      </c>
      <c r="T329" s="147">
        <f>S329*H329</f>
        <v>0</v>
      </c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148" t="s">
        <v>340</v>
      </c>
      <c r="AT329" s="148" t="s">
        <v>337</v>
      </c>
      <c r="AU329" s="148" t="s">
        <v>85</v>
      </c>
      <c r="AY329" s="16" t="s">
        <v>132</v>
      </c>
      <c r="BE329" s="149">
        <f>IF(N329="základní",J329,0)</f>
        <v>0</v>
      </c>
      <c r="BF329" s="149">
        <f>IF(N329="snížená",J329,0)</f>
        <v>0</v>
      </c>
      <c r="BG329" s="149">
        <f>IF(N329="zákl. přenesená",J329,0)</f>
        <v>0</v>
      </c>
      <c r="BH329" s="149">
        <f>IF(N329="sníž. přenesená",J329,0)</f>
        <v>0</v>
      </c>
      <c r="BI329" s="149">
        <f>IF(N329="nulová",J329,0)</f>
        <v>0</v>
      </c>
      <c r="BJ329" s="16" t="s">
        <v>83</v>
      </c>
      <c r="BK329" s="149">
        <f>ROUND(I329*H329,2)</f>
        <v>0</v>
      </c>
      <c r="BL329" s="16" t="s">
        <v>256</v>
      </c>
      <c r="BM329" s="148" t="s">
        <v>794</v>
      </c>
    </row>
    <row r="330" spans="1:65" s="2" customFormat="1" ht="28.8">
      <c r="A330" s="31"/>
      <c r="B330" s="32"/>
      <c r="C330" s="31"/>
      <c r="D330" s="150" t="s">
        <v>138</v>
      </c>
      <c r="E330" s="31"/>
      <c r="F330" s="151" t="s">
        <v>475</v>
      </c>
      <c r="G330" s="31"/>
      <c r="H330" s="31"/>
      <c r="I330" s="152"/>
      <c r="J330" s="31"/>
      <c r="K330" s="31"/>
      <c r="L330" s="32"/>
      <c r="M330" s="153"/>
      <c r="N330" s="154"/>
      <c r="O330" s="57"/>
      <c r="P330" s="57"/>
      <c r="Q330" s="57"/>
      <c r="R330" s="57"/>
      <c r="S330" s="57"/>
      <c r="T330" s="58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T330" s="16" t="s">
        <v>138</v>
      </c>
      <c r="AU330" s="16" t="s">
        <v>85</v>
      </c>
    </row>
    <row r="331" spans="1:65" s="2" customFormat="1" ht="37.950000000000003" customHeight="1">
      <c r="A331" s="31"/>
      <c r="B331" s="136"/>
      <c r="C331" s="174" t="s">
        <v>611</v>
      </c>
      <c r="D331" s="174" t="s">
        <v>337</v>
      </c>
      <c r="E331" s="175" t="s">
        <v>795</v>
      </c>
      <c r="F331" s="176" t="s">
        <v>796</v>
      </c>
      <c r="G331" s="177" t="s">
        <v>136</v>
      </c>
      <c r="H331" s="178">
        <v>2</v>
      </c>
      <c r="I331" s="179"/>
      <c r="J331" s="180">
        <f>ROUND(I331*H331,2)</f>
        <v>0</v>
      </c>
      <c r="K331" s="176" t="s">
        <v>1</v>
      </c>
      <c r="L331" s="181"/>
      <c r="M331" s="182" t="s">
        <v>1</v>
      </c>
      <c r="N331" s="183" t="s">
        <v>41</v>
      </c>
      <c r="O331" s="57"/>
      <c r="P331" s="146">
        <f>O331*H331</f>
        <v>0</v>
      </c>
      <c r="Q331" s="146">
        <v>0</v>
      </c>
      <c r="R331" s="146">
        <f>Q331*H331</f>
        <v>0</v>
      </c>
      <c r="S331" s="146">
        <v>0</v>
      </c>
      <c r="T331" s="147">
        <f>S331*H331</f>
        <v>0</v>
      </c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148" t="s">
        <v>340</v>
      </c>
      <c r="AT331" s="148" t="s">
        <v>337</v>
      </c>
      <c r="AU331" s="148" t="s">
        <v>85</v>
      </c>
      <c r="AY331" s="16" t="s">
        <v>132</v>
      </c>
      <c r="BE331" s="149">
        <f>IF(N331="základní",J331,0)</f>
        <v>0</v>
      </c>
      <c r="BF331" s="149">
        <f>IF(N331="snížená",J331,0)</f>
        <v>0</v>
      </c>
      <c r="BG331" s="149">
        <f>IF(N331="zákl. přenesená",J331,0)</f>
        <v>0</v>
      </c>
      <c r="BH331" s="149">
        <f>IF(N331="sníž. přenesená",J331,0)</f>
        <v>0</v>
      </c>
      <c r="BI331" s="149">
        <f>IF(N331="nulová",J331,0)</f>
        <v>0</v>
      </c>
      <c r="BJ331" s="16" t="s">
        <v>83</v>
      </c>
      <c r="BK331" s="149">
        <f>ROUND(I331*H331,2)</f>
        <v>0</v>
      </c>
      <c r="BL331" s="16" t="s">
        <v>256</v>
      </c>
      <c r="BM331" s="148" t="s">
        <v>797</v>
      </c>
    </row>
    <row r="332" spans="1:65" s="2" customFormat="1" ht="19.2">
      <c r="A332" s="31"/>
      <c r="B332" s="32"/>
      <c r="C332" s="31"/>
      <c r="D332" s="150" t="s">
        <v>138</v>
      </c>
      <c r="E332" s="31"/>
      <c r="F332" s="151" t="s">
        <v>796</v>
      </c>
      <c r="G332" s="31"/>
      <c r="H332" s="31"/>
      <c r="I332" s="152"/>
      <c r="J332" s="31"/>
      <c r="K332" s="31"/>
      <c r="L332" s="32"/>
      <c r="M332" s="153"/>
      <c r="N332" s="154"/>
      <c r="O332" s="57"/>
      <c r="P332" s="57"/>
      <c r="Q332" s="57"/>
      <c r="R332" s="57"/>
      <c r="S332" s="57"/>
      <c r="T332" s="58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T332" s="16" t="s">
        <v>138</v>
      </c>
      <c r="AU332" s="16" t="s">
        <v>85</v>
      </c>
    </row>
    <row r="333" spans="1:65" s="2" customFormat="1" ht="16.5" customHeight="1">
      <c r="A333" s="31"/>
      <c r="B333" s="136"/>
      <c r="C333" s="174" t="s">
        <v>616</v>
      </c>
      <c r="D333" s="174" t="s">
        <v>337</v>
      </c>
      <c r="E333" s="175" t="s">
        <v>478</v>
      </c>
      <c r="F333" s="176" t="s">
        <v>479</v>
      </c>
      <c r="G333" s="177" t="s">
        <v>136</v>
      </c>
      <c r="H333" s="178">
        <v>14</v>
      </c>
      <c r="I333" s="179"/>
      <c r="J333" s="180">
        <f>ROUND(I333*H333,2)</f>
        <v>0</v>
      </c>
      <c r="K333" s="176" t="s">
        <v>1</v>
      </c>
      <c r="L333" s="181"/>
      <c r="M333" s="182" t="s">
        <v>1</v>
      </c>
      <c r="N333" s="183" t="s">
        <v>41</v>
      </c>
      <c r="O333" s="57"/>
      <c r="P333" s="146">
        <f>O333*H333</f>
        <v>0</v>
      </c>
      <c r="Q333" s="146">
        <v>0</v>
      </c>
      <c r="R333" s="146">
        <f>Q333*H333</f>
        <v>0</v>
      </c>
      <c r="S333" s="146">
        <v>0</v>
      </c>
      <c r="T333" s="147">
        <f>S333*H333</f>
        <v>0</v>
      </c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R333" s="148" t="s">
        <v>340</v>
      </c>
      <c r="AT333" s="148" t="s">
        <v>337</v>
      </c>
      <c r="AU333" s="148" t="s">
        <v>85</v>
      </c>
      <c r="AY333" s="16" t="s">
        <v>132</v>
      </c>
      <c r="BE333" s="149">
        <f>IF(N333="základní",J333,0)</f>
        <v>0</v>
      </c>
      <c r="BF333" s="149">
        <f>IF(N333="snížená",J333,0)</f>
        <v>0</v>
      </c>
      <c r="BG333" s="149">
        <f>IF(N333="zákl. přenesená",J333,0)</f>
        <v>0</v>
      </c>
      <c r="BH333" s="149">
        <f>IF(N333="sníž. přenesená",J333,0)</f>
        <v>0</v>
      </c>
      <c r="BI333" s="149">
        <f>IF(N333="nulová",J333,0)</f>
        <v>0</v>
      </c>
      <c r="BJ333" s="16" t="s">
        <v>83</v>
      </c>
      <c r="BK333" s="149">
        <f>ROUND(I333*H333,2)</f>
        <v>0</v>
      </c>
      <c r="BL333" s="16" t="s">
        <v>256</v>
      </c>
      <c r="BM333" s="148" t="s">
        <v>798</v>
      </c>
    </row>
    <row r="334" spans="1:65" s="2" customFormat="1">
      <c r="A334" s="31"/>
      <c r="B334" s="32"/>
      <c r="C334" s="31"/>
      <c r="D334" s="150" t="s">
        <v>138</v>
      </c>
      <c r="E334" s="31"/>
      <c r="F334" s="151" t="s">
        <v>479</v>
      </c>
      <c r="G334" s="31"/>
      <c r="H334" s="31"/>
      <c r="I334" s="152"/>
      <c r="J334" s="31"/>
      <c r="K334" s="31"/>
      <c r="L334" s="32"/>
      <c r="M334" s="153"/>
      <c r="N334" s="154"/>
      <c r="O334" s="57"/>
      <c r="P334" s="57"/>
      <c r="Q334" s="57"/>
      <c r="R334" s="57"/>
      <c r="S334" s="57"/>
      <c r="T334" s="58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T334" s="16" t="s">
        <v>138</v>
      </c>
      <c r="AU334" s="16" t="s">
        <v>85</v>
      </c>
    </row>
    <row r="335" spans="1:65" s="2" customFormat="1" ht="24.15" customHeight="1">
      <c r="A335" s="31"/>
      <c r="B335" s="136"/>
      <c r="C335" s="137" t="s">
        <v>620</v>
      </c>
      <c r="D335" s="137" t="s">
        <v>133</v>
      </c>
      <c r="E335" s="138" t="s">
        <v>799</v>
      </c>
      <c r="F335" s="139" t="s">
        <v>800</v>
      </c>
      <c r="G335" s="140" t="s">
        <v>136</v>
      </c>
      <c r="H335" s="141">
        <v>1</v>
      </c>
      <c r="I335" s="142"/>
      <c r="J335" s="143">
        <f>ROUND(I335*H335,2)</f>
        <v>0</v>
      </c>
      <c r="K335" s="139" t="s">
        <v>179</v>
      </c>
      <c r="L335" s="32"/>
      <c r="M335" s="144" t="s">
        <v>1</v>
      </c>
      <c r="N335" s="145" t="s">
        <v>41</v>
      </c>
      <c r="O335" s="57"/>
      <c r="P335" s="146">
        <f>O335*H335</f>
        <v>0</v>
      </c>
      <c r="Q335" s="146">
        <v>0</v>
      </c>
      <c r="R335" s="146">
        <f>Q335*H335</f>
        <v>0</v>
      </c>
      <c r="S335" s="146">
        <v>0</v>
      </c>
      <c r="T335" s="147">
        <f>S335*H335</f>
        <v>0</v>
      </c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R335" s="148" t="s">
        <v>256</v>
      </c>
      <c r="AT335" s="148" t="s">
        <v>133</v>
      </c>
      <c r="AU335" s="148" t="s">
        <v>85</v>
      </c>
      <c r="AY335" s="16" t="s">
        <v>132</v>
      </c>
      <c r="BE335" s="149">
        <f>IF(N335="základní",J335,0)</f>
        <v>0</v>
      </c>
      <c r="BF335" s="149">
        <f>IF(N335="snížená",J335,0)</f>
        <v>0</v>
      </c>
      <c r="BG335" s="149">
        <f>IF(N335="zákl. přenesená",J335,0)</f>
        <v>0</v>
      </c>
      <c r="BH335" s="149">
        <f>IF(N335="sníž. přenesená",J335,0)</f>
        <v>0</v>
      </c>
      <c r="BI335" s="149">
        <f>IF(N335="nulová",J335,0)</f>
        <v>0</v>
      </c>
      <c r="BJ335" s="16" t="s">
        <v>83</v>
      </c>
      <c r="BK335" s="149">
        <f>ROUND(I335*H335,2)</f>
        <v>0</v>
      </c>
      <c r="BL335" s="16" t="s">
        <v>256</v>
      </c>
      <c r="BM335" s="148" t="s">
        <v>801</v>
      </c>
    </row>
    <row r="336" spans="1:65" s="2" customFormat="1" ht="28.8">
      <c r="A336" s="31"/>
      <c r="B336" s="32"/>
      <c r="C336" s="31"/>
      <c r="D336" s="150" t="s">
        <v>138</v>
      </c>
      <c r="E336" s="31"/>
      <c r="F336" s="151" t="s">
        <v>802</v>
      </c>
      <c r="G336" s="31"/>
      <c r="H336" s="31"/>
      <c r="I336" s="152"/>
      <c r="J336" s="31"/>
      <c r="K336" s="31"/>
      <c r="L336" s="32"/>
      <c r="M336" s="153"/>
      <c r="N336" s="154"/>
      <c r="O336" s="57"/>
      <c r="P336" s="57"/>
      <c r="Q336" s="57"/>
      <c r="R336" s="57"/>
      <c r="S336" s="57"/>
      <c r="T336" s="58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T336" s="16" t="s">
        <v>138</v>
      </c>
      <c r="AU336" s="16" t="s">
        <v>85</v>
      </c>
    </row>
    <row r="337" spans="1:65" s="2" customFormat="1" ht="24.15" customHeight="1">
      <c r="A337" s="31"/>
      <c r="B337" s="136"/>
      <c r="C337" s="137" t="s">
        <v>803</v>
      </c>
      <c r="D337" s="137" t="s">
        <v>133</v>
      </c>
      <c r="E337" s="138" t="s">
        <v>487</v>
      </c>
      <c r="F337" s="139" t="s">
        <v>488</v>
      </c>
      <c r="G337" s="140" t="s">
        <v>242</v>
      </c>
      <c r="H337" s="141">
        <v>7.2999999999999995E-2</v>
      </c>
      <c r="I337" s="142"/>
      <c r="J337" s="143">
        <f>ROUND(I337*H337,2)</f>
        <v>0</v>
      </c>
      <c r="K337" s="139" t="s">
        <v>179</v>
      </c>
      <c r="L337" s="32"/>
      <c r="M337" s="144" t="s">
        <v>1</v>
      </c>
      <c r="N337" s="145" t="s">
        <v>41</v>
      </c>
      <c r="O337" s="57"/>
      <c r="P337" s="146">
        <f>O337*H337</f>
        <v>0</v>
      </c>
      <c r="Q337" s="146">
        <v>0</v>
      </c>
      <c r="R337" s="146">
        <f>Q337*H337</f>
        <v>0</v>
      </c>
      <c r="S337" s="146">
        <v>0</v>
      </c>
      <c r="T337" s="147">
        <f>S337*H337</f>
        <v>0</v>
      </c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R337" s="148" t="s">
        <v>256</v>
      </c>
      <c r="AT337" s="148" t="s">
        <v>133</v>
      </c>
      <c r="AU337" s="148" t="s">
        <v>85</v>
      </c>
      <c r="AY337" s="16" t="s">
        <v>132</v>
      </c>
      <c r="BE337" s="149">
        <f>IF(N337="základní",J337,0)</f>
        <v>0</v>
      </c>
      <c r="BF337" s="149">
        <f>IF(N337="snížená",J337,0)</f>
        <v>0</v>
      </c>
      <c r="BG337" s="149">
        <f>IF(N337="zákl. přenesená",J337,0)</f>
        <v>0</v>
      </c>
      <c r="BH337" s="149">
        <f>IF(N337="sníž. přenesená",J337,0)</f>
        <v>0</v>
      </c>
      <c r="BI337" s="149">
        <f>IF(N337="nulová",J337,0)</f>
        <v>0</v>
      </c>
      <c r="BJ337" s="16" t="s">
        <v>83</v>
      </c>
      <c r="BK337" s="149">
        <f>ROUND(I337*H337,2)</f>
        <v>0</v>
      </c>
      <c r="BL337" s="16" t="s">
        <v>256</v>
      </c>
      <c r="BM337" s="148" t="s">
        <v>804</v>
      </c>
    </row>
    <row r="338" spans="1:65" s="2" customFormat="1" ht="28.8">
      <c r="A338" s="31"/>
      <c r="B338" s="32"/>
      <c r="C338" s="31"/>
      <c r="D338" s="150" t="s">
        <v>138</v>
      </c>
      <c r="E338" s="31"/>
      <c r="F338" s="151" t="s">
        <v>490</v>
      </c>
      <c r="G338" s="31"/>
      <c r="H338" s="31"/>
      <c r="I338" s="152"/>
      <c r="J338" s="31"/>
      <c r="K338" s="31"/>
      <c r="L338" s="32"/>
      <c r="M338" s="153"/>
      <c r="N338" s="154"/>
      <c r="O338" s="57"/>
      <c r="P338" s="57"/>
      <c r="Q338" s="57"/>
      <c r="R338" s="57"/>
      <c r="S338" s="57"/>
      <c r="T338" s="58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T338" s="16" t="s">
        <v>138</v>
      </c>
      <c r="AU338" s="16" t="s">
        <v>85</v>
      </c>
    </row>
    <row r="339" spans="1:65" s="2" customFormat="1" ht="24.15" customHeight="1">
      <c r="A339" s="31"/>
      <c r="B339" s="136"/>
      <c r="C339" s="137" t="s">
        <v>805</v>
      </c>
      <c r="D339" s="137" t="s">
        <v>133</v>
      </c>
      <c r="E339" s="138" t="s">
        <v>492</v>
      </c>
      <c r="F339" s="139" t="s">
        <v>493</v>
      </c>
      <c r="G339" s="140" t="s">
        <v>494</v>
      </c>
      <c r="H339" s="141">
        <v>1</v>
      </c>
      <c r="I339" s="142"/>
      <c r="J339" s="143">
        <f>ROUND(I339*H339,2)</f>
        <v>0</v>
      </c>
      <c r="K339" s="139" t="s">
        <v>1</v>
      </c>
      <c r="L339" s="32"/>
      <c r="M339" s="144" t="s">
        <v>1</v>
      </c>
      <c r="N339" s="145" t="s">
        <v>41</v>
      </c>
      <c r="O339" s="57"/>
      <c r="P339" s="146">
        <f>O339*H339</f>
        <v>0</v>
      </c>
      <c r="Q339" s="146">
        <v>0</v>
      </c>
      <c r="R339" s="146">
        <f>Q339*H339</f>
        <v>0</v>
      </c>
      <c r="S339" s="146">
        <v>0</v>
      </c>
      <c r="T339" s="147">
        <f>S339*H339</f>
        <v>0</v>
      </c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R339" s="148" t="s">
        <v>256</v>
      </c>
      <c r="AT339" s="148" t="s">
        <v>133</v>
      </c>
      <c r="AU339" s="148" t="s">
        <v>85</v>
      </c>
      <c r="AY339" s="16" t="s">
        <v>132</v>
      </c>
      <c r="BE339" s="149">
        <f>IF(N339="základní",J339,0)</f>
        <v>0</v>
      </c>
      <c r="BF339" s="149">
        <f>IF(N339="snížená",J339,0)</f>
        <v>0</v>
      </c>
      <c r="BG339" s="149">
        <f>IF(N339="zákl. přenesená",J339,0)</f>
        <v>0</v>
      </c>
      <c r="BH339" s="149">
        <f>IF(N339="sníž. přenesená",J339,0)</f>
        <v>0</v>
      </c>
      <c r="BI339" s="149">
        <f>IF(N339="nulová",J339,0)</f>
        <v>0</v>
      </c>
      <c r="BJ339" s="16" t="s">
        <v>83</v>
      </c>
      <c r="BK339" s="149">
        <f>ROUND(I339*H339,2)</f>
        <v>0</v>
      </c>
      <c r="BL339" s="16" t="s">
        <v>256</v>
      </c>
      <c r="BM339" s="148" t="s">
        <v>806</v>
      </c>
    </row>
    <row r="340" spans="1:65" s="2" customFormat="1" ht="19.2">
      <c r="A340" s="31"/>
      <c r="B340" s="32"/>
      <c r="C340" s="31"/>
      <c r="D340" s="150" t="s">
        <v>138</v>
      </c>
      <c r="E340" s="31"/>
      <c r="F340" s="151" t="s">
        <v>493</v>
      </c>
      <c r="G340" s="31"/>
      <c r="H340" s="31"/>
      <c r="I340" s="152"/>
      <c r="J340" s="31"/>
      <c r="K340" s="31"/>
      <c r="L340" s="32"/>
      <c r="M340" s="153"/>
      <c r="N340" s="154"/>
      <c r="O340" s="57"/>
      <c r="P340" s="57"/>
      <c r="Q340" s="57"/>
      <c r="R340" s="57"/>
      <c r="S340" s="57"/>
      <c r="T340" s="58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T340" s="16" t="s">
        <v>138</v>
      </c>
      <c r="AU340" s="16" t="s">
        <v>85</v>
      </c>
    </row>
    <row r="341" spans="1:65" s="2" customFormat="1" ht="16.5" customHeight="1">
      <c r="A341" s="31"/>
      <c r="B341" s="136"/>
      <c r="C341" s="137" t="s">
        <v>807</v>
      </c>
      <c r="D341" s="137" t="s">
        <v>133</v>
      </c>
      <c r="E341" s="138" t="s">
        <v>497</v>
      </c>
      <c r="F341" s="139" t="s">
        <v>498</v>
      </c>
      <c r="G341" s="140" t="s">
        <v>494</v>
      </c>
      <c r="H341" s="141">
        <v>1</v>
      </c>
      <c r="I341" s="142"/>
      <c r="J341" s="143">
        <f>ROUND(I341*H341,2)</f>
        <v>0</v>
      </c>
      <c r="K341" s="139" t="s">
        <v>1</v>
      </c>
      <c r="L341" s="32"/>
      <c r="M341" s="144" t="s">
        <v>1</v>
      </c>
      <c r="N341" s="145" t="s">
        <v>41</v>
      </c>
      <c r="O341" s="57"/>
      <c r="P341" s="146">
        <f>O341*H341</f>
        <v>0</v>
      </c>
      <c r="Q341" s="146">
        <v>0</v>
      </c>
      <c r="R341" s="146">
        <f>Q341*H341</f>
        <v>0</v>
      </c>
      <c r="S341" s="146">
        <v>0</v>
      </c>
      <c r="T341" s="147">
        <f>S341*H341</f>
        <v>0</v>
      </c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R341" s="148" t="s">
        <v>256</v>
      </c>
      <c r="AT341" s="148" t="s">
        <v>133</v>
      </c>
      <c r="AU341" s="148" t="s">
        <v>85</v>
      </c>
      <c r="AY341" s="16" t="s">
        <v>132</v>
      </c>
      <c r="BE341" s="149">
        <f>IF(N341="základní",J341,0)</f>
        <v>0</v>
      </c>
      <c r="BF341" s="149">
        <f>IF(N341="snížená",J341,0)</f>
        <v>0</v>
      </c>
      <c r="BG341" s="149">
        <f>IF(N341="zákl. přenesená",J341,0)</f>
        <v>0</v>
      </c>
      <c r="BH341" s="149">
        <f>IF(N341="sníž. přenesená",J341,0)</f>
        <v>0</v>
      </c>
      <c r="BI341" s="149">
        <f>IF(N341="nulová",J341,0)</f>
        <v>0</v>
      </c>
      <c r="BJ341" s="16" t="s">
        <v>83</v>
      </c>
      <c r="BK341" s="149">
        <f>ROUND(I341*H341,2)</f>
        <v>0</v>
      </c>
      <c r="BL341" s="16" t="s">
        <v>256</v>
      </c>
      <c r="BM341" s="148" t="s">
        <v>808</v>
      </c>
    </row>
    <row r="342" spans="1:65" s="2" customFormat="1">
      <c r="A342" s="31"/>
      <c r="B342" s="32"/>
      <c r="C342" s="31"/>
      <c r="D342" s="150" t="s">
        <v>138</v>
      </c>
      <c r="E342" s="31"/>
      <c r="F342" s="151" t="s">
        <v>498</v>
      </c>
      <c r="G342" s="31"/>
      <c r="H342" s="31"/>
      <c r="I342" s="152"/>
      <c r="J342" s="31"/>
      <c r="K342" s="31"/>
      <c r="L342" s="32"/>
      <c r="M342" s="153"/>
      <c r="N342" s="154"/>
      <c r="O342" s="57"/>
      <c r="P342" s="57"/>
      <c r="Q342" s="57"/>
      <c r="R342" s="57"/>
      <c r="S342" s="57"/>
      <c r="T342" s="58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T342" s="16" t="s">
        <v>138</v>
      </c>
      <c r="AU342" s="16" t="s">
        <v>85</v>
      </c>
    </row>
    <row r="343" spans="1:65" s="11" customFormat="1" ht="22.95" customHeight="1">
      <c r="B343" s="125"/>
      <c r="D343" s="126" t="s">
        <v>75</v>
      </c>
      <c r="E343" s="163" t="s">
        <v>809</v>
      </c>
      <c r="F343" s="163" t="s">
        <v>810</v>
      </c>
      <c r="I343" s="128"/>
      <c r="J343" s="164">
        <f>BK343</f>
        <v>0</v>
      </c>
      <c r="L343" s="125"/>
      <c r="M343" s="130"/>
      <c r="N343" s="131"/>
      <c r="O343" s="131"/>
      <c r="P343" s="132">
        <f>SUM(P344:P355)</f>
        <v>0</v>
      </c>
      <c r="Q343" s="131"/>
      <c r="R343" s="132">
        <f>SUM(R344:R355)</f>
        <v>4.0000000000000002E-4</v>
      </c>
      <c r="S343" s="131"/>
      <c r="T343" s="133">
        <f>SUM(T344:T355)</f>
        <v>0</v>
      </c>
      <c r="AR343" s="126" t="s">
        <v>85</v>
      </c>
      <c r="AT343" s="134" t="s">
        <v>75</v>
      </c>
      <c r="AU343" s="134" t="s">
        <v>83</v>
      </c>
      <c r="AY343" s="126" t="s">
        <v>132</v>
      </c>
      <c r="BK343" s="135">
        <f>SUM(BK344:BK355)</f>
        <v>0</v>
      </c>
    </row>
    <row r="344" spans="1:65" s="2" customFormat="1" ht="16.5" customHeight="1">
      <c r="A344" s="31"/>
      <c r="B344" s="136"/>
      <c r="C344" s="137" t="s">
        <v>811</v>
      </c>
      <c r="D344" s="137" t="s">
        <v>133</v>
      </c>
      <c r="E344" s="138" t="s">
        <v>812</v>
      </c>
      <c r="F344" s="139" t="s">
        <v>813</v>
      </c>
      <c r="G344" s="140" t="s">
        <v>136</v>
      </c>
      <c r="H344" s="141">
        <v>4</v>
      </c>
      <c r="I344" s="142"/>
      <c r="J344" s="143">
        <f>ROUND(I344*H344,2)</f>
        <v>0</v>
      </c>
      <c r="K344" s="139" t="s">
        <v>179</v>
      </c>
      <c r="L344" s="32"/>
      <c r="M344" s="144" t="s">
        <v>1</v>
      </c>
      <c r="N344" s="145" t="s">
        <v>41</v>
      </c>
      <c r="O344" s="57"/>
      <c r="P344" s="146">
        <f>O344*H344</f>
        <v>0</v>
      </c>
      <c r="Q344" s="146">
        <v>0</v>
      </c>
      <c r="R344" s="146">
        <f>Q344*H344</f>
        <v>0</v>
      </c>
      <c r="S344" s="146">
        <v>0</v>
      </c>
      <c r="T344" s="147">
        <f>S344*H344</f>
        <v>0</v>
      </c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R344" s="148" t="s">
        <v>256</v>
      </c>
      <c r="AT344" s="148" t="s">
        <v>133</v>
      </c>
      <c r="AU344" s="148" t="s">
        <v>85</v>
      </c>
      <c r="AY344" s="16" t="s">
        <v>132</v>
      </c>
      <c r="BE344" s="149">
        <f>IF(N344="základní",J344,0)</f>
        <v>0</v>
      </c>
      <c r="BF344" s="149">
        <f>IF(N344="snížená",J344,0)</f>
        <v>0</v>
      </c>
      <c r="BG344" s="149">
        <f>IF(N344="zákl. přenesená",J344,0)</f>
        <v>0</v>
      </c>
      <c r="BH344" s="149">
        <f>IF(N344="sníž. přenesená",J344,0)</f>
        <v>0</v>
      </c>
      <c r="BI344" s="149">
        <f>IF(N344="nulová",J344,0)</f>
        <v>0</v>
      </c>
      <c r="BJ344" s="16" t="s">
        <v>83</v>
      </c>
      <c r="BK344" s="149">
        <f>ROUND(I344*H344,2)</f>
        <v>0</v>
      </c>
      <c r="BL344" s="16" t="s">
        <v>256</v>
      </c>
      <c r="BM344" s="148" t="s">
        <v>814</v>
      </c>
    </row>
    <row r="345" spans="1:65" s="2" customFormat="1" ht="28.8">
      <c r="A345" s="31"/>
      <c r="B345" s="32"/>
      <c r="C345" s="31"/>
      <c r="D345" s="150" t="s">
        <v>138</v>
      </c>
      <c r="E345" s="31"/>
      <c r="F345" s="151" t="s">
        <v>815</v>
      </c>
      <c r="G345" s="31"/>
      <c r="H345" s="31"/>
      <c r="I345" s="152"/>
      <c r="J345" s="31"/>
      <c r="K345" s="31"/>
      <c r="L345" s="32"/>
      <c r="M345" s="153"/>
      <c r="N345" s="154"/>
      <c r="O345" s="57"/>
      <c r="P345" s="57"/>
      <c r="Q345" s="57"/>
      <c r="R345" s="57"/>
      <c r="S345" s="57"/>
      <c r="T345" s="58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T345" s="16" t="s">
        <v>138</v>
      </c>
      <c r="AU345" s="16" t="s">
        <v>85</v>
      </c>
    </row>
    <row r="346" spans="1:65" s="2" customFormat="1" ht="16.5" customHeight="1">
      <c r="A346" s="31"/>
      <c r="B346" s="136"/>
      <c r="C346" s="174" t="s">
        <v>816</v>
      </c>
      <c r="D346" s="174" t="s">
        <v>337</v>
      </c>
      <c r="E346" s="175" t="s">
        <v>817</v>
      </c>
      <c r="F346" s="176" t="s">
        <v>818</v>
      </c>
      <c r="G346" s="177" t="s">
        <v>136</v>
      </c>
      <c r="H346" s="178">
        <v>2</v>
      </c>
      <c r="I346" s="179"/>
      <c r="J346" s="180">
        <f>ROUND(I346*H346,2)</f>
        <v>0</v>
      </c>
      <c r="K346" s="176" t="s">
        <v>1</v>
      </c>
      <c r="L346" s="181"/>
      <c r="M346" s="182" t="s">
        <v>1</v>
      </c>
      <c r="N346" s="183" t="s">
        <v>41</v>
      </c>
      <c r="O346" s="57"/>
      <c r="P346" s="146">
        <f>O346*H346</f>
        <v>0</v>
      </c>
      <c r="Q346" s="146">
        <v>0</v>
      </c>
      <c r="R346" s="146">
        <f>Q346*H346</f>
        <v>0</v>
      </c>
      <c r="S346" s="146">
        <v>0</v>
      </c>
      <c r="T346" s="147">
        <f>S346*H346</f>
        <v>0</v>
      </c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R346" s="148" t="s">
        <v>340</v>
      </c>
      <c r="AT346" s="148" t="s">
        <v>337</v>
      </c>
      <c r="AU346" s="148" t="s">
        <v>85</v>
      </c>
      <c r="AY346" s="16" t="s">
        <v>132</v>
      </c>
      <c r="BE346" s="149">
        <f>IF(N346="základní",J346,0)</f>
        <v>0</v>
      </c>
      <c r="BF346" s="149">
        <f>IF(N346="snížená",J346,0)</f>
        <v>0</v>
      </c>
      <c r="BG346" s="149">
        <f>IF(N346="zákl. přenesená",J346,0)</f>
        <v>0</v>
      </c>
      <c r="BH346" s="149">
        <f>IF(N346="sníž. přenesená",J346,0)</f>
        <v>0</v>
      </c>
      <c r="BI346" s="149">
        <f>IF(N346="nulová",J346,0)</f>
        <v>0</v>
      </c>
      <c r="BJ346" s="16" t="s">
        <v>83</v>
      </c>
      <c r="BK346" s="149">
        <f>ROUND(I346*H346,2)</f>
        <v>0</v>
      </c>
      <c r="BL346" s="16" t="s">
        <v>256</v>
      </c>
      <c r="BM346" s="148" t="s">
        <v>819</v>
      </c>
    </row>
    <row r="347" spans="1:65" s="2" customFormat="1">
      <c r="A347" s="31"/>
      <c r="B347" s="32"/>
      <c r="C347" s="31"/>
      <c r="D347" s="150" t="s">
        <v>138</v>
      </c>
      <c r="E347" s="31"/>
      <c r="F347" s="151" t="s">
        <v>818</v>
      </c>
      <c r="G347" s="31"/>
      <c r="H347" s="31"/>
      <c r="I347" s="152"/>
      <c r="J347" s="31"/>
      <c r="K347" s="31"/>
      <c r="L347" s="32"/>
      <c r="M347" s="153"/>
      <c r="N347" s="154"/>
      <c r="O347" s="57"/>
      <c r="P347" s="57"/>
      <c r="Q347" s="57"/>
      <c r="R347" s="57"/>
      <c r="S347" s="57"/>
      <c r="T347" s="58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T347" s="16" t="s">
        <v>138</v>
      </c>
      <c r="AU347" s="16" t="s">
        <v>85</v>
      </c>
    </row>
    <row r="348" spans="1:65" s="2" customFormat="1" ht="16.5" customHeight="1">
      <c r="A348" s="31"/>
      <c r="B348" s="136"/>
      <c r="C348" s="137" t="s">
        <v>820</v>
      </c>
      <c r="D348" s="137" t="s">
        <v>133</v>
      </c>
      <c r="E348" s="138" t="s">
        <v>821</v>
      </c>
      <c r="F348" s="139" t="s">
        <v>822</v>
      </c>
      <c r="G348" s="140" t="s">
        <v>136</v>
      </c>
      <c r="H348" s="141">
        <v>4</v>
      </c>
      <c r="I348" s="142"/>
      <c r="J348" s="143">
        <f>ROUND(I348*H348,2)</f>
        <v>0</v>
      </c>
      <c r="K348" s="139" t="s">
        <v>179</v>
      </c>
      <c r="L348" s="32"/>
      <c r="M348" s="144" t="s">
        <v>1</v>
      </c>
      <c r="N348" s="145" t="s">
        <v>41</v>
      </c>
      <c r="O348" s="57"/>
      <c r="P348" s="146">
        <f>O348*H348</f>
        <v>0</v>
      </c>
      <c r="Q348" s="146">
        <v>0</v>
      </c>
      <c r="R348" s="146">
        <f>Q348*H348</f>
        <v>0</v>
      </c>
      <c r="S348" s="146">
        <v>0</v>
      </c>
      <c r="T348" s="147">
        <f>S348*H348</f>
        <v>0</v>
      </c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R348" s="148" t="s">
        <v>256</v>
      </c>
      <c r="AT348" s="148" t="s">
        <v>133</v>
      </c>
      <c r="AU348" s="148" t="s">
        <v>85</v>
      </c>
      <c r="AY348" s="16" t="s">
        <v>132</v>
      </c>
      <c r="BE348" s="149">
        <f>IF(N348="základní",J348,0)</f>
        <v>0</v>
      </c>
      <c r="BF348" s="149">
        <f>IF(N348="snížená",J348,0)</f>
        <v>0</v>
      </c>
      <c r="BG348" s="149">
        <f>IF(N348="zákl. přenesená",J348,0)</f>
        <v>0</v>
      </c>
      <c r="BH348" s="149">
        <f>IF(N348="sníž. přenesená",J348,0)</f>
        <v>0</v>
      </c>
      <c r="BI348" s="149">
        <f>IF(N348="nulová",J348,0)</f>
        <v>0</v>
      </c>
      <c r="BJ348" s="16" t="s">
        <v>83</v>
      </c>
      <c r="BK348" s="149">
        <f>ROUND(I348*H348,2)</f>
        <v>0</v>
      </c>
      <c r="BL348" s="16" t="s">
        <v>256</v>
      </c>
      <c r="BM348" s="148" t="s">
        <v>823</v>
      </c>
    </row>
    <row r="349" spans="1:65" s="2" customFormat="1" ht="19.2">
      <c r="A349" s="31"/>
      <c r="B349" s="32"/>
      <c r="C349" s="31"/>
      <c r="D349" s="150" t="s">
        <v>138</v>
      </c>
      <c r="E349" s="31"/>
      <c r="F349" s="151" t="s">
        <v>824</v>
      </c>
      <c r="G349" s="31"/>
      <c r="H349" s="31"/>
      <c r="I349" s="152"/>
      <c r="J349" s="31"/>
      <c r="K349" s="31"/>
      <c r="L349" s="32"/>
      <c r="M349" s="153"/>
      <c r="N349" s="154"/>
      <c r="O349" s="57"/>
      <c r="P349" s="57"/>
      <c r="Q349" s="57"/>
      <c r="R349" s="57"/>
      <c r="S349" s="57"/>
      <c r="T349" s="58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T349" s="16" t="s">
        <v>138</v>
      </c>
      <c r="AU349" s="16" t="s">
        <v>85</v>
      </c>
    </row>
    <row r="350" spans="1:65" s="2" customFormat="1" ht="16.5" customHeight="1">
      <c r="A350" s="31"/>
      <c r="B350" s="136"/>
      <c r="C350" s="174" t="s">
        <v>825</v>
      </c>
      <c r="D350" s="174" t="s">
        <v>337</v>
      </c>
      <c r="E350" s="175" t="s">
        <v>826</v>
      </c>
      <c r="F350" s="176" t="s">
        <v>827</v>
      </c>
      <c r="G350" s="177" t="s">
        <v>136</v>
      </c>
      <c r="H350" s="178">
        <v>2</v>
      </c>
      <c r="I350" s="179"/>
      <c r="J350" s="180">
        <f>ROUND(I350*H350,2)</f>
        <v>0</v>
      </c>
      <c r="K350" s="176" t="s">
        <v>1</v>
      </c>
      <c r="L350" s="181"/>
      <c r="M350" s="182" t="s">
        <v>1</v>
      </c>
      <c r="N350" s="183" t="s">
        <v>41</v>
      </c>
      <c r="O350" s="57"/>
      <c r="P350" s="146">
        <f>O350*H350</f>
        <v>0</v>
      </c>
      <c r="Q350" s="146">
        <v>0</v>
      </c>
      <c r="R350" s="146">
        <f>Q350*H350</f>
        <v>0</v>
      </c>
      <c r="S350" s="146">
        <v>0</v>
      </c>
      <c r="T350" s="147">
        <f>S350*H350</f>
        <v>0</v>
      </c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R350" s="148" t="s">
        <v>340</v>
      </c>
      <c r="AT350" s="148" t="s">
        <v>337</v>
      </c>
      <c r="AU350" s="148" t="s">
        <v>85</v>
      </c>
      <c r="AY350" s="16" t="s">
        <v>132</v>
      </c>
      <c r="BE350" s="149">
        <f>IF(N350="základní",J350,0)</f>
        <v>0</v>
      </c>
      <c r="BF350" s="149">
        <f>IF(N350="snížená",J350,0)</f>
        <v>0</v>
      </c>
      <c r="BG350" s="149">
        <f>IF(N350="zákl. přenesená",J350,0)</f>
        <v>0</v>
      </c>
      <c r="BH350" s="149">
        <f>IF(N350="sníž. přenesená",J350,0)</f>
        <v>0</v>
      </c>
      <c r="BI350" s="149">
        <f>IF(N350="nulová",J350,0)</f>
        <v>0</v>
      </c>
      <c r="BJ350" s="16" t="s">
        <v>83</v>
      </c>
      <c r="BK350" s="149">
        <f>ROUND(I350*H350,2)</f>
        <v>0</v>
      </c>
      <c r="BL350" s="16" t="s">
        <v>256</v>
      </c>
      <c r="BM350" s="148" t="s">
        <v>828</v>
      </c>
    </row>
    <row r="351" spans="1:65" s="2" customFormat="1">
      <c r="A351" s="31"/>
      <c r="B351" s="32"/>
      <c r="C351" s="31"/>
      <c r="D351" s="150" t="s">
        <v>138</v>
      </c>
      <c r="E351" s="31"/>
      <c r="F351" s="151" t="s">
        <v>827</v>
      </c>
      <c r="G351" s="31"/>
      <c r="H351" s="31"/>
      <c r="I351" s="152"/>
      <c r="J351" s="31"/>
      <c r="K351" s="31"/>
      <c r="L351" s="32"/>
      <c r="M351" s="153"/>
      <c r="N351" s="154"/>
      <c r="O351" s="57"/>
      <c r="P351" s="57"/>
      <c r="Q351" s="57"/>
      <c r="R351" s="57"/>
      <c r="S351" s="57"/>
      <c r="T351" s="58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T351" s="16" t="s">
        <v>138</v>
      </c>
      <c r="AU351" s="16" t="s">
        <v>85</v>
      </c>
    </row>
    <row r="352" spans="1:65" s="2" customFormat="1" ht="24.15" customHeight="1">
      <c r="A352" s="31"/>
      <c r="B352" s="136"/>
      <c r="C352" s="137" t="s">
        <v>829</v>
      </c>
      <c r="D352" s="137" t="s">
        <v>133</v>
      </c>
      <c r="E352" s="138" t="s">
        <v>830</v>
      </c>
      <c r="F352" s="139" t="s">
        <v>831</v>
      </c>
      <c r="G352" s="140" t="s">
        <v>136</v>
      </c>
      <c r="H352" s="141">
        <v>1</v>
      </c>
      <c r="I352" s="142"/>
      <c r="J352" s="143">
        <f>ROUND(I352*H352,2)</f>
        <v>0</v>
      </c>
      <c r="K352" s="139" t="s">
        <v>179</v>
      </c>
      <c r="L352" s="32"/>
      <c r="M352" s="144" t="s">
        <v>1</v>
      </c>
      <c r="N352" s="145" t="s">
        <v>41</v>
      </c>
      <c r="O352" s="57"/>
      <c r="P352" s="146">
        <f>O352*H352</f>
        <v>0</v>
      </c>
      <c r="Q352" s="146">
        <v>0</v>
      </c>
      <c r="R352" s="146">
        <f>Q352*H352</f>
        <v>0</v>
      </c>
      <c r="S352" s="146">
        <v>0</v>
      </c>
      <c r="T352" s="147">
        <f>S352*H352</f>
        <v>0</v>
      </c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R352" s="148" t="s">
        <v>256</v>
      </c>
      <c r="AT352" s="148" t="s">
        <v>133</v>
      </c>
      <c r="AU352" s="148" t="s">
        <v>85</v>
      </c>
      <c r="AY352" s="16" t="s">
        <v>132</v>
      </c>
      <c r="BE352" s="149">
        <f>IF(N352="základní",J352,0)</f>
        <v>0</v>
      </c>
      <c r="BF352" s="149">
        <f>IF(N352="snížená",J352,0)</f>
        <v>0</v>
      </c>
      <c r="BG352" s="149">
        <f>IF(N352="zákl. přenesená",J352,0)</f>
        <v>0</v>
      </c>
      <c r="BH352" s="149">
        <f>IF(N352="sníž. přenesená",J352,0)</f>
        <v>0</v>
      </c>
      <c r="BI352" s="149">
        <f>IF(N352="nulová",J352,0)</f>
        <v>0</v>
      </c>
      <c r="BJ352" s="16" t="s">
        <v>83</v>
      </c>
      <c r="BK352" s="149">
        <f>ROUND(I352*H352,2)</f>
        <v>0</v>
      </c>
      <c r="BL352" s="16" t="s">
        <v>256</v>
      </c>
      <c r="BM352" s="148" t="s">
        <v>832</v>
      </c>
    </row>
    <row r="353" spans="1:65" s="2" customFormat="1" ht="19.2">
      <c r="A353" s="31"/>
      <c r="B353" s="32"/>
      <c r="C353" s="31"/>
      <c r="D353" s="150" t="s">
        <v>138</v>
      </c>
      <c r="E353" s="31"/>
      <c r="F353" s="151" t="s">
        <v>833</v>
      </c>
      <c r="G353" s="31"/>
      <c r="H353" s="31"/>
      <c r="I353" s="152"/>
      <c r="J353" s="31"/>
      <c r="K353" s="31"/>
      <c r="L353" s="32"/>
      <c r="M353" s="153"/>
      <c r="N353" s="154"/>
      <c r="O353" s="57"/>
      <c r="P353" s="57"/>
      <c r="Q353" s="57"/>
      <c r="R353" s="57"/>
      <c r="S353" s="57"/>
      <c r="T353" s="58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T353" s="16" t="s">
        <v>138</v>
      </c>
      <c r="AU353" s="16" t="s">
        <v>85</v>
      </c>
    </row>
    <row r="354" spans="1:65" s="2" customFormat="1" ht="24.15" customHeight="1">
      <c r="A354" s="31"/>
      <c r="B354" s="136"/>
      <c r="C354" s="174" t="s">
        <v>834</v>
      </c>
      <c r="D354" s="174" t="s">
        <v>337</v>
      </c>
      <c r="E354" s="175" t="s">
        <v>835</v>
      </c>
      <c r="F354" s="176" t="s">
        <v>836</v>
      </c>
      <c r="G354" s="177" t="s">
        <v>136</v>
      </c>
      <c r="H354" s="178">
        <v>1</v>
      </c>
      <c r="I354" s="179"/>
      <c r="J354" s="180">
        <f>ROUND(I354*H354,2)</f>
        <v>0</v>
      </c>
      <c r="K354" s="176" t="s">
        <v>179</v>
      </c>
      <c r="L354" s="181"/>
      <c r="M354" s="182" t="s">
        <v>1</v>
      </c>
      <c r="N354" s="183" t="s">
        <v>41</v>
      </c>
      <c r="O354" s="57"/>
      <c r="P354" s="146">
        <f>O354*H354</f>
        <v>0</v>
      </c>
      <c r="Q354" s="146">
        <v>4.0000000000000002E-4</v>
      </c>
      <c r="R354" s="146">
        <f>Q354*H354</f>
        <v>4.0000000000000002E-4</v>
      </c>
      <c r="S354" s="146">
        <v>0</v>
      </c>
      <c r="T354" s="147">
        <f>S354*H354</f>
        <v>0</v>
      </c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R354" s="148" t="s">
        <v>340</v>
      </c>
      <c r="AT354" s="148" t="s">
        <v>337</v>
      </c>
      <c r="AU354" s="148" t="s">
        <v>85</v>
      </c>
      <c r="AY354" s="16" t="s">
        <v>132</v>
      </c>
      <c r="BE354" s="149">
        <f>IF(N354="základní",J354,0)</f>
        <v>0</v>
      </c>
      <c r="BF354" s="149">
        <f>IF(N354="snížená",J354,0)</f>
        <v>0</v>
      </c>
      <c r="BG354" s="149">
        <f>IF(N354="zákl. přenesená",J354,0)</f>
        <v>0</v>
      </c>
      <c r="BH354" s="149">
        <f>IF(N354="sníž. přenesená",J354,0)</f>
        <v>0</v>
      </c>
      <c r="BI354" s="149">
        <f>IF(N354="nulová",J354,0)</f>
        <v>0</v>
      </c>
      <c r="BJ354" s="16" t="s">
        <v>83</v>
      </c>
      <c r="BK354" s="149">
        <f>ROUND(I354*H354,2)</f>
        <v>0</v>
      </c>
      <c r="BL354" s="16" t="s">
        <v>256</v>
      </c>
      <c r="BM354" s="148" t="s">
        <v>837</v>
      </c>
    </row>
    <row r="355" spans="1:65" s="2" customFormat="1" ht="19.2">
      <c r="A355" s="31"/>
      <c r="B355" s="32"/>
      <c r="C355" s="31"/>
      <c r="D355" s="150" t="s">
        <v>138</v>
      </c>
      <c r="E355" s="31"/>
      <c r="F355" s="151" t="s">
        <v>836</v>
      </c>
      <c r="G355" s="31"/>
      <c r="H355" s="31"/>
      <c r="I355" s="152"/>
      <c r="J355" s="31"/>
      <c r="K355" s="31"/>
      <c r="L355" s="32"/>
      <c r="M355" s="153"/>
      <c r="N355" s="154"/>
      <c r="O355" s="57"/>
      <c r="P355" s="57"/>
      <c r="Q355" s="57"/>
      <c r="R355" s="57"/>
      <c r="S355" s="57"/>
      <c r="T355" s="58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T355" s="16" t="s">
        <v>138</v>
      </c>
      <c r="AU355" s="16" t="s">
        <v>85</v>
      </c>
    </row>
    <row r="356" spans="1:65" s="11" customFormat="1" ht="22.95" customHeight="1">
      <c r="B356" s="125"/>
      <c r="D356" s="126" t="s">
        <v>75</v>
      </c>
      <c r="E356" s="163" t="s">
        <v>500</v>
      </c>
      <c r="F356" s="163" t="s">
        <v>501</v>
      </c>
      <c r="I356" s="128"/>
      <c r="J356" s="164">
        <f>BK356</f>
        <v>0</v>
      </c>
      <c r="L356" s="125"/>
      <c r="M356" s="130"/>
      <c r="N356" s="131"/>
      <c r="O356" s="131"/>
      <c r="P356" s="132">
        <f>SUM(P357:P368)</f>
        <v>0</v>
      </c>
      <c r="Q356" s="131"/>
      <c r="R356" s="132">
        <f>SUM(R357:R368)</f>
        <v>1.7229999999999999E-2</v>
      </c>
      <c r="S356" s="131"/>
      <c r="T356" s="133">
        <f>SUM(T357:T368)</f>
        <v>0</v>
      </c>
      <c r="AR356" s="126" t="s">
        <v>85</v>
      </c>
      <c r="AT356" s="134" t="s">
        <v>75</v>
      </c>
      <c r="AU356" s="134" t="s">
        <v>83</v>
      </c>
      <c r="AY356" s="126" t="s">
        <v>132</v>
      </c>
      <c r="BK356" s="135">
        <f>SUM(BK357:BK368)</f>
        <v>0</v>
      </c>
    </row>
    <row r="357" spans="1:65" s="2" customFormat="1" ht="24.15" customHeight="1">
      <c r="A357" s="31"/>
      <c r="B357" s="136"/>
      <c r="C357" s="137" t="s">
        <v>838</v>
      </c>
      <c r="D357" s="137" t="s">
        <v>133</v>
      </c>
      <c r="E357" s="138" t="s">
        <v>503</v>
      </c>
      <c r="F357" s="139" t="s">
        <v>504</v>
      </c>
      <c r="G357" s="140" t="s">
        <v>136</v>
      </c>
      <c r="H357" s="141">
        <v>1</v>
      </c>
      <c r="I357" s="142"/>
      <c r="J357" s="143">
        <f>ROUND(I357*H357,2)</f>
        <v>0</v>
      </c>
      <c r="K357" s="139" t="s">
        <v>179</v>
      </c>
      <c r="L357" s="32"/>
      <c r="M357" s="144" t="s">
        <v>1</v>
      </c>
      <c r="N357" s="145" t="s">
        <v>41</v>
      </c>
      <c r="O357" s="57"/>
      <c r="P357" s="146">
        <f>O357*H357</f>
        <v>0</v>
      </c>
      <c r="Q357" s="146">
        <v>0</v>
      </c>
      <c r="R357" s="146">
        <f>Q357*H357</f>
        <v>0</v>
      </c>
      <c r="S357" s="146">
        <v>0</v>
      </c>
      <c r="T357" s="147">
        <f>S357*H357</f>
        <v>0</v>
      </c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R357" s="148" t="s">
        <v>256</v>
      </c>
      <c r="AT357" s="148" t="s">
        <v>133</v>
      </c>
      <c r="AU357" s="148" t="s">
        <v>85</v>
      </c>
      <c r="AY357" s="16" t="s">
        <v>132</v>
      </c>
      <c r="BE357" s="149">
        <f>IF(N357="základní",J357,0)</f>
        <v>0</v>
      </c>
      <c r="BF357" s="149">
        <f>IF(N357="snížená",J357,0)</f>
        <v>0</v>
      </c>
      <c r="BG357" s="149">
        <f>IF(N357="zákl. přenesená",J357,0)</f>
        <v>0</v>
      </c>
      <c r="BH357" s="149">
        <f>IF(N357="sníž. přenesená",J357,0)</f>
        <v>0</v>
      </c>
      <c r="BI357" s="149">
        <f>IF(N357="nulová",J357,0)</f>
        <v>0</v>
      </c>
      <c r="BJ357" s="16" t="s">
        <v>83</v>
      </c>
      <c r="BK357" s="149">
        <f>ROUND(I357*H357,2)</f>
        <v>0</v>
      </c>
      <c r="BL357" s="16" t="s">
        <v>256</v>
      </c>
      <c r="BM357" s="148" t="s">
        <v>505</v>
      </c>
    </row>
    <row r="358" spans="1:65" s="2" customFormat="1" ht="19.2">
      <c r="A358" s="31"/>
      <c r="B358" s="32"/>
      <c r="C358" s="31"/>
      <c r="D358" s="150" t="s">
        <v>138</v>
      </c>
      <c r="E358" s="31"/>
      <c r="F358" s="151" t="s">
        <v>506</v>
      </c>
      <c r="G358" s="31"/>
      <c r="H358" s="31"/>
      <c r="I358" s="152"/>
      <c r="J358" s="31"/>
      <c r="K358" s="31"/>
      <c r="L358" s="32"/>
      <c r="M358" s="153"/>
      <c r="N358" s="154"/>
      <c r="O358" s="57"/>
      <c r="P358" s="57"/>
      <c r="Q358" s="57"/>
      <c r="R358" s="57"/>
      <c r="S358" s="57"/>
      <c r="T358" s="58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T358" s="16" t="s">
        <v>138</v>
      </c>
      <c r="AU358" s="16" t="s">
        <v>85</v>
      </c>
    </row>
    <row r="359" spans="1:65" s="2" customFormat="1" ht="24.15" customHeight="1">
      <c r="A359" s="31"/>
      <c r="B359" s="136"/>
      <c r="C359" s="174" t="s">
        <v>839</v>
      </c>
      <c r="D359" s="174" t="s">
        <v>337</v>
      </c>
      <c r="E359" s="175" t="s">
        <v>508</v>
      </c>
      <c r="F359" s="176" t="s">
        <v>509</v>
      </c>
      <c r="G359" s="177" t="s">
        <v>136</v>
      </c>
      <c r="H359" s="178">
        <v>1</v>
      </c>
      <c r="I359" s="179"/>
      <c r="J359" s="180">
        <f>ROUND(I359*H359,2)</f>
        <v>0</v>
      </c>
      <c r="K359" s="176" t="s">
        <v>179</v>
      </c>
      <c r="L359" s="181"/>
      <c r="M359" s="182" t="s">
        <v>1</v>
      </c>
      <c r="N359" s="183" t="s">
        <v>41</v>
      </c>
      <c r="O359" s="57"/>
      <c r="P359" s="146">
        <f>O359*H359</f>
        <v>0</v>
      </c>
      <c r="Q359" s="146">
        <v>2E-3</v>
      </c>
      <c r="R359" s="146">
        <f>Q359*H359</f>
        <v>2E-3</v>
      </c>
      <c r="S359" s="146">
        <v>0</v>
      </c>
      <c r="T359" s="147">
        <f>S359*H359</f>
        <v>0</v>
      </c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R359" s="148" t="s">
        <v>340</v>
      </c>
      <c r="AT359" s="148" t="s">
        <v>337</v>
      </c>
      <c r="AU359" s="148" t="s">
        <v>85</v>
      </c>
      <c r="AY359" s="16" t="s">
        <v>132</v>
      </c>
      <c r="BE359" s="149">
        <f>IF(N359="základní",J359,0)</f>
        <v>0</v>
      </c>
      <c r="BF359" s="149">
        <f>IF(N359="snížená",J359,0)</f>
        <v>0</v>
      </c>
      <c r="BG359" s="149">
        <f>IF(N359="zákl. přenesená",J359,0)</f>
        <v>0</v>
      </c>
      <c r="BH359" s="149">
        <f>IF(N359="sníž. přenesená",J359,0)</f>
        <v>0</v>
      </c>
      <c r="BI359" s="149">
        <f>IF(N359="nulová",J359,0)</f>
        <v>0</v>
      </c>
      <c r="BJ359" s="16" t="s">
        <v>83</v>
      </c>
      <c r="BK359" s="149">
        <f>ROUND(I359*H359,2)</f>
        <v>0</v>
      </c>
      <c r="BL359" s="16" t="s">
        <v>256</v>
      </c>
      <c r="BM359" s="148" t="s">
        <v>840</v>
      </c>
    </row>
    <row r="360" spans="1:65" s="2" customFormat="1" ht="19.2">
      <c r="A360" s="31"/>
      <c r="B360" s="32"/>
      <c r="C360" s="31"/>
      <c r="D360" s="150" t="s">
        <v>138</v>
      </c>
      <c r="E360" s="31"/>
      <c r="F360" s="151" t="s">
        <v>509</v>
      </c>
      <c r="G360" s="31"/>
      <c r="H360" s="31"/>
      <c r="I360" s="152"/>
      <c r="J360" s="31"/>
      <c r="K360" s="31"/>
      <c r="L360" s="32"/>
      <c r="M360" s="153"/>
      <c r="N360" s="154"/>
      <c r="O360" s="57"/>
      <c r="P360" s="57"/>
      <c r="Q360" s="57"/>
      <c r="R360" s="57"/>
      <c r="S360" s="57"/>
      <c r="T360" s="58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T360" s="16" t="s">
        <v>138</v>
      </c>
      <c r="AU360" s="16" t="s">
        <v>85</v>
      </c>
    </row>
    <row r="361" spans="1:65" s="2" customFormat="1" ht="21.75" customHeight="1">
      <c r="A361" s="31"/>
      <c r="B361" s="136"/>
      <c r="C361" s="137" t="s">
        <v>841</v>
      </c>
      <c r="D361" s="137" t="s">
        <v>133</v>
      </c>
      <c r="E361" s="138" t="s">
        <v>512</v>
      </c>
      <c r="F361" s="139" t="s">
        <v>513</v>
      </c>
      <c r="G361" s="140" t="s">
        <v>136</v>
      </c>
      <c r="H361" s="141">
        <v>1</v>
      </c>
      <c r="I361" s="142"/>
      <c r="J361" s="143">
        <f>ROUND(I361*H361,2)</f>
        <v>0</v>
      </c>
      <c r="K361" s="139" t="s">
        <v>179</v>
      </c>
      <c r="L361" s="32"/>
      <c r="M361" s="144" t="s">
        <v>1</v>
      </c>
      <c r="N361" s="145" t="s">
        <v>41</v>
      </c>
      <c r="O361" s="57"/>
      <c r="P361" s="146">
        <f>O361*H361</f>
        <v>0</v>
      </c>
      <c r="Q361" s="146">
        <v>0</v>
      </c>
      <c r="R361" s="146">
        <f>Q361*H361</f>
        <v>0</v>
      </c>
      <c r="S361" s="146">
        <v>0</v>
      </c>
      <c r="T361" s="147">
        <f>S361*H361</f>
        <v>0</v>
      </c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R361" s="148" t="s">
        <v>256</v>
      </c>
      <c r="AT361" s="148" t="s">
        <v>133</v>
      </c>
      <c r="AU361" s="148" t="s">
        <v>85</v>
      </c>
      <c r="AY361" s="16" t="s">
        <v>132</v>
      </c>
      <c r="BE361" s="149">
        <f>IF(N361="základní",J361,0)</f>
        <v>0</v>
      </c>
      <c r="BF361" s="149">
        <f>IF(N361="snížená",J361,0)</f>
        <v>0</v>
      </c>
      <c r="BG361" s="149">
        <f>IF(N361="zákl. přenesená",J361,0)</f>
        <v>0</v>
      </c>
      <c r="BH361" s="149">
        <f>IF(N361="sníž. přenesená",J361,0)</f>
        <v>0</v>
      </c>
      <c r="BI361" s="149">
        <f>IF(N361="nulová",J361,0)</f>
        <v>0</v>
      </c>
      <c r="BJ361" s="16" t="s">
        <v>83</v>
      </c>
      <c r="BK361" s="149">
        <f>ROUND(I361*H361,2)</f>
        <v>0</v>
      </c>
      <c r="BL361" s="16" t="s">
        <v>256</v>
      </c>
      <c r="BM361" s="148" t="s">
        <v>514</v>
      </c>
    </row>
    <row r="362" spans="1:65" s="2" customFormat="1" ht="19.2">
      <c r="A362" s="31"/>
      <c r="B362" s="32"/>
      <c r="C362" s="31"/>
      <c r="D362" s="150" t="s">
        <v>138</v>
      </c>
      <c r="E362" s="31"/>
      <c r="F362" s="151" t="s">
        <v>515</v>
      </c>
      <c r="G362" s="31"/>
      <c r="H362" s="31"/>
      <c r="I362" s="152"/>
      <c r="J362" s="31"/>
      <c r="K362" s="31"/>
      <c r="L362" s="32"/>
      <c r="M362" s="153"/>
      <c r="N362" s="154"/>
      <c r="O362" s="57"/>
      <c r="P362" s="57"/>
      <c r="Q362" s="57"/>
      <c r="R362" s="57"/>
      <c r="S362" s="57"/>
      <c r="T362" s="58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T362" s="16" t="s">
        <v>138</v>
      </c>
      <c r="AU362" s="16" t="s">
        <v>85</v>
      </c>
    </row>
    <row r="363" spans="1:65" s="2" customFormat="1" ht="21.75" customHeight="1">
      <c r="A363" s="31"/>
      <c r="B363" s="136"/>
      <c r="C363" s="174" t="s">
        <v>842</v>
      </c>
      <c r="D363" s="174" t="s">
        <v>337</v>
      </c>
      <c r="E363" s="175" t="s">
        <v>517</v>
      </c>
      <c r="F363" s="176" t="s">
        <v>518</v>
      </c>
      <c r="G363" s="177" t="s">
        <v>136</v>
      </c>
      <c r="H363" s="178">
        <v>1</v>
      </c>
      <c r="I363" s="179"/>
      <c r="J363" s="180">
        <f>ROUND(I363*H363,2)</f>
        <v>0</v>
      </c>
      <c r="K363" s="176" t="s">
        <v>179</v>
      </c>
      <c r="L363" s="181"/>
      <c r="M363" s="182" t="s">
        <v>1</v>
      </c>
      <c r="N363" s="183" t="s">
        <v>41</v>
      </c>
      <c r="O363" s="57"/>
      <c r="P363" s="146">
        <f>O363*H363</f>
        <v>0</v>
      </c>
      <c r="Q363" s="146">
        <v>2.0000000000000001E-4</v>
      </c>
      <c r="R363" s="146">
        <f>Q363*H363</f>
        <v>2.0000000000000001E-4</v>
      </c>
      <c r="S363" s="146">
        <v>0</v>
      </c>
      <c r="T363" s="147">
        <f>S363*H363</f>
        <v>0</v>
      </c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R363" s="148" t="s">
        <v>340</v>
      </c>
      <c r="AT363" s="148" t="s">
        <v>337</v>
      </c>
      <c r="AU363" s="148" t="s">
        <v>85</v>
      </c>
      <c r="AY363" s="16" t="s">
        <v>132</v>
      </c>
      <c r="BE363" s="149">
        <f>IF(N363="základní",J363,0)</f>
        <v>0</v>
      </c>
      <c r="BF363" s="149">
        <f>IF(N363="snížená",J363,0)</f>
        <v>0</v>
      </c>
      <c r="BG363" s="149">
        <f>IF(N363="zákl. přenesená",J363,0)</f>
        <v>0</v>
      </c>
      <c r="BH363" s="149">
        <f>IF(N363="sníž. přenesená",J363,0)</f>
        <v>0</v>
      </c>
      <c r="BI363" s="149">
        <f>IF(N363="nulová",J363,0)</f>
        <v>0</v>
      </c>
      <c r="BJ363" s="16" t="s">
        <v>83</v>
      </c>
      <c r="BK363" s="149">
        <f>ROUND(I363*H363,2)</f>
        <v>0</v>
      </c>
      <c r="BL363" s="16" t="s">
        <v>256</v>
      </c>
      <c r="BM363" s="148" t="s">
        <v>519</v>
      </c>
    </row>
    <row r="364" spans="1:65" s="2" customFormat="1">
      <c r="A364" s="31"/>
      <c r="B364" s="32"/>
      <c r="C364" s="31"/>
      <c r="D364" s="150" t="s">
        <v>138</v>
      </c>
      <c r="E364" s="31"/>
      <c r="F364" s="151" t="s">
        <v>518</v>
      </c>
      <c r="G364" s="31"/>
      <c r="H364" s="31"/>
      <c r="I364" s="152"/>
      <c r="J364" s="31"/>
      <c r="K364" s="31"/>
      <c r="L364" s="32"/>
      <c r="M364" s="153"/>
      <c r="N364" s="154"/>
      <c r="O364" s="57"/>
      <c r="P364" s="57"/>
      <c r="Q364" s="57"/>
      <c r="R364" s="57"/>
      <c r="S364" s="57"/>
      <c r="T364" s="58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T364" s="16" t="s">
        <v>138</v>
      </c>
      <c r="AU364" s="16" t="s">
        <v>85</v>
      </c>
    </row>
    <row r="365" spans="1:65" s="2" customFormat="1" ht="37.950000000000003" customHeight="1">
      <c r="A365" s="31"/>
      <c r="B365" s="136"/>
      <c r="C365" s="137" t="s">
        <v>843</v>
      </c>
      <c r="D365" s="137" t="s">
        <v>133</v>
      </c>
      <c r="E365" s="138" t="s">
        <v>521</v>
      </c>
      <c r="F365" s="139" t="s">
        <v>522</v>
      </c>
      <c r="G365" s="140" t="s">
        <v>212</v>
      </c>
      <c r="H365" s="141">
        <v>9</v>
      </c>
      <c r="I365" s="142"/>
      <c r="J365" s="143">
        <f>ROUND(I365*H365,2)</f>
        <v>0</v>
      </c>
      <c r="K365" s="139" t="s">
        <v>179</v>
      </c>
      <c r="L365" s="32"/>
      <c r="M365" s="144" t="s">
        <v>1</v>
      </c>
      <c r="N365" s="145" t="s">
        <v>41</v>
      </c>
      <c r="O365" s="57"/>
      <c r="P365" s="146">
        <f>O365*H365</f>
        <v>0</v>
      </c>
      <c r="Q365" s="146">
        <v>1.67E-3</v>
      </c>
      <c r="R365" s="146">
        <f>Q365*H365</f>
        <v>1.503E-2</v>
      </c>
      <c r="S365" s="146">
        <v>0</v>
      </c>
      <c r="T365" s="147">
        <f>S365*H365</f>
        <v>0</v>
      </c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R365" s="148" t="s">
        <v>256</v>
      </c>
      <c r="AT365" s="148" t="s">
        <v>133</v>
      </c>
      <c r="AU365" s="148" t="s">
        <v>85</v>
      </c>
      <c r="AY365" s="16" t="s">
        <v>132</v>
      </c>
      <c r="BE365" s="149">
        <f>IF(N365="základní",J365,0)</f>
        <v>0</v>
      </c>
      <c r="BF365" s="149">
        <f>IF(N365="snížená",J365,0)</f>
        <v>0</v>
      </c>
      <c r="BG365" s="149">
        <f>IF(N365="zákl. přenesená",J365,0)</f>
        <v>0</v>
      </c>
      <c r="BH365" s="149">
        <f>IF(N365="sníž. přenesená",J365,0)</f>
        <v>0</v>
      </c>
      <c r="BI365" s="149">
        <f>IF(N365="nulová",J365,0)</f>
        <v>0</v>
      </c>
      <c r="BJ365" s="16" t="s">
        <v>83</v>
      </c>
      <c r="BK365" s="149">
        <f>ROUND(I365*H365,2)</f>
        <v>0</v>
      </c>
      <c r="BL365" s="16" t="s">
        <v>256</v>
      </c>
      <c r="BM365" s="148" t="s">
        <v>523</v>
      </c>
    </row>
    <row r="366" spans="1:65" s="2" customFormat="1" ht="19.2">
      <c r="A366" s="31"/>
      <c r="B366" s="32"/>
      <c r="C366" s="31"/>
      <c r="D366" s="150" t="s">
        <v>138</v>
      </c>
      <c r="E366" s="31"/>
      <c r="F366" s="151" t="s">
        <v>524</v>
      </c>
      <c r="G366" s="31"/>
      <c r="H366" s="31"/>
      <c r="I366" s="152"/>
      <c r="J366" s="31"/>
      <c r="K366" s="31"/>
      <c r="L366" s="32"/>
      <c r="M366" s="153"/>
      <c r="N366" s="154"/>
      <c r="O366" s="57"/>
      <c r="P366" s="57"/>
      <c r="Q366" s="57"/>
      <c r="R366" s="57"/>
      <c r="S366" s="57"/>
      <c r="T366" s="58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T366" s="16" t="s">
        <v>138</v>
      </c>
      <c r="AU366" s="16" t="s">
        <v>85</v>
      </c>
    </row>
    <row r="367" spans="1:65" s="2" customFormat="1" ht="16.5" customHeight="1">
      <c r="A367" s="31"/>
      <c r="B367" s="136"/>
      <c r="C367" s="137" t="s">
        <v>844</v>
      </c>
      <c r="D367" s="137" t="s">
        <v>133</v>
      </c>
      <c r="E367" s="138" t="s">
        <v>845</v>
      </c>
      <c r="F367" s="139" t="s">
        <v>846</v>
      </c>
      <c r="G367" s="140" t="s">
        <v>141</v>
      </c>
      <c r="H367" s="141">
        <v>1</v>
      </c>
      <c r="I367" s="142"/>
      <c r="J367" s="143">
        <f>ROUND(I367*H367,2)</f>
        <v>0</v>
      </c>
      <c r="K367" s="139" t="s">
        <v>1</v>
      </c>
      <c r="L367" s="32"/>
      <c r="M367" s="144" t="s">
        <v>1</v>
      </c>
      <c r="N367" s="145" t="s">
        <v>41</v>
      </c>
      <c r="O367" s="57"/>
      <c r="P367" s="146">
        <f>O367*H367</f>
        <v>0</v>
      </c>
      <c r="Q367" s="146">
        <v>0</v>
      </c>
      <c r="R367" s="146">
        <f>Q367*H367</f>
        <v>0</v>
      </c>
      <c r="S367" s="146">
        <v>0</v>
      </c>
      <c r="T367" s="147">
        <f>S367*H367</f>
        <v>0</v>
      </c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R367" s="148" t="s">
        <v>256</v>
      </c>
      <c r="AT367" s="148" t="s">
        <v>133</v>
      </c>
      <c r="AU367" s="148" t="s">
        <v>85</v>
      </c>
      <c r="AY367" s="16" t="s">
        <v>132</v>
      </c>
      <c r="BE367" s="149">
        <f>IF(N367="základní",J367,0)</f>
        <v>0</v>
      </c>
      <c r="BF367" s="149">
        <f>IF(N367="snížená",J367,0)</f>
        <v>0</v>
      </c>
      <c r="BG367" s="149">
        <f>IF(N367="zákl. přenesená",J367,0)</f>
        <v>0</v>
      </c>
      <c r="BH367" s="149">
        <f>IF(N367="sníž. přenesená",J367,0)</f>
        <v>0</v>
      </c>
      <c r="BI367" s="149">
        <f>IF(N367="nulová",J367,0)</f>
        <v>0</v>
      </c>
      <c r="BJ367" s="16" t="s">
        <v>83</v>
      </c>
      <c r="BK367" s="149">
        <f>ROUND(I367*H367,2)</f>
        <v>0</v>
      </c>
      <c r="BL367" s="16" t="s">
        <v>256</v>
      </c>
      <c r="BM367" s="148" t="s">
        <v>847</v>
      </c>
    </row>
    <row r="368" spans="1:65" s="2" customFormat="1">
      <c r="A368" s="31"/>
      <c r="B368" s="32"/>
      <c r="C368" s="31"/>
      <c r="D368" s="150" t="s">
        <v>138</v>
      </c>
      <c r="E368" s="31"/>
      <c r="F368" s="151" t="s">
        <v>846</v>
      </c>
      <c r="G368" s="31"/>
      <c r="H368" s="31"/>
      <c r="I368" s="152"/>
      <c r="J368" s="31"/>
      <c r="K368" s="31"/>
      <c r="L368" s="32"/>
      <c r="M368" s="153"/>
      <c r="N368" s="154"/>
      <c r="O368" s="57"/>
      <c r="P368" s="57"/>
      <c r="Q368" s="57"/>
      <c r="R368" s="57"/>
      <c r="S368" s="57"/>
      <c r="T368" s="58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T368" s="16" t="s">
        <v>138</v>
      </c>
      <c r="AU368" s="16" t="s">
        <v>85</v>
      </c>
    </row>
    <row r="369" spans="1:65" s="11" customFormat="1" ht="22.95" customHeight="1">
      <c r="B369" s="125"/>
      <c r="D369" s="126" t="s">
        <v>75</v>
      </c>
      <c r="E369" s="163" t="s">
        <v>848</v>
      </c>
      <c r="F369" s="163" t="s">
        <v>849</v>
      </c>
      <c r="I369" s="128"/>
      <c r="J369" s="164">
        <f>BK369</f>
        <v>0</v>
      </c>
      <c r="L369" s="125"/>
      <c r="M369" s="130"/>
      <c r="N369" s="131"/>
      <c r="O369" s="131"/>
      <c r="P369" s="132">
        <f>SUM(P370:P388)</f>
        <v>0</v>
      </c>
      <c r="Q369" s="131"/>
      <c r="R369" s="132">
        <f>SUM(R370:R388)</f>
        <v>3.7148019999999997</v>
      </c>
      <c r="S369" s="131"/>
      <c r="T369" s="133">
        <f>SUM(T370:T388)</f>
        <v>0</v>
      </c>
      <c r="AR369" s="126" t="s">
        <v>85</v>
      </c>
      <c r="AT369" s="134" t="s">
        <v>75</v>
      </c>
      <c r="AU369" s="134" t="s">
        <v>83</v>
      </c>
      <c r="AY369" s="126" t="s">
        <v>132</v>
      </c>
      <c r="BK369" s="135">
        <f>SUM(BK370:BK388)</f>
        <v>0</v>
      </c>
    </row>
    <row r="370" spans="1:65" s="2" customFormat="1" ht="16.5" customHeight="1">
      <c r="A370" s="31"/>
      <c r="B370" s="136"/>
      <c r="C370" s="137" t="s">
        <v>850</v>
      </c>
      <c r="D370" s="137" t="s">
        <v>133</v>
      </c>
      <c r="E370" s="138" t="s">
        <v>851</v>
      </c>
      <c r="F370" s="139" t="s">
        <v>852</v>
      </c>
      <c r="G370" s="140" t="s">
        <v>178</v>
      </c>
      <c r="H370" s="141">
        <v>92.6</v>
      </c>
      <c r="I370" s="142"/>
      <c r="J370" s="143">
        <f>ROUND(I370*H370,2)</f>
        <v>0</v>
      </c>
      <c r="K370" s="139" t="s">
        <v>179</v>
      </c>
      <c r="L370" s="32"/>
      <c r="M370" s="144" t="s">
        <v>1</v>
      </c>
      <c r="N370" s="145" t="s">
        <v>41</v>
      </c>
      <c r="O370" s="57"/>
      <c r="P370" s="146">
        <f>O370*H370</f>
        <v>0</v>
      </c>
      <c r="Q370" s="146">
        <v>0</v>
      </c>
      <c r="R370" s="146">
        <f>Q370*H370</f>
        <v>0</v>
      </c>
      <c r="S370" s="146">
        <v>0</v>
      </c>
      <c r="T370" s="147">
        <f>S370*H370</f>
        <v>0</v>
      </c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R370" s="148" t="s">
        <v>256</v>
      </c>
      <c r="AT370" s="148" t="s">
        <v>133</v>
      </c>
      <c r="AU370" s="148" t="s">
        <v>85</v>
      </c>
      <c r="AY370" s="16" t="s">
        <v>132</v>
      </c>
      <c r="BE370" s="149">
        <f>IF(N370="základní",J370,0)</f>
        <v>0</v>
      </c>
      <c r="BF370" s="149">
        <f>IF(N370="snížená",J370,0)</f>
        <v>0</v>
      </c>
      <c r="BG370" s="149">
        <f>IF(N370="zákl. přenesená",J370,0)</f>
        <v>0</v>
      </c>
      <c r="BH370" s="149">
        <f>IF(N370="sníž. přenesená",J370,0)</f>
        <v>0</v>
      </c>
      <c r="BI370" s="149">
        <f>IF(N370="nulová",J370,0)</f>
        <v>0</v>
      </c>
      <c r="BJ370" s="16" t="s">
        <v>83</v>
      </c>
      <c r="BK370" s="149">
        <f>ROUND(I370*H370,2)</f>
        <v>0</v>
      </c>
      <c r="BL370" s="16" t="s">
        <v>256</v>
      </c>
      <c r="BM370" s="148" t="s">
        <v>853</v>
      </c>
    </row>
    <row r="371" spans="1:65" s="2" customFormat="1">
      <c r="A371" s="31"/>
      <c r="B371" s="32"/>
      <c r="C371" s="31"/>
      <c r="D371" s="150" t="s">
        <v>138</v>
      </c>
      <c r="E371" s="31"/>
      <c r="F371" s="151" t="s">
        <v>854</v>
      </c>
      <c r="G371" s="31"/>
      <c r="H371" s="31"/>
      <c r="I371" s="152"/>
      <c r="J371" s="31"/>
      <c r="K371" s="31"/>
      <c r="L371" s="32"/>
      <c r="M371" s="153"/>
      <c r="N371" s="154"/>
      <c r="O371" s="57"/>
      <c r="P371" s="57"/>
      <c r="Q371" s="57"/>
      <c r="R371" s="57"/>
      <c r="S371" s="57"/>
      <c r="T371" s="58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T371" s="16" t="s">
        <v>138</v>
      </c>
      <c r="AU371" s="16" t="s">
        <v>85</v>
      </c>
    </row>
    <row r="372" spans="1:65" s="2" customFormat="1" ht="16.5" customHeight="1">
      <c r="A372" s="31"/>
      <c r="B372" s="136"/>
      <c r="C372" s="137" t="s">
        <v>855</v>
      </c>
      <c r="D372" s="137" t="s">
        <v>133</v>
      </c>
      <c r="E372" s="138" t="s">
        <v>856</v>
      </c>
      <c r="F372" s="139" t="s">
        <v>857</v>
      </c>
      <c r="G372" s="140" t="s">
        <v>178</v>
      </c>
      <c r="H372" s="141">
        <v>92.6</v>
      </c>
      <c r="I372" s="142"/>
      <c r="J372" s="143">
        <f>ROUND(I372*H372,2)</f>
        <v>0</v>
      </c>
      <c r="K372" s="139" t="s">
        <v>179</v>
      </c>
      <c r="L372" s="32"/>
      <c r="M372" s="144" t="s">
        <v>1</v>
      </c>
      <c r="N372" s="145" t="s">
        <v>41</v>
      </c>
      <c r="O372" s="57"/>
      <c r="P372" s="146">
        <f>O372*H372</f>
        <v>0</v>
      </c>
      <c r="Q372" s="146">
        <v>2.9999999999999997E-4</v>
      </c>
      <c r="R372" s="146">
        <f>Q372*H372</f>
        <v>2.7779999999999996E-2</v>
      </c>
      <c r="S372" s="146">
        <v>0</v>
      </c>
      <c r="T372" s="147">
        <f>S372*H372</f>
        <v>0</v>
      </c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R372" s="148" t="s">
        <v>256</v>
      </c>
      <c r="AT372" s="148" t="s">
        <v>133</v>
      </c>
      <c r="AU372" s="148" t="s">
        <v>85</v>
      </c>
      <c r="AY372" s="16" t="s">
        <v>132</v>
      </c>
      <c r="BE372" s="149">
        <f>IF(N372="základní",J372,0)</f>
        <v>0</v>
      </c>
      <c r="BF372" s="149">
        <f>IF(N372="snížená",J372,0)</f>
        <v>0</v>
      </c>
      <c r="BG372" s="149">
        <f>IF(N372="zákl. přenesená",J372,0)</f>
        <v>0</v>
      </c>
      <c r="BH372" s="149">
        <f>IF(N372="sníž. přenesená",J372,0)</f>
        <v>0</v>
      </c>
      <c r="BI372" s="149">
        <f>IF(N372="nulová",J372,0)</f>
        <v>0</v>
      </c>
      <c r="BJ372" s="16" t="s">
        <v>83</v>
      </c>
      <c r="BK372" s="149">
        <f>ROUND(I372*H372,2)</f>
        <v>0</v>
      </c>
      <c r="BL372" s="16" t="s">
        <v>256</v>
      </c>
      <c r="BM372" s="148" t="s">
        <v>858</v>
      </c>
    </row>
    <row r="373" spans="1:65" s="2" customFormat="1" ht="19.2">
      <c r="A373" s="31"/>
      <c r="B373" s="32"/>
      <c r="C373" s="31"/>
      <c r="D373" s="150" t="s">
        <v>138</v>
      </c>
      <c r="E373" s="31"/>
      <c r="F373" s="151" t="s">
        <v>859</v>
      </c>
      <c r="G373" s="31"/>
      <c r="H373" s="31"/>
      <c r="I373" s="152"/>
      <c r="J373" s="31"/>
      <c r="K373" s="31"/>
      <c r="L373" s="32"/>
      <c r="M373" s="153"/>
      <c r="N373" s="154"/>
      <c r="O373" s="57"/>
      <c r="P373" s="57"/>
      <c r="Q373" s="57"/>
      <c r="R373" s="57"/>
      <c r="S373" s="57"/>
      <c r="T373" s="58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T373" s="16" t="s">
        <v>138</v>
      </c>
      <c r="AU373" s="16" t="s">
        <v>85</v>
      </c>
    </row>
    <row r="374" spans="1:65" s="2" customFormat="1" ht="24.15" customHeight="1">
      <c r="A374" s="31"/>
      <c r="B374" s="136"/>
      <c r="C374" s="137" t="s">
        <v>860</v>
      </c>
      <c r="D374" s="137" t="s">
        <v>133</v>
      </c>
      <c r="E374" s="138" t="s">
        <v>861</v>
      </c>
      <c r="F374" s="139" t="s">
        <v>862</v>
      </c>
      <c r="G374" s="140" t="s">
        <v>178</v>
      </c>
      <c r="H374" s="141">
        <v>92.6</v>
      </c>
      <c r="I374" s="142"/>
      <c r="J374" s="143">
        <f>ROUND(I374*H374,2)</f>
        <v>0</v>
      </c>
      <c r="K374" s="139" t="s">
        <v>179</v>
      </c>
      <c r="L374" s="32"/>
      <c r="M374" s="144" t="s">
        <v>1</v>
      </c>
      <c r="N374" s="145" t="s">
        <v>41</v>
      </c>
      <c r="O374" s="57"/>
      <c r="P374" s="146">
        <f>O374*H374</f>
        <v>0</v>
      </c>
      <c r="Q374" s="146">
        <v>7.4999999999999997E-3</v>
      </c>
      <c r="R374" s="146">
        <f>Q374*H374</f>
        <v>0.6944999999999999</v>
      </c>
      <c r="S374" s="146">
        <v>0</v>
      </c>
      <c r="T374" s="147">
        <f>S374*H374</f>
        <v>0</v>
      </c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R374" s="148" t="s">
        <v>256</v>
      </c>
      <c r="AT374" s="148" t="s">
        <v>133</v>
      </c>
      <c r="AU374" s="148" t="s">
        <v>85</v>
      </c>
      <c r="AY374" s="16" t="s">
        <v>132</v>
      </c>
      <c r="BE374" s="149">
        <f>IF(N374="základní",J374,0)</f>
        <v>0</v>
      </c>
      <c r="BF374" s="149">
        <f>IF(N374="snížená",J374,0)</f>
        <v>0</v>
      </c>
      <c r="BG374" s="149">
        <f>IF(N374="zákl. přenesená",J374,0)</f>
        <v>0</v>
      </c>
      <c r="BH374" s="149">
        <f>IF(N374="sníž. přenesená",J374,0)</f>
        <v>0</v>
      </c>
      <c r="BI374" s="149">
        <f>IF(N374="nulová",J374,0)</f>
        <v>0</v>
      </c>
      <c r="BJ374" s="16" t="s">
        <v>83</v>
      </c>
      <c r="BK374" s="149">
        <f>ROUND(I374*H374,2)</f>
        <v>0</v>
      </c>
      <c r="BL374" s="16" t="s">
        <v>256</v>
      </c>
      <c r="BM374" s="148" t="s">
        <v>863</v>
      </c>
    </row>
    <row r="375" spans="1:65" s="2" customFormat="1" ht="19.2">
      <c r="A375" s="31"/>
      <c r="B375" s="32"/>
      <c r="C375" s="31"/>
      <c r="D375" s="150" t="s">
        <v>138</v>
      </c>
      <c r="E375" s="31"/>
      <c r="F375" s="151" t="s">
        <v>864</v>
      </c>
      <c r="G375" s="31"/>
      <c r="H375" s="31"/>
      <c r="I375" s="152"/>
      <c r="J375" s="31"/>
      <c r="K375" s="31"/>
      <c r="L375" s="32"/>
      <c r="M375" s="153"/>
      <c r="N375" s="154"/>
      <c r="O375" s="57"/>
      <c r="P375" s="57"/>
      <c r="Q375" s="57"/>
      <c r="R375" s="57"/>
      <c r="S375" s="57"/>
      <c r="T375" s="58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T375" s="16" t="s">
        <v>138</v>
      </c>
      <c r="AU375" s="16" t="s">
        <v>85</v>
      </c>
    </row>
    <row r="376" spans="1:65" s="2" customFormat="1" ht="33" customHeight="1">
      <c r="A376" s="31"/>
      <c r="B376" s="136"/>
      <c r="C376" s="137" t="s">
        <v>865</v>
      </c>
      <c r="D376" s="137" t="s">
        <v>133</v>
      </c>
      <c r="E376" s="138" t="s">
        <v>866</v>
      </c>
      <c r="F376" s="139" t="s">
        <v>867</v>
      </c>
      <c r="G376" s="140" t="s">
        <v>212</v>
      </c>
      <c r="H376" s="141">
        <v>43.5</v>
      </c>
      <c r="I376" s="142"/>
      <c r="J376" s="143">
        <f>ROUND(I376*H376,2)</f>
        <v>0</v>
      </c>
      <c r="K376" s="139" t="s">
        <v>179</v>
      </c>
      <c r="L376" s="32"/>
      <c r="M376" s="144" t="s">
        <v>1</v>
      </c>
      <c r="N376" s="145" t="s">
        <v>41</v>
      </c>
      <c r="O376" s="57"/>
      <c r="P376" s="146">
        <f>O376*H376</f>
        <v>0</v>
      </c>
      <c r="Q376" s="146">
        <v>5.8E-4</v>
      </c>
      <c r="R376" s="146">
        <f>Q376*H376</f>
        <v>2.5229999999999999E-2</v>
      </c>
      <c r="S376" s="146">
        <v>0</v>
      </c>
      <c r="T376" s="147">
        <f>S376*H376</f>
        <v>0</v>
      </c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R376" s="148" t="s">
        <v>256</v>
      </c>
      <c r="AT376" s="148" t="s">
        <v>133</v>
      </c>
      <c r="AU376" s="148" t="s">
        <v>85</v>
      </c>
      <c r="AY376" s="16" t="s">
        <v>132</v>
      </c>
      <c r="BE376" s="149">
        <f>IF(N376="základní",J376,0)</f>
        <v>0</v>
      </c>
      <c r="BF376" s="149">
        <f>IF(N376="snížená",J376,0)</f>
        <v>0</v>
      </c>
      <c r="BG376" s="149">
        <f>IF(N376="zákl. přenesená",J376,0)</f>
        <v>0</v>
      </c>
      <c r="BH376" s="149">
        <f>IF(N376="sníž. přenesená",J376,0)</f>
        <v>0</v>
      </c>
      <c r="BI376" s="149">
        <f>IF(N376="nulová",J376,0)</f>
        <v>0</v>
      </c>
      <c r="BJ376" s="16" t="s">
        <v>83</v>
      </c>
      <c r="BK376" s="149">
        <f>ROUND(I376*H376,2)</f>
        <v>0</v>
      </c>
      <c r="BL376" s="16" t="s">
        <v>256</v>
      </c>
      <c r="BM376" s="148" t="s">
        <v>868</v>
      </c>
    </row>
    <row r="377" spans="1:65" s="2" customFormat="1" ht="19.2">
      <c r="A377" s="31"/>
      <c r="B377" s="32"/>
      <c r="C377" s="31"/>
      <c r="D377" s="150" t="s">
        <v>138</v>
      </c>
      <c r="E377" s="31"/>
      <c r="F377" s="151" t="s">
        <v>869</v>
      </c>
      <c r="G377" s="31"/>
      <c r="H377" s="31"/>
      <c r="I377" s="152"/>
      <c r="J377" s="31"/>
      <c r="K377" s="31"/>
      <c r="L377" s="32"/>
      <c r="M377" s="153"/>
      <c r="N377" s="154"/>
      <c r="O377" s="57"/>
      <c r="P377" s="57"/>
      <c r="Q377" s="57"/>
      <c r="R377" s="57"/>
      <c r="S377" s="57"/>
      <c r="T377" s="58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T377" s="16" t="s">
        <v>138</v>
      </c>
      <c r="AU377" s="16" t="s">
        <v>85</v>
      </c>
    </row>
    <row r="378" spans="1:65" s="2" customFormat="1" ht="33" customHeight="1">
      <c r="A378" s="31"/>
      <c r="B378" s="136"/>
      <c r="C378" s="174" t="s">
        <v>870</v>
      </c>
      <c r="D378" s="174" t="s">
        <v>337</v>
      </c>
      <c r="E378" s="175" t="s">
        <v>871</v>
      </c>
      <c r="F378" s="176" t="s">
        <v>872</v>
      </c>
      <c r="G378" s="177" t="s">
        <v>212</v>
      </c>
      <c r="H378" s="178">
        <v>47.85</v>
      </c>
      <c r="I378" s="179"/>
      <c r="J378" s="180">
        <f>ROUND(I378*H378,2)</f>
        <v>0</v>
      </c>
      <c r="K378" s="176" t="s">
        <v>179</v>
      </c>
      <c r="L378" s="181"/>
      <c r="M378" s="182" t="s">
        <v>1</v>
      </c>
      <c r="N378" s="183" t="s">
        <v>41</v>
      </c>
      <c r="O378" s="57"/>
      <c r="P378" s="146">
        <f>O378*H378</f>
        <v>0</v>
      </c>
      <c r="Q378" s="146">
        <v>2.64E-3</v>
      </c>
      <c r="R378" s="146">
        <f>Q378*H378</f>
        <v>0.12632399999999999</v>
      </c>
      <c r="S378" s="146">
        <v>0</v>
      </c>
      <c r="T378" s="147">
        <f>S378*H378</f>
        <v>0</v>
      </c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R378" s="148" t="s">
        <v>340</v>
      </c>
      <c r="AT378" s="148" t="s">
        <v>337</v>
      </c>
      <c r="AU378" s="148" t="s">
        <v>85</v>
      </c>
      <c r="AY378" s="16" t="s">
        <v>132</v>
      </c>
      <c r="BE378" s="149">
        <f>IF(N378="základní",J378,0)</f>
        <v>0</v>
      </c>
      <c r="BF378" s="149">
        <f>IF(N378="snížená",J378,0)</f>
        <v>0</v>
      </c>
      <c r="BG378" s="149">
        <f>IF(N378="zákl. přenesená",J378,0)</f>
        <v>0</v>
      </c>
      <c r="BH378" s="149">
        <f>IF(N378="sníž. přenesená",J378,0)</f>
        <v>0</v>
      </c>
      <c r="BI378" s="149">
        <f>IF(N378="nulová",J378,0)</f>
        <v>0</v>
      </c>
      <c r="BJ378" s="16" t="s">
        <v>83</v>
      </c>
      <c r="BK378" s="149">
        <f>ROUND(I378*H378,2)</f>
        <v>0</v>
      </c>
      <c r="BL378" s="16" t="s">
        <v>256</v>
      </c>
      <c r="BM378" s="148" t="s">
        <v>873</v>
      </c>
    </row>
    <row r="379" spans="1:65" s="2" customFormat="1" ht="19.2">
      <c r="A379" s="31"/>
      <c r="B379" s="32"/>
      <c r="C379" s="31"/>
      <c r="D379" s="150" t="s">
        <v>138</v>
      </c>
      <c r="E379" s="31"/>
      <c r="F379" s="151" t="s">
        <v>872</v>
      </c>
      <c r="G379" s="31"/>
      <c r="H379" s="31"/>
      <c r="I379" s="152"/>
      <c r="J379" s="31"/>
      <c r="K379" s="31"/>
      <c r="L379" s="32"/>
      <c r="M379" s="153"/>
      <c r="N379" s="154"/>
      <c r="O379" s="57"/>
      <c r="P379" s="57"/>
      <c r="Q379" s="57"/>
      <c r="R379" s="57"/>
      <c r="S379" s="57"/>
      <c r="T379" s="58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T379" s="16" t="s">
        <v>138</v>
      </c>
      <c r="AU379" s="16" t="s">
        <v>85</v>
      </c>
    </row>
    <row r="380" spans="1:65" s="13" customFormat="1">
      <c r="B380" s="165"/>
      <c r="D380" s="150" t="s">
        <v>186</v>
      </c>
      <c r="F380" s="167" t="s">
        <v>874</v>
      </c>
      <c r="H380" s="168">
        <v>47.85</v>
      </c>
      <c r="I380" s="169"/>
      <c r="L380" s="165"/>
      <c r="M380" s="170"/>
      <c r="N380" s="171"/>
      <c r="O380" s="171"/>
      <c r="P380" s="171"/>
      <c r="Q380" s="171"/>
      <c r="R380" s="171"/>
      <c r="S380" s="171"/>
      <c r="T380" s="172"/>
      <c r="AT380" s="166" t="s">
        <v>186</v>
      </c>
      <c r="AU380" s="166" t="s">
        <v>85</v>
      </c>
      <c r="AV380" s="13" t="s">
        <v>85</v>
      </c>
      <c r="AW380" s="13" t="s">
        <v>3</v>
      </c>
      <c r="AX380" s="13" t="s">
        <v>83</v>
      </c>
      <c r="AY380" s="166" t="s">
        <v>132</v>
      </c>
    </row>
    <row r="381" spans="1:65" s="2" customFormat="1" ht="33" customHeight="1">
      <c r="A381" s="31"/>
      <c r="B381" s="136"/>
      <c r="C381" s="137" t="s">
        <v>875</v>
      </c>
      <c r="D381" s="137" t="s">
        <v>133</v>
      </c>
      <c r="E381" s="138" t="s">
        <v>876</v>
      </c>
      <c r="F381" s="139" t="s">
        <v>877</v>
      </c>
      <c r="G381" s="140" t="s">
        <v>178</v>
      </c>
      <c r="H381" s="141">
        <v>92.6</v>
      </c>
      <c r="I381" s="142"/>
      <c r="J381" s="143">
        <f>ROUND(I381*H381,2)</f>
        <v>0</v>
      </c>
      <c r="K381" s="139" t="s">
        <v>179</v>
      </c>
      <c r="L381" s="32"/>
      <c r="M381" s="144" t="s">
        <v>1</v>
      </c>
      <c r="N381" s="145" t="s">
        <v>41</v>
      </c>
      <c r="O381" s="57"/>
      <c r="P381" s="146">
        <f>O381*H381</f>
        <v>0</v>
      </c>
      <c r="Q381" s="146">
        <v>5.3800000000000002E-3</v>
      </c>
      <c r="R381" s="146">
        <f>Q381*H381</f>
        <v>0.49818799999999996</v>
      </c>
      <c r="S381" s="146">
        <v>0</v>
      </c>
      <c r="T381" s="147">
        <f>S381*H381</f>
        <v>0</v>
      </c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R381" s="148" t="s">
        <v>256</v>
      </c>
      <c r="AT381" s="148" t="s">
        <v>133</v>
      </c>
      <c r="AU381" s="148" t="s">
        <v>85</v>
      </c>
      <c r="AY381" s="16" t="s">
        <v>132</v>
      </c>
      <c r="BE381" s="149">
        <f>IF(N381="základní",J381,0)</f>
        <v>0</v>
      </c>
      <c r="BF381" s="149">
        <f>IF(N381="snížená",J381,0)</f>
        <v>0</v>
      </c>
      <c r="BG381" s="149">
        <f>IF(N381="zákl. přenesená",J381,0)</f>
        <v>0</v>
      </c>
      <c r="BH381" s="149">
        <f>IF(N381="sníž. přenesená",J381,0)</f>
        <v>0</v>
      </c>
      <c r="BI381" s="149">
        <f>IF(N381="nulová",J381,0)</f>
        <v>0</v>
      </c>
      <c r="BJ381" s="16" t="s">
        <v>83</v>
      </c>
      <c r="BK381" s="149">
        <f>ROUND(I381*H381,2)</f>
        <v>0</v>
      </c>
      <c r="BL381" s="16" t="s">
        <v>256</v>
      </c>
      <c r="BM381" s="148" t="s">
        <v>878</v>
      </c>
    </row>
    <row r="382" spans="1:65" s="2" customFormat="1" ht="28.8">
      <c r="A382" s="31"/>
      <c r="B382" s="32"/>
      <c r="C382" s="31"/>
      <c r="D382" s="150" t="s">
        <v>138</v>
      </c>
      <c r="E382" s="31"/>
      <c r="F382" s="151" t="s">
        <v>879</v>
      </c>
      <c r="G382" s="31"/>
      <c r="H382" s="31"/>
      <c r="I382" s="152"/>
      <c r="J382" s="31"/>
      <c r="K382" s="31"/>
      <c r="L382" s="32"/>
      <c r="M382" s="153"/>
      <c r="N382" s="154"/>
      <c r="O382" s="57"/>
      <c r="P382" s="57"/>
      <c r="Q382" s="57"/>
      <c r="R382" s="57"/>
      <c r="S382" s="57"/>
      <c r="T382" s="58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T382" s="16" t="s">
        <v>138</v>
      </c>
      <c r="AU382" s="16" t="s">
        <v>85</v>
      </c>
    </row>
    <row r="383" spans="1:65" s="2" customFormat="1" ht="33" customHeight="1">
      <c r="A383" s="31"/>
      <c r="B383" s="136"/>
      <c r="C383" s="174" t="s">
        <v>880</v>
      </c>
      <c r="D383" s="174" t="s">
        <v>337</v>
      </c>
      <c r="E383" s="175" t="s">
        <v>881</v>
      </c>
      <c r="F383" s="176" t="s">
        <v>882</v>
      </c>
      <c r="G383" s="177" t="s">
        <v>178</v>
      </c>
      <c r="H383" s="178">
        <v>106.49</v>
      </c>
      <c r="I383" s="179"/>
      <c r="J383" s="180">
        <f>ROUND(I383*H383,2)</f>
        <v>0</v>
      </c>
      <c r="K383" s="176" t="s">
        <v>179</v>
      </c>
      <c r="L383" s="181"/>
      <c r="M383" s="182" t="s">
        <v>1</v>
      </c>
      <c r="N383" s="183" t="s">
        <v>41</v>
      </c>
      <c r="O383" s="57"/>
      <c r="P383" s="146">
        <f>O383*H383</f>
        <v>0</v>
      </c>
      <c r="Q383" s="146">
        <v>2.1999999999999999E-2</v>
      </c>
      <c r="R383" s="146">
        <f>Q383*H383</f>
        <v>2.3427799999999999</v>
      </c>
      <c r="S383" s="146">
        <v>0</v>
      </c>
      <c r="T383" s="147">
        <f>S383*H383</f>
        <v>0</v>
      </c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R383" s="148" t="s">
        <v>340</v>
      </c>
      <c r="AT383" s="148" t="s">
        <v>337</v>
      </c>
      <c r="AU383" s="148" t="s">
        <v>85</v>
      </c>
      <c r="AY383" s="16" t="s">
        <v>132</v>
      </c>
      <c r="BE383" s="149">
        <f>IF(N383="základní",J383,0)</f>
        <v>0</v>
      </c>
      <c r="BF383" s="149">
        <f>IF(N383="snížená",J383,0)</f>
        <v>0</v>
      </c>
      <c r="BG383" s="149">
        <f>IF(N383="zákl. přenesená",J383,0)</f>
        <v>0</v>
      </c>
      <c r="BH383" s="149">
        <f>IF(N383="sníž. přenesená",J383,0)</f>
        <v>0</v>
      </c>
      <c r="BI383" s="149">
        <f>IF(N383="nulová",J383,0)</f>
        <v>0</v>
      </c>
      <c r="BJ383" s="16" t="s">
        <v>83</v>
      </c>
      <c r="BK383" s="149">
        <f>ROUND(I383*H383,2)</f>
        <v>0</v>
      </c>
      <c r="BL383" s="16" t="s">
        <v>256</v>
      </c>
      <c r="BM383" s="148" t="s">
        <v>883</v>
      </c>
    </row>
    <row r="384" spans="1:65" s="2" customFormat="1" ht="19.2">
      <c r="A384" s="31"/>
      <c r="B384" s="32"/>
      <c r="C384" s="31"/>
      <c r="D384" s="150" t="s">
        <v>138</v>
      </c>
      <c r="E384" s="31"/>
      <c r="F384" s="151" t="s">
        <v>884</v>
      </c>
      <c r="G384" s="31"/>
      <c r="H384" s="31"/>
      <c r="I384" s="152"/>
      <c r="J384" s="31"/>
      <c r="K384" s="31"/>
      <c r="L384" s="32"/>
      <c r="M384" s="153"/>
      <c r="N384" s="154"/>
      <c r="O384" s="57"/>
      <c r="P384" s="57"/>
      <c r="Q384" s="57"/>
      <c r="R384" s="57"/>
      <c r="S384" s="57"/>
      <c r="T384" s="58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T384" s="16" t="s">
        <v>138</v>
      </c>
      <c r="AU384" s="16" t="s">
        <v>85</v>
      </c>
    </row>
    <row r="385" spans="1:65" s="13" customFormat="1" ht="20.399999999999999">
      <c r="B385" s="165"/>
      <c r="D385" s="150" t="s">
        <v>186</v>
      </c>
      <c r="E385" s="166" t="s">
        <v>1</v>
      </c>
      <c r="F385" s="167" t="s">
        <v>885</v>
      </c>
      <c r="H385" s="168">
        <v>92.6</v>
      </c>
      <c r="I385" s="169"/>
      <c r="L385" s="165"/>
      <c r="M385" s="170"/>
      <c r="N385" s="171"/>
      <c r="O385" s="171"/>
      <c r="P385" s="171"/>
      <c r="Q385" s="171"/>
      <c r="R385" s="171"/>
      <c r="S385" s="171"/>
      <c r="T385" s="172"/>
      <c r="AT385" s="166" t="s">
        <v>186</v>
      </c>
      <c r="AU385" s="166" t="s">
        <v>85</v>
      </c>
      <c r="AV385" s="13" t="s">
        <v>85</v>
      </c>
      <c r="AW385" s="13" t="s">
        <v>31</v>
      </c>
      <c r="AX385" s="13" t="s">
        <v>83</v>
      </c>
      <c r="AY385" s="166" t="s">
        <v>132</v>
      </c>
    </row>
    <row r="386" spans="1:65" s="13" customFormat="1">
      <c r="B386" s="165"/>
      <c r="D386" s="150" t="s">
        <v>186</v>
      </c>
      <c r="F386" s="167" t="s">
        <v>886</v>
      </c>
      <c r="H386" s="168">
        <v>106.49</v>
      </c>
      <c r="I386" s="169"/>
      <c r="L386" s="165"/>
      <c r="M386" s="170"/>
      <c r="N386" s="171"/>
      <c r="O386" s="171"/>
      <c r="P386" s="171"/>
      <c r="Q386" s="171"/>
      <c r="R386" s="171"/>
      <c r="S386" s="171"/>
      <c r="T386" s="172"/>
      <c r="AT386" s="166" t="s">
        <v>186</v>
      </c>
      <c r="AU386" s="166" t="s">
        <v>85</v>
      </c>
      <c r="AV386" s="13" t="s">
        <v>85</v>
      </c>
      <c r="AW386" s="13" t="s">
        <v>3</v>
      </c>
      <c r="AX386" s="13" t="s">
        <v>83</v>
      </c>
      <c r="AY386" s="166" t="s">
        <v>132</v>
      </c>
    </row>
    <row r="387" spans="1:65" s="2" customFormat="1" ht="24.15" customHeight="1">
      <c r="A387" s="31"/>
      <c r="B387" s="136"/>
      <c r="C387" s="137" t="s">
        <v>887</v>
      </c>
      <c r="D387" s="137" t="s">
        <v>133</v>
      </c>
      <c r="E387" s="138" t="s">
        <v>888</v>
      </c>
      <c r="F387" s="139" t="s">
        <v>889</v>
      </c>
      <c r="G387" s="140" t="s">
        <v>289</v>
      </c>
      <c r="H387" s="173"/>
      <c r="I387" s="142"/>
      <c r="J387" s="143">
        <f>ROUND(I387*H387,2)</f>
        <v>0</v>
      </c>
      <c r="K387" s="139" t="s">
        <v>179</v>
      </c>
      <c r="L387" s="32"/>
      <c r="M387" s="144" t="s">
        <v>1</v>
      </c>
      <c r="N387" s="145" t="s">
        <v>41</v>
      </c>
      <c r="O387" s="57"/>
      <c r="P387" s="146">
        <f>O387*H387</f>
        <v>0</v>
      </c>
      <c r="Q387" s="146">
        <v>0</v>
      </c>
      <c r="R387" s="146">
        <f>Q387*H387</f>
        <v>0</v>
      </c>
      <c r="S387" s="146">
        <v>0</v>
      </c>
      <c r="T387" s="147">
        <f>S387*H387</f>
        <v>0</v>
      </c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R387" s="148" t="s">
        <v>256</v>
      </c>
      <c r="AT387" s="148" t="s">
        <v>133</v>
      </c>
      <c r="AU387" s="148" t="s">
        <v>85</v>
      </c>
      <c r="AY387" s="16" t="s">
        <v>132</v>
      </c>
      <c r="BE387" s="149">
        <f>IF(N387="základní",J387,0)</f>
        <v>0</v>
      </c>
      <c r="BF387" s="149">
        <f>IF(N387="snížená",J387,0)</f>
        <v>0</v>
      </c>
      <c r="BG387" s="149">
        <f>IF(N387="zákl. přenesená",J387,0)</f>
        <v>0</v>
      </c>
      <c r="BH387" s="149">
        <f>IF(N387="sníž. přenesená",J387,0)</f>
        <v>0</v>
      </c>
      <c r="BI387" s="149">
        <f>IF(N387="nulová",J387,0)</f>
        <v>0</v>
      </c>
      <c r="BJ387" s="16" t="s">
        <v>83</v>
      </c>
      <c r="BK387" s="149">
        <f>ROUND(I387*H387,2)</f>
        <v>0</v>
      </c>
      <c r="BL387" s="16" t="s">
        <v>256</v>
      </c>
      <c r="BM387" s="148" t="s">
        <v>890</v>
      </c>
    </row>
    <row r="388" spans="1:65" s="2" customFormat="1" ht="28.8">
      <c r="A388" s="31"/>
      <c r="B388" s="32"/>
      <c r="C388" s="31"/>
      <c r="D388" s="150" t="s">
        <v>138</v>
      </c>
      <c r="E388" s="31"/>
      <c r="F388" s="151" t="s">
        <v>891</v>
      </c>
      <c r="G388" s="31"/>
      <c r="H388" s="31"/>
      <c r="I388" s="152"/>
      <c r="J388" s="31"/>
      <c r="K388" s="31"/>
      <c r="L388" s="32"/>
      <c r="M388" s="153"/>
      <c r="N388" s="154"/>
      <c r="O388" s="57"/>
      <c r="P388" s="57"/>
      <c r="Q388" s="57"/>
      <c r="R388" s="57"/>
      <c r="S388" s="57"/>
      <c r="T388" s="58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T388" s="16" t="s">
        <v>138</v>
      </c>
      <c r="AU388" s="16" t="s">
        <v>85</v>
      </c>
    </row>
    <row r="389" spans="1:65" s="11" customFormat="1" ht="22.95" customHeight="1">
      <c r="B389" s="125"/>
      <c r="D389" s="126" t="s">
        <v>75</v>
      </c>
      <c r="E389" s="163" t="s">
        <v>578</v>
      </c>
      <c r="F389" s="163" t="s">
        <v>579</v>
      </c>
      <c r="I389" s="128"/>
      <c r="J389" s="164">
        <f>BK389</f>
        <v>0</v>
      </c>
      <c r="L389" s="125"/>
      <c r="M389" s="130"/>
      <c r="N389" s="131"/>
      <c r="O389" s="131"/>
      <c r="P389" s="132">
        <f>SUM(P390:P398)</f>
        <v>0</v>
      </c>
      <c r="Q389" s="131"/>
      <c r="R389" s="132">
        <f>SUM(R390:R398)</f>
        <v>0.31826399999999999</v>
      </c>
      <c r="S389" s="131"/>
      <c r="T389" s="133">
        <f>SUM(T390:T398)</f>
        <v>6.6215999999999997E-2</v>
      </c>
      <c r="AR389" s="126" t="s">
        <v>85</v>
      </c>
      <c r="AT389" s="134" t="s">
        <v>75</v>
      </c>
      <c r="AU389" s="134" t="s">
        <v>83</v>
      </c>
      <c r="AY389" s="126" t="s">
        <v>132</v>
      </c>
      <c r="BK389" s="135">
        <f>SUM(BK390:BK398)</f>
        <v>0</v>
      </c>
    </row>
    <row r="390" spans="1:65" s="2" customFormat="1" ht="24.15" customHeight="1">
      <c r="A390" s="31"/>
      <c r="B390" s="136"/>
      <c r="C390" s="137" t="s">
        <v>892</v>
      </c>
      <c r="D390" s="137" t="s">
        <v>133</v>
      </c>
      <c r="E390" s="138" t="s">
        <v>581</v>
      </c>
      <c r="F390" s="139" t="s">
        <v>582</v>
      </c>
      <c r="G390" s="140" t="s">
        <v>178</v>
      </c>
      <c r="H390" s="141">
        <v>213.6</v>
      </c>
      <c r="I390" s="142"/>
      <c r="J390" s="143">
        <f>ROUND(I390*H390,2)</f>
        <v>0</v>
      </c>
      <c r="K390" s="139" t="s">
        <v>179</v>
      </c>
      <c r="L390" s="32"/>
      <c r="M390" s="144" t="s">
        <v>1</v>
      </c>
      <c r="N390" s="145" t="s">
        <v>41</v>
      </c>
      <c r="O390" s="57"/>
      <c r="P390" s="146">
        <f>O390*H390</f>
        <v>0</v>
      </c>
      <c r="Q390" s="146">
        <v>0</v>
      </c>
      <c r="R390" s="146">
        <f>Q390*H390</f>
        <v>0</v>
      </c>
      <c r="S390" s="146">
        <v>0</v>
      </c>
      <c r="T390" s="147">
        <f>S390*H390</f>
        <v>0</v>
      </c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R390" s="148" t="s">
        <v>256</v>
      </c>
      <c r="AT390" s="148" t="s">
        <v>133</v>
      </c>
      <c r="AU390" s="148" t="s">
        <v>85</v>
      </c>
      <c r="AY390" s="16" t="s">
        <v>132</v>
      </c>
      <c r="BE390" s="149">
        <f>IF(N390="základní",J390,0)</f>
        <v>0</v>
      </c>
      <c r="BF390" s="149">
        <f>IF(N390="snížená",J390,0)</f>
        <v>0</v>
      </c>
      <c r="BG390" s="149">
        <f>IF(N390="zákl. přenesená",J390,0)</f>
        <v>0</v>
      </c>
      <c r="BH390" s="149">
        <f>IF(N390="sníž. přenesená",J390,0)</f>
        <v>0</v>
      </c>
      <c r="BI390" s="149">
        <f>IF(N390="nulová",J390,0)</f>
        <v>0</v>
      </c>
      <c r="BJ390" s="16" t="s">
        <v>83</v>
      </c>
      <c r="BK390" s="149">
        <f>ROUND(I390*H390,2)</f>
        <v>0</v>
      </c>
      <c r="BL390" s="16" t="s">
        <v>256</v>
      </c>
      <c r="BM390" s="148" t="s">
        <v>583</v>
      </c>
    </row>
    <row r="391" spans="1:65" s="2" customFormat="1">
      <c r="A391" s="31"/>
      <c r="B391" s="32"/>
      <c r="C391" s="31"/>
      <c r="D391" s="150" t="s">
        <v>138</v>
      </c>
      <c r="E391" s="31"/>
      <c r="F391" s="151" t="s">
        <v>584</v>
      </c>
      <c r="G391" s="31"/>
      <c r="H391" s="31"/>
      <c r="I391" s="152"/>
      <c r="J391" s="31"/>
      <c r="K391" s="31"/>
      <c r="L391" s="32"/>
      <c r="M391" s="153"/>
      <c r="N391" s="154"/>
      <c r="O391" s="57"/>
      <c r="P391" s="57"/>
      <c r="Q391" s="57"/>
      <c r="R391" s="57"/>
      <c r="S391" s="57"/>
      <c r="T391" s="58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T391" s="16" t="s">
        <v>138</v>
      </c>
      <c r="AU391" s="16" t="s">
        <v>85</v>
      </c>
    </row>
    <row r="392" spans="1:65" s="13" customFormat="1">
      <c r="B392" s="165"/>
      <c r="D392" s="150" t="s">
        <v>186</v>
      </c>
      <c r="E392" s="166" t="s">
        <v>1</v>
      </c>
      <c r="F392" s="167" t="s">
        <v>893</v>
      </c>
      <c r="H392" s="168">
        <v>213.6</v>
      </c>
      <c r="I392" s="169"/>
      <c r="L392" s="165"/>
      <c r="M392" s="170"/>
      <c r="N392" s="171"/>
      <c r="O392" s="171"/>
      <c r="P392" s="171"/>
      <c r="Q392" s="171"/>
      <c r="R392" s="171"/>
      <c r="S392" s="171"/>
      <c r="T392" s="172"/>
      <c r="AT392" s="166" t="s">
        <v>186</v>
      </c>
      <c r="AU392" s="166" t="s">
        <v>85</v>
      </c>
      <c r="AV392" s="13" t="s">
        <v>85</v>
      </c>
      <c r="AW392" s="13" t="s">
        <v>31</v>
      </c>
      <c r="AX392" s="13" t="s">
        <v>83</v>
      </c>
      <c r="AY392" s="166" t="s">
        <v>132</v>
      </c>
    </row>
    <row r="393" spans="1:65" s="2" customFormat="1" ht="16.5" customHeight="1">
      <c r="A393" s="31"/>
      <c r="B393" s="136"/>
      <c r="C393" s="137" t="s">
        <v>894</v>
      </c>
      <c r="D393" s="137" t="s">
        <v>133</v>
      </c>
      <c r="E393" s="138" t="s">
        <v>587</v>
      </c>
      <c r="F393" s="139" t="s">
        <v>588</v>
      </c>
      <c r="G393" s="140" t="s">
        <v>178</v>
      </c>
      <c r="H393" s="141">
        <v>213.6</v>
      </c>
      <c r="I393" s="142"/>
      <c r="J393" s="143">
        <f>ROUND(I393*H393,2)</f>
        <v>0</v>
      </c>
      <c r="K393" s="139" t="s">
        <v>179</v>
      </c>
      <c r="L393" s="32"/>
      <c r="M393" s="144" t="s">
        <v>1</v>
      </c>
      <c r="N393" s="145" t="s">
        <v>41</v>
      </c>
      <c r="O393" s="57"/>
      <c r="P393" s="146">
        <f>O393*H393</f>
        <v>0</v>
      </c>
      <c r="Q393" s="146">
        <v>1E-3</v>
      </c>
      <c r="R393" s="146">
        <f>Q393*H393</f>
        <v>0.21360000000000001</v>
      </c>
      <c r="S393" s="146">
        <v>3.1E-4</v>
      </c>
      <c r="T393" s="147">
        <f>S393*H393</f>
        <v>6.6215999999999997E-2</v>
      </c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R393" s="148" t="s">
        <v>256</v>
      </c>
      <c r="AT393" s="148" t="s">
        <v>133</v>
      </c>
      <c r="AU393" s="148" t="s">
        <v>85</v>
      </c>
      <c r="AY393" s="16" t="s">
        <v>132</v>
      </c>
      <c r="BE393" s="149">
        <f>IF(N393="základní",J393,0)</f>
        <v>0</v>
      </c>
      <c r="BF393" s="149">
        <f>IF(N393="snížená",J393,0)</f>
        <v>0</v>
      </c>
      <c r="BG393" s="149">
        <f>IF(N393="zákl. přenesená",J393,0)</f>
        <v>0</v>
      </c>
      <c r="BH393" s="149">
        <f>IF(N393="sníž. přenesená",J393,0)</f>
        <v>0</v>
      </c>
      <c r="BI393" s="149">
        <f>IF(N393="nulová",J393,0)</f>
        <v>0</v>
      </c>
      <c r="BJ393" s="16" t="s">
        <v>83</v>
      </c>
      <c r="BK393" s="149">
        <f>ROUND(I393*H393,2)</f>
        <v>0</v>
      </c>
      <c r="BL393" s="16" t="s">
        <v>256</v>
      </c>
      <c r="BM393" s="148" t="s">
        <v>589</v>
      </c>
    </row>
    <row r="394" spans="1:65" s="2" customFormat="1">
      <c r="A394" s="31"/>
      <c r="B394" s="32"/>
      <c r="C394" s="31"/>
      <c r="D394" s="150" t="s">
        <v>138</v>
      </c>
      <c r="E394" s="31"/>
      <c r="F394" s="151" t="s">
        <v>590</v>
      </c>
      <c r="G394" s="31"/>
      <c r="H394" s="31"/>
      <c r="I394" s="152"/>
      <c r="J394" s="31"/>
      <c r="K394" s="31"/>
      <c r="L394" s="32"/>
      <c r="M394" s="153"/>
      <c r="N394" s="154"/>
      <c r="O394" s="57"/>
      <c r="P394" s="57"/>
      <c r="Q394" s="57"/>
      <c r="R394" s="57"/>
      <c r="S394" s="57"/>
      <c r="T394" s="58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T394" s="16" t="s">
        <v>138</v>
      </c>
      <c r="AU394" s="16" t="s">
        <v>85</v>
      </c>
    </row>
    <row r="395" spans="1:65" s="2" customFormat="1" ht="24.15" customHeight="1">
      <c r="A395" s="31"/>
      <c r="B395" s="136"/>
      <c r="C395" s="137" t="s">
        <v>895</v>
      </c>
      <c r="D395" s="137" t="s">
        <v>133</v>
      </c>
      <c r="E395" s="138" t="s">
        <v>592</v>
      </c>
      <c r="F395" s="139" t="s">
        <v>593</v>
      </c>
      <c r="G395" s="140" t="s">
        <v>178</v>
      </c>
      <c r="H395" s="141">
        <v>213.6</v>
      </c>
      <c r="I395" s="142"/>
      <c r="J395" s="143">
        <f>ROUND(I395*H395,2)</f>
        <v>0</v>
      </c>
      <c r="K395" s="139" t="s">
        <v>179</v>
      </c>
      <c r="L395" s="32"/>
      <c r="M395" s="144" t="s">
        <v>1</v>
      </c>
      <c r="N395" s="145" t="s">
        <v>41</v>
      </c>
      <c r="O395" s="57"/>
      <c r="P395" s="146">
        <f>O395*H395</f>
        <v>0</v>
      </c>
      <c r="Q395" s="146">
        <v>2.0000000000000001E-4</v>
      </c>
      <c r="R395" s="146">
        <f>Q395*H395</f>
        <v>4.2720000000000001E-2</v>
      </c>
      <c r="S395" s="146">
        <v>0</v>
      </c>
      <c r="T395" s="147">
        <f>S395*H395</f>
        <v>0</v>
      </c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R395" s="148" t="s">
        <v>256</v>
      </c>
      <c r="AT395" s="148" t="s">
        <v>133</v>
      </c>
      <c r="AU395" s="148" t="s">
        <v>85</v>
      </c>
      <c r="AY395" s="16" t="s">
        <v>132</v>
      </c>
      <c r="BE395" s="149">
        <f>IF(N395="základní",J395,0)</f>
        <v>0</v>
      </c>
      <c r="BF395" s="149">
        <f>IF(N395="snížená",J395,0)</f>
        <v>0</v>
      </c>
      <c r="BG395" s="149">
        <f>IF(N395="zákl. přenesená",J395,0)</f>
        <v>0</v>
      </c>
      <c r="BH395" s="149">
        <f>IF(N395="sníž. přenesená",J395,0)</f>
        <v>0</v>
      </c>
      <c r="BI395" s="149">
        <f>IF(N395="nulová",J395,0)</f>
        <v>0</v>
      </c>
      <c r="BJ395" s="16" t="s">
        <v>83</v>
      </c>
      <c r="BK395" s="149">
        <f>ROUND(I395*H395,2)</f>
        <v>0</v>
      </c>
      <c r="BL395" s="16" t="s">
        <v>256</v>
      </c>
      <c r="BM395" s="148" t="s">
        <v>594</v>
      </c>
    </row>
    <row r="396" spans="1:65" s="2" customFormat="1" ht="19.2">
      <c r="A396" s="31"/>
      <c r="B396" s="32"/>
      <c r="C396" s="31"/>
      <c r="D396" s="150" t="s">
        <v>138</v>
      </c>
      <c r="E396" s="31"/>
      <c r="F396" s="151" t="s">
        <v>595</v>
      </c>
      <c r="G396" s="31"/>
      <c r="H396" s="31"/>
      <c r="I396" s="152"/>
      <c r="J396" s="31"/>
      <c r="K396" s="31"/>
      <c r="L396" s="32"/>
      <c r="M396" s="153"/>
      <c r="N396" s="154"/>
      <c r="O396" s="57"/>
      <c r="P396" s="57"/>
      <c r="Q396" s="57"/>
      <c r="R396" s="57"/>
      <c r="S396" s="57"/>
      <c r="T396" s="58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T396" s="16" t="s">
        <v>138</v>
      </c>
      <c r="AU396" s="16" t="s">
        <v>85</v>
      </c>
    </row>
    <row r="397" spans="1:65" s="2" customFormat="1" ht="24.15" customHeight="1">
      <c r="A397" s="31"/>
      <c r="B397" s="136"/>
      <c r="C397" s="137" t="s">
        <v>896</v>
      </c>
      <c r="D397" s="137" t="s">
        <v>133</v>
      </c>
      <c r="E397" s="138" t="s">
        <v>597</v>
      </c>
      <c r="F397" s="139" t="s">
        <v>598</v>
      </c>
      <c r="G397" s="140" t="s">
        <v>178</v>
      </c>
      <c r="H397" s="141">
        <v>213.6</v>
      </c>
      <c r="I397" s="142"/>
      <c r="J397" s="143">
        <f>ROUND(I397*H397,2)</f>
        <v>0</v>
      </c>
      <c r="K397" s="139" t="s">
        <v>179</v>
      </c>
      <c r="L397" s="32"/>
      <c r="M397" s="144" t="s">
        <v>1</v>
      </c>
      <c r="N397" s="145" t="s">
        <v>41</v>
      </c>
      <c r="O397" s="57"/>
      <c r="P397" s="146">
        <f>O397*H397</f>
        <v>0</v>
      </c>
      <c r="Q397" s="146">
        <v>2.9E-4</v>
      </c>
      <c r="R397" s="146">
        <f>Q397*H397</f>
        <v>6.1943999999999999E-2</v>
      </c>
      <c r="S397" s="146">
        <v>0</v>
      </c>
      <c r="T397" s="147">
        <f>S397*H397</f>
        <v>0</v>
      </c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R397" s="148" t="s">
        <v>256</v>
      </c>
      <c r="AT397" s="148" t="s">
        <v>133</v>
      </c>
      <c r="AU397" s="148" t="s">
        <v>85</v>
      </c>
      <c r="AY397" s="16" t="s">
        <v>132</v>
      </c>
      <c r="BE397" s="149">
        <f>IF(N397="základní",J397,0)</f>
        <v>0</v>
      </c>
      <c r="BF397" s="149">
        <f>IF(N397="snížená",J397,0)</f>
        <v>0</v>
      </c>
      <c r="BG397" s="149">
        <f>IF(N397="zákl. přenesená",J397,0)</f>
        <v>0</v>
      </c>
      <c r="BH397" s="149">
        <f>IF(N397="sníž. přenesená",J397,0)</f>
        <v>0</v>
      </c>
      <c r="BI397" s="149">
        <f>IF(N397="nulová",J397,0)</f>
        <v>0</v>
      </c>
      <c r="BJ397" s="16" t="s">
        <v>83</v>
      </c>
      <c r="BK397" s="149">
        <f>ROUND(I397*H397,2)</f>
        <v>0</v>
      </c>
      <c r="BL397" s="16" t="s">
        <v>256</v>
      </c>
      <c r="BM397" s="148" t="s">
        <v>599</v>
      </c>
    </row>
    <row r="398" spans="1:65" s="2" customFormat="1" ht="28.8">
      <c r="A398" s="31"/>
      <c r="B398" s="32"/>
      <c r="C398" s="31"/>
      <c r="D398" s="150" t="s">
        <v>138</v>
      </c>
      <c r="E398" s="31"/>
      <c r="F398" s="151" t="s">
        <v>600</v>
      </c>
      <c r="G398" s="31"/>
      <c r="H398" s="31"/>
      <c r="I398" s="152"/>
      <c r="J398" s="31"/>
      <c r="K398" s="31"/>
      <c r="L398" s="32"/>
      <c r="M398" s="153"/>
      <c r="N398" s="154"/>
      <c r="O398" s="57"/>
      <c r="P398" s="57"/>
      <c r="Q398" s="57"/>
      <c r="R398" s="57"/>
      <c r="S398" s="57"/>
      <c r="T398" s="58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T398" s="16" t="s">
        <v>138</v>
      </c>
      <c r="AU398" s="16" t="s">
        <v>85</v>
      </c>
    </row>
    <row r="399" spans="1:65" s="11" customFormat="1" ht="25.95" customHeight="1">
      <c r="B399" s="125"/>
      <c r="D399" s="126" t="s">
        <v>75</v>
      </c>
      <c r="E399" s="127" t="s">
        <v>601</v>
      </c>
      <c r="F399" s="127" t="s">
        <v>602</v>
      </c>
      <c r="I399" s="128"/>
      <c r="J399" s="129">
        <f>BK399</f>
        <v>0</v>
      </c>
      <c r="L399" s="125"/>
      <c r="M399" s="130"/>
      <c r="N399" s="131"/>
      <c r="O399" s="131"/>
      <c r="P399" s="132">
        <f>SUM(P400:P407)</f>
        <v>0</v>
      </c>
      <c r="Q399" s="131"/>
      <c r="R399" s="132">
        <f>SUM(R400:R407)</f>
        <v>0</v>
      </c>
      <c r="S399" s="131"/>
      <c r="T399" s="133">
        <f>SUM(T400:T407)</f>
        <v>0</v>
      </c>
      <c r="AR399" s="126" t="s">
        <v>93</v>
      </c>
      <c r="AT399" s="134" t="s">
        <v>75</v>
      </c>
      <c r="AU399" s="134" t="s">
        <v>76</v>
      </c>
      <c r="AY399" s="126" t="s">
        <v>132</v>
      </c>
      <c r="BK399" s="135">
        <f>SUM(BK400:BK407)</f>
        <v>0</v>
      </c>
    </row>
    <row r="400" spans="1:65" s="2" customFormat="1" ht="52.5" customHeight="1">
      <c r="A400" s="31"/>
      <c r="B400" s="136"/>
      <c r="C400" s="137" t="s">
        <v>897</v>
      </c>
      <c r="D400" s="137" t="s">
        <v>133</v>
      </c>
      <c r="E400" s="193" t="s">
        <v>604</v>
      </c>
      <c r="F400" s="194" t="s">
        <v>1444</v>
      </c>
      <c r="G400" s="195" t="s">
        <v>141</v>
      </c>
      <c r="H400" s="196">
        <v>1</v>
      </c>
      <c r="I400" s="197"/>
      <c r="J400" s="197">
        <f>ROUND(I400*H400,2)</f>
        <v>0</v>
      </c>
      <c r="K400" s="194" t="s">
        <v>1</v>
      </c>
      <c r="L400" s="32"/>
      <c r="M400" s="144" t="s">
        <v>1</v>
      </c>
      <c r="N400" s="145" t="s">
        <v>41</v>
      </c>
      <c r="O400" s="57"/>
      <c r="P400" s="146">
        <f>O400*H400</f>
        <v>0</v>
      </c>
      <c r="Q400" s="146">
        <v>0</v>
      </c>
      <c r="R400" s="146">
        <f>Q400*H400</f>
        <v>0</v>
      </c>
      <c r="S400" s="146">
        <v>0</v>
      </c>
      <c r="T400" s="147">
        <f>S400*H400</f>
        <v>0</v>
      </c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R400" s="148" t="s">
        <v>93</v>
      </c>
      <c r="AT400" s="148" t="s">
        <v>133</v>
      </c>
      <c r="AU400" s="148" t="s">
        <v>83</v>
      </c>
      <c r="AY400" s="16" t="s">
        <v>132</v>
      </c>
      <c r="BE400" s="149">
        <f>IF(N400="základní",J400,0)</f>
        <v>0</v>
      </c>
      <c r="BF400" s="149">
        <f>IF(N400="snížená",J400,0)</f>
        <v>0</v>
      </c>
      <c r="BG400" s="149">
        <f>IF(N400="zákl. přenesená",J400,0)</f>
        <v>0</v>
      </c>
      <c r="BH400" s="149">
        <f>IF(N400="sníž. přenesená",J400,0)</f>
        <v>0</v>
      </c>
      <c r="BI400" s="149">
        <f>IF(N400="nulová",J400,0)</f>
        <v>0</v>
      </c>
      <c r="BJ400" s="16" t="s">
        <v>83</v>
      </c>
      <c r="BK400" s="149">
        <f>ROUND(I400*H400,2)</f>
        <v>0</v>
      </c>
      <c r="BL400" s="16" t="s">
        <v>93</v>
      </c>
      <c r="BM400" s="148" t="s">
        <v>606</v>
      </c>
    </row>
    <row r="401" spans="1:65" s="2" customFormat="1">
      <c r="A401" s="31"/>
      <c r="B401" s="32"/>
      <c r="C401" s="31"/>
      <c r="D401" s="150" t="s">
        <v>138</v>
      </c>
      <c r="E401" s="31"/>
      <c r="F401" s="151" t="s">
        <v>605</v>
      </c>
      <c r="G401" s="31"/>
      <c r="H401" s="31"/>
      <c r="I401" s="152"/>
      <c r="J401" s="31"/>
      <c r="K401" s="31"/>
      <c r="L401" s="32"/>
      <c r="M401" s="153"/>
      <c r="N401" s="154"/>
      <c r="O401" s="57"/>
      <c r="P401" s="57"/>
      <c r="Q401" s="57"/>
      <c r="R401" s="57"/>
      <c r="S401" s="57"/>
      <c r="T401" s="58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T401" s="16" t="s">
        <v>138</v>
      </c>
      <c r="AU401" s="16" t="s">
        <v>83</v>
      </c>
    </row>
    <row r="402" spans="1:65" s="2" customFormat="1" ht="16.5" customHeight="1">
      <c r="A402" s="31"/>
      <c r="B402" s="136"/>
      <c r="C402" s="137" t="s">
        <v>904</v>
      </c>
      <c r="D402" s="137" t="s">
        <v>133</v>
      </c>
      <c r="E402" s="138" t="s">
        <v>612</v>
      </c>
      <c r="F402" s="139" t="s">
        <v>613</v>
      </c>
      <c r="G402" s="140" t="s">
        <v>614</v>
      </c>
      <c r="H402" s="141">
        <v>15</v>
      </c>
      <c r="I402" s="142"/>
      <c r="J402" s="143">
        <f>ROUND(I402*H402,2)</f>
        <v>0</v>
      </c>
      <c r="K402" s="139" t="s">
        <v>1</v>
      </c>
      <c r="L402" s="32"/>
      <c r="M402" s="144" t="s">
        <v>1</v>
      </c>
      <c r="N402" s="145" t="s">
        <v>41</v>
      </c>
      <c r="O402" s="57"/>
      <c r="P402" s="146">
        <f>O402*H402</f>
        <v>0</v>
      </c>
      <c r="Q402" s="146">
        <v>0</v>
      </c>
      <c r="R402" s="146">
        <f>Q402*H402</f>
        <v>0</v>
      </c>
      <c r="S402" s="146">
        <v>0</v>
      </c>
      <c r="T402" s="147">
        <f>S402*H402</f>
        <v>0</v>
      </c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R402" s="148" t="s">
        <v>93</v>
      </c>
      <c r="AT402" s="148" t="s">
        <v>133</v>
      </c>
      <c r="AU402" s="148" t="s">
        <v>83</v>
      </c>
      <c r="AY402" s="16" t="s">
        <v>132</v>
      </c>
      <c r="BE402" s="149">
        <f>IF(N402="základní",J402,0)</f>
        <v>0</v>
      </c>
      <c r="BF402" s="149">
        <f>IF(N402="snížená",J402,0)</f>
        <v>0</v>
      </c>
      <c r="BG402" s="149">
        <f>IF(N402="zákl. přenesená",J402,0)</f>
        <v>0</v>
      </c>
      <c r="BH402" s="149">
        <f>IF(N402="sníž. přenesená",J402,0)</f>
        <v>0</v>
      </c>
      <c r="BI402" s="149">
        <f>IF(N402="nulová",J402,0)</f>
        <v>0</v>
      </c>
      <c r="BJ402" s="16" t="s">
        <v>83</v>
      </c>
      <c r="BK402" s="149">
        <f>ROUND(I402*H402,2)</f>
        <v>0</v>
      </c>
      <c r="BL402" s="16" t="s">
        <v>93</v>
      </c>
      <c r="BM402" s="148" t="s">
        <v>615</v>
      </c>
    </row>
    <row r="403" spans="1:65" s="2" customFormat="1">
      <c r="A403" s="31"/>
      <c r="B403" s="32"/>
      <c r="C403" s="31"/>
      <c r="D403" s="150" t="s">
        <v>138</v>
      </c>
      <c r="E403" s="31"/>
      <c r="F403" s="151" t="s">
        <v>613</v>
      </c>
      <c r="G403" s="31"/>
      <c r="H403" s="31"/>
      <c r="I403" s="152"/>
      <c r="J403" s="31"/>
      <c r="K403" s="31"/>
      <c r="L403" s="32"/>
      <c r="M403" s="153"/>
      <c r="N403" s="154"/>
      <c r="O403" s="57"/>
      <c r="P403" s="57"/>
      <c r="Q403" s="57"/>
      <c r="R403" s="57"/>
      <c r="S403" s="57"/>
      <c r="T403" s="58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T403" s="16" t="s">
        <v>138</v>
      </c>
      <c r="AU403" s="16" t="s">
        <v>83</v>
      </c>
    </row>
    <row r="404" spans="1:65" s="2" customFormat="1" ht="16.5" customHeight="1">
      <c r="A404" s="31"/>
      <c r="B404" s="136"/>
      <c r="C404" s="137" t="s">
        <v>905</v>
      </c>
      <c r="D404" s="137" t="s">
        <v>133</v>
      </c>
      <c r="E404" s="138" t="s">
        <v>617</v>
      </c>
      <c r="F404" s="139" t="s">
        <v>618</v>
      </c>
      <c r="G404" s="140" t="s">
        <v>614</v>
      </c>
      <c r="H404" s="141">
        <v>160</v>
      </c>
      <c r="I404" s="142"/>
      <c r="J404" s="143">
        <f>ROUND(I404*H404,2)</f>
        <v>0</v>
      </c>
      <c r="K404" s="139" t="s">
        <v>1</v>
      </c>
      <c r="L404" s="32"/>
      <c r="M404" s="144" t="s">
        <v>1</v>
      </c>
      <c r="N404" s="145" t="s">
        <v>41</v>
      </c>
      <c r="O404" s="57"/>
      <c r="P404" s="146">
        <f>O404*H404</f>
        <v>0</v>
      </c>
      <c r="Q404" s="146">
        <v>0</v>
      </c>
      <c r="R404" s="146">
        <f>Q404*H404</f>
        <v>0</v>
      </c>
      <c r="S404" s="146">
        <v>0</v>
      </c>
      <c r="T404" s="147">
        <f>S404*H404</f>
        <v>0</v>
      </c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R404" s="148" t="s">
        <v>93</v>
      </c>
      <c r="AT404" s="148" t="s">
        <v>133</v>
      </c>
      <c r="AU404" s="148" t="s">
        <v>83</v>
      </c>
      <c r="AY404" s="16" t="s">
        <v>132</v>
      </c>
      <c r="BE404" s="149">
        <f>IF(N404="základní",J404,0)</f>
        <v>0</v>
      </c>
      <c r="BF404" s="149">
        <f>IF(N404="snížená",J404,0)</f>
        <v>0</v>
      </c>
      <c r="BG404" s="149">
        <f>IF(N404="zákl. přenesená",J404,0)</f>
        <v>0</v>
      </c>
      <c r="BH404" s="149">
        <f>IF(N404="sníž. přenesená",J404,0)</f>
        <v>0</v>
      </c>
      <c r="BI404" s="149">
        <f>IF(N404="nulová",J404,0)</f>
        <v>0</v>
      </c>
      <c r="BJ404" s="16" t="s">
        <v>83</v>
      </c>
      <c r="BK404" s="149">
        <f>ROUND(I404*H404,2)</f>
        <v>0</v>
      </c>
      <c r="BL404" s="16" t="s">
        <v>93</v>
      </c>
      <c r="BM404" s="148" t="s">
        <v>619</v>
      </c>
    </row>
    <row r="405" spans="1:65" s="2" customFormat="1">
      <c r="A405" s="31"/>
      <c r="B405" s="32"/>
      <c r="C405" s="31"/>
      <c r="D405" s="150" t="s">
        <v>138</v>
      </c>
      <c r="E405" s="31"/>
      <c r="F405" s="151" t="s">
        <v>613</v>
      </c>
      <c r="G405" s="31"/>
      <c r="H405" s="31"/>
      <c r="I405" s="152"/>
      <c r="J405" s="31"/>
      <c r="K405" s="31"/>
      <c r="L405" s="32"/>
      <c r="M405" s="153"/>
      <c r="N405" s="154"/>
      <c r="O405" s="57"/>
      <c r="P405" s="57"/>
      <c r="Q405" s="57"/>
      <c r="R405" s="57"/>
      <c r="S405" s="57"/>
      <c r="T405" s="58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T405" s="16" t="s">
        <v>138</v>
      </c>
      <c r="AU405" s="16" t="s">
        <v>83</v>
      </c>
    </row>
    <row r="406" spans="1:65" s="2" customFormat="1" ht="16.5" customHeight="1">
      <c r="A406" s="31"/>
      <c r="B406" s="136"/>
      <c r="C406" s="137" t="s">
        <v>906</v>
      </c>
      <c r="D406" s="137" t="s">
        <v>133</v>
      </c>
      <c r="E406" s="138" t="s">
        <v>621</v>
      </c>
      <c r="F406" s="139" t="s">
        <v>622</v>
      </c>
      <c r="G406" s="140" t="s">
        <v>141</v>
      </c>
      <c r="H406" s="141">
        <v>1</v>
      </c>
      <c r="I406" s="142"/>
      <c r="J406" s="143">
        <f>ROUND(I406*H406,2)</f>
        <v>0</v>
      </c>
      <c r="K406" s="139" t="s">
        <v>1</v>
      </c>
      <c r="L406" s="32"/>
      <c r="M406" s="144" t="s">
        <v>1</v>
      </c>
      <c r="N406" s="145" t="s">
        <v>41</v>
      </c>
      <c r="O406" s="57"/>
      <c r="P406" s="146">
        <f>O406*H406</f>
        <v>0</v>
      </c>
      <c r="Q406" s="146">
        <v>0</v>
      </c>
      <c r="R406" s="146">
        <f>Q406*H406</f>
        <v>0</v>
      </c>
      <c r="S406" s="146">
        <v>0</v>
      </c>
      <c r="T406" s="147">
        <f>S406*H406</f>
        <v>0</v>
      </c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R406" s="148" t="s">
        <v>93</v>
      </c>
      <c r="AT406" s="148" t="s">
        <v>133</v>
      </c>
      <c r="AU406" s="148" t="s">
        <v>83</v>
      </c>
      <c r="AY406" s="16" t="s">
        <v>132</v>
      </c>
      <c r="BE406" s="149">
        <f>IF(N406="základní",J406,0)</f>
        <v>0</v>
      </c>
      <c r="BF406" s="149">
        <f>IF(N406="snížená",J406,0)</f>
        <v>0</v>
      </c>
      <c r="BG406" s="149">
        <f>IF(N406="zákl. přenesená",J406,0)</f>
        <v>0</v>
      </c>
      <c r="BH406" s="149">
        <f>IF(N406="sníž. přenesená",J406,0)</f>
        <v>0</v>
      </c>
      <c r="BI406" s="149">
        <f>IF(N406="nulová",J406,0)</f>
        <v>0</v>
      </c>
      <c r="BJ406" s="16" t="s">
        <v>83</v>
      </c>
      <c r="BK406" s="149">
        <f>ROUND(I406*H406,2)</f>
        <v>0</v>
      </c>
      <c r="BL406" s="16" t="s">
        <v>93</v>
      </c>
      <c r="BM406" s="148" t="s">
        <v>623</v>
      </c>
    </row>
    <row r="407" spans="1:65" s="2" customFormat="1">
      <c r="A407" s="31"/>
      <c r="B407" s="32"/>
      <c r="C407" s="31"/>
      <c r="D407" s="150" t="s">
        <v>138</v>
      </c>
      <c r="E407" s="31"/>
      <c r="F407" s="151" t="s">
        <v>613</v>
      </c>
      <c r="G407" s="31"/>
      <c r="H407" s="31"/>
      <c r="I407" s="152"/>
      <c r="J407" s="31"/>
      <c r="K407" s="31"/>
      <c r="L407" s="32"/>
      <c r="M407" s="155"/>
      <c r="N407" s="156"/>
      <c r="O407" s="157"/>
      <c r="P407" s="157"/>
      <c r="Q407" s="157"/>
      <c r="R407" s="157"/>
      <c r="S407" s="157"/>
      <c r="T407" s="158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T407" s="16" t="s">
        <v>138</v>
      </c>
      <c r="AU407" s="16" t="s">
        <v>83</v>
      </c>
    </row>
    <row r="408" spans="1:65" s="2" customFormat="1" ht="6.9" customHeight="1">
      <c r="A408" s="31"/>
      <c r="B408" s="46"/>
      <c r="C408" s="47"/>
      <c r="D408" s="47"/>
      <c r="E408" s="47"/>
      <c r="F408" s="47"/>
      <c r="G408" s="47"/>
      <c r="H408" s="47"/>
      <c r="I408" s="47"/>
      <c r="J408" s="47"/>
      <c r="K408" s="47"/>
      <c r="L408" s="32"/>
      <c r="M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</row>
  </sheetData>
  <autoFilter ref="C131:K407" xr:uid="{00000000-0009-0000-0000-000003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355"/>
  <sheetViews>
    <sheetView showGridLines="0" tabSelected="1" topLeftCell="A79" zoomScale="85" zoomScaleNormal="85" workbookViewId="0">
      <selection activeCell="F203" sqref="F203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3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6" t="s">
        <v>92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1:46" s="1" customFormat="1" ht="24.9" customHeight="1">
      <c r="B4" s="19"/>
      <c r="D4" s="20" t="s">
        <v>108</v>
      </c>
      <c r="L4" s="19"/>
      <c r="M4" s="92" t="s">
        <v>10</v>
      </c>
      <c r="AT4" s="16" t="s">
        <v>3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26" t="s">
        <v>16</v>
      </c>
      <c r="L6" s="19"/>
    </row>
    <row r="7" spans="1:46" s="1" customFormat="1" ht="16.5" customHeight="1">
      <c r="B7" s="19"/>
      <c r="E7" s="248" t="str">
        <f>'Rekapitulace stavby'!K6</f>
        <v>Modernizace učeben v Gymnáziu Sokolov - stavební část</v>
      </c>
      <c r="F7" s="249"/>
      <c r="G7" s="249"/>
      <c r="H7" s="249"/>
      <c r="L7" s="19"/>
    </row>
    <row r="8" spans="1:46" s="2" customFormat="1" ht="12" customHeight="1">
      <c r="A8" s="31"/>
      <c r="B8" s="32"/>
      <c r="C8" s="31"/>
      <c r="D8" s="26" t="s">
        <v>109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7" t="s">
        <v>907</v>
      </c>
      <c r="F9" s="247"/>
      <c r="G9" s="247"/>
      <c r="H9" s="247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4" t="str">
        <f>'Rekapitulace stavby'!AN8</f>
        <v>24. 5. 2024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5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23</v>
      </c>
      <c r="E14" s="31"/>
      <c r="F14" s="31"/>
      <c r="G14" s="31"/>
      <c r="H14" s="31"/>
      <c r="I14" s="26" t="s">
        <v>24</v>
      </c>
      <c r="J14" s="24" t="s">
        <v>1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25</v>
      </c>
      <c r="F15" s="31"/>
      <c r="G15" s="31"/>
      <c r="H15" s="31"/>
      <c r="I15" s="26" t="s">
        <v>26</v>
      </c>
      <c r="J15" s="24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27</v>
      </c>
      <c r="E17" s="31"/>
      <c r="F17" s="31"/>
      <c r="G17" s="31"/>
      <c r="H17" s="31"/>
      <c r="I17" s="26" t="s">
        <v>24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0" t="str">
        <f>'Rekapitulace stavby'!E14</f>
        <v>Vyplň údaj</v>
      </c>
      <c r="F18" s="242"/>
      <c r="G18" s="242"/>
      <c r="H18" s="242"/>
      <c r="I18" s="26" t="s">
        <v>26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29</v>
      </c>
      <c r="E20" s="31"/>
      <c r="F20" s="31"/>
      <c r="G20" s="31"/>
      <c r="H20" s="31"/>
      <c r="I20" s="26" t="s">
        <v>24</v>
      </c>
      <c r="J20" s="24" t="s">
        <v>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30</v>
      </c>
      <c r="F21" s="31"/>
      <c r="G21" s="31"/>
      <c r="H21" s="31"/>
      <c r="I21" s="26" t="s">
        <v>26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32</v>
      </c>
      <c r="E23" s="31"/>
      <c r="F23" s="31"/>
      <c r="G23" s="31"/>
      <c r="H23" s="31"/>
      <c r="I23" s="26" t="s">
        <v>24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33</v>
      </c>
      <c r="F24" s="31"/>
      <c r="G24" s="31"/>
      <c r="H24" s="31"/>
      <c r="I24" s="26" t="s">
        <v>26</v>
      </c>
      <c r="J24" s="24" t="s">
        <v>1</v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34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3"/>
      <c r="B27" s="94"/>
      <c r="C27" s="93"/>
      <c r="D27" s="93"/>
      <c r="E27" s="246" t="s">
        <v>1</v>
      </c>
      <c r="F27" s="246"/>
      <c r="G27" s="246"/>
      <c r="H27" s="246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6" t="s">
        <v>36</v>
      </c>
      <c r="E30" s="31"/>
      <c r="F30" s="31"/>
      <c r="G30" s="31"/>
      <c r="H30" s="31"/>
      <c r="I30" s="31"/>
      <c r="J30" s="70">
        <f>ROUND(J132,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2"/>
      <c r="C32" s="31"/>
      <c r="D32" s="31"/>
      <c r="E32" s="31"/>
      <c r="F32" s="35" t="s">
        <v>38</v>
      </c>
      <c r="G32" s="31"/>
      <c r="H32" s="31"/>
      <c r="I32" s="35" t="s">
        <v>37</v>
      </c>
      <c r="J32" s="35" t="s">
        <v>39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2"/>
      <c r="C33" s="31"/>
      <c r="D33" s="97" t="s">
        <v>40</v>
      </c>
      <c r="E33" s="26" t="s">
        <v>41</v>
      </c>
      <c r="F33" s="98">
        <f>ROUND((SUM(BE132:BE354)),  2)</f>
        <v>0</v>
      </c>
      <c r="G33" s="31"/>
      <c r="H33" s="31"/>
      <c r="I33" s="99">
        <v>0.21</v>
      </c>
      <c r="J33" s="98">
        <f>ROUND(((SUM(BE132:BE354))*I33),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26" t="s">
        <v>42</v>
      </c>
      <c r="F34" s="98">
        <f>ROUND((SUM(BF132:BF354)),  2)</f>
        <v>0</v>
      </c>
      <c r="G34" s="31"/>
      <c r="H34" s="31"/>
      <c r="I34" s="99">
        <v>0.12</v>
      </c>
      <c r="J34" s="98">
        <f>ROUND(((SUM(BF132:BF354))*I34),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2"/>
      <c r="C35" s="31"/>
      <c r="D35" s="31"/>
      <c r="E35" s="26" t="s">
        <v>43</v>
      </c>
      <c r="F35" s="98">
        <f>ROUND((SUM(BG132:BG354)),  2)</f>
        <v>0</v>
      </c>
      <c r="G35" s="31"/>
      <c r="H35" s="31"/>
      <c r="I35" s="99">
        <v>0.21</v>
      </c>
      <c r="J35" s="98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2"/>
      <c r="C36" s="31"/>
      <c r="D36" s="31"/>
      <c r="E36" s="26" t="s">
        <v>44</v>
      </c>
      <c r="F36" s="98">
        <f>ROUND((SUM(BH132:BH354)),  2)</f>
        <v>0</v>
      </c>
      <c r="G36" s="31"/>
      <c r="H36" s="31"/>
      <c r="I36" s="99">
        <v>0.12</v>
      </c>
      <c r="J36" s="98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45</v>
      </c>
      <c r="F37" s="98">
        <f>ROUND((SUM(BI132:BI354)),  2)</f>
        <v>0</v>
      </c>
      <c r="G37" s="31"/>
      <c r="H37" s="31"/>
      <c r="I37" s="99">
        <v>0</v>
      </c>
      <c r="J37" s="98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0"/>
      <c r="D39" s="101" t="s">
        <v>46</v>
      </c>
      <c r="E39" s="59"/>
      <c r="F39" s="59"/>
      <c r="G39" s="102" t="s">
        <v>47</v>
      </c>
      <c r="H39" s="103" t="s">
        <v>48</v>
      </c>
      <c r="I39" s="59"/>
      <c r="J39" s="104">
        <f>SUM(J30:J37)</f>
        <v>0</v>
      </c>
      <c r="K39" s="105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customHeight="1">
      <c r="B41" s="19"/>
      <c r="L41" s="19"/>
    </row>
    <row r="42" spans="1:31" s="1" customFormat="1" ht="14.4" customHeight="1">
      <c r="B42" s="19"/>
      <c r="L42" s="19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41"/>
      <c r="D50" s="42" t="s">
        <v>49</v>
      </c>
      <c r="E50" s="43"/>
      <c r="F50" s="43"/>
      <c r="G50" s="42" t="s">
        <v>50</v>
      </c>
      <c r="H50" s="43"/>
      <c r="I50" s="43"/>
      <c r="J50" s="43"/>
      <c r="K50" s="43"/>
      <c r="L50" s="4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1"/>
      <c r="B61" s="32"/>
      <c r="C61" s="31"/>
      <c r="D61" s="44" t="s">
        <v>51</v>
      </c>
      <c r="E61" s="34"/>
      <c r="F61" s="106" t="s">
        <v>52</v>
      </c>
      <c r="G61" s="44" t="s">
        <v>51</v>
      </c>
      <c r="H61" s="34"/>
      <c r="I61" s="34"/>
      <c r="J61" s="107" t="s">
        <v>52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1"/>
      <c r="B65" s="32"/>
      <c r="C65" s="31"/>
      <c r="D65" s="42" t="s">
        <v>53</v>
      </c>
      <c r="E65" s="45"/>
      <c r="F65" s="45"/>
      <c r="G65" s="42" t="s">
        <v>54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1"/>
      <c r="B76" s="32"/>
      <c r="C76" s="31"/>
      <c r="D76" s="44" t="s">
        <v>51</v>
      </c>
      <c r="E76" s="34"/>
      <c r="F76" s="106" t="s">
        <v>52</v>
      </c>
      <c r="G76" s="44" t="s">
        <v>51</v>
      </c>
      <c r="H76" s="34"/>
      <c r="I76" s="34"/>
      <c r="J76" s="107" t="s">
        <v>52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customHeight="1">
      <c r="A82" s="31"/>
      <c r="B82" s="32"/>
      <c r="C82" s="20" t="s">
        <v>111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48" t="str">
        <f>E7</f>
        <v>Modernizace učeben v Gymnáziu Sokolov - stavební část</v>
      </c>
      <c r="F85" s="249"/>
      <c r="G85" s="249"/>
      <c r="H85" s="249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109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7" t="str">
        <f>E9</f>
        <v>3 - Učebna B 307 - Jazyky</v>
      </c>
      <c r="F87" s="247"/>
      <c r="G87" s="247"/>
      <c r="H87" s="247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Sokolov</v>
      </c>
      <c r="G89" s="31"/>
      <c r="H89" s="31"/>
      <c r="I89" s="26" t="s">
        <v>21</v>
      </c>
      <c r="J89" s="54" t="str">
        <f>IF(J12="","",J12)</f>
        <v>24. 5. 2024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customHeight="1">
      <c r="A91" s="31"/>
      <c r="B91" s="32"/>
      <c r="C91" s="26" t="s">
        <v>23</v>
      </c>
      <c r="D91" s="31"/>
      <c r="E91" s="31"/>
      <c r="F91" s="24" t="str">
        <f>E15</f>
        <v>Gymnázium Sokolov a KVC, p.o.</v>
      </c>
      <c r="G91" s="31"/>
      <c r="H91" s="31"/>
      <c r="I91" s="26" t="s">
        <v>29</v>
      </c>
      <c r="J91" s="29" t="str">
        <f>E21</f>
        <v>Projekt stav s.r.o.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customHeight="1">
      <c r="A92" s="31"/>
      <c r="B92" s="32"/>
      <c r="C92" s="26" t="s">
        <v>27</v>
      </c>
      <c r="D92" s="31"/>
      <c r="E92" s="31"/>
      <c r="F92" s="24" t="str">
        <f>IF(E18="","",E18)</f>
        <v>Vyplň údaj</v>
      </c>
      <c r="G92" s="31"/>
      <c r="H92" s="31"/>
      <c r="I92" s="26" t="s">
        <v>32</v>
      </c>
      <c r="J92" s="29" t="str">
        <f>E24</f>
        <v>Milan Hájek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08" t="s">
        <v>112</v>
      </c>
      <c r="D94" s="100"/>
      <c r="E94" s="100"/>
      <c r="F94" s="100"/>
      <c r="G94" s="100"/>
      <c r="H94" s="100"/>
      <c r="I94" s="100"/>
      <c r="J94" s="109" t="s">
        <v>113</v>
      </c>
      <c r="K94" s="100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5" customHeight="1">
      <c r="A96" s="31"/>
      <c r="B96" s="32"/>
      <c r="C96" s="110" t="s">
        <v>114</v>
      </c>
      <c r="D96" s="31"/>
      <c r="E96" s="31"/>
      <c r="F96" s="31"/>
      <c r="G96" s="31"/>
      <c r="H96" s="31"/>
      <c r="I96" s="31"/>
      <c r="J96" s="70">
        <f>J132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115</v>
      </c>
    </row>
    <row r="97" spans="2:12" s="9" customFormat="1" ht="24.9" customHeight="1">
      <c r="B97" s="111"/>
      <c r="D97" s="112" t="s">
        <v>156</v>
      </c>
      <c r="E97" s="113"/>
      <c r="F97" s="113"/>
      <c r="G97" s="113"/>
      <c r="H97" s="113"/>
      <c r="I97" s="113"/>
      <c r="J97" s="114">
        <f>J133</f>
        <v>0</v>
      </c>
      <c r="L97" s="111"/>
    </row>
    <row r="98" spans="2:12" s="12" customFormat="1" ht="19.95" customHeight="1">
      <c r="B98" s="159"/>
      <c r="D98" s="160" t="s">
        <v>157</v>
      </c>
      <c r="E98" s="161"/>
      <c r="F98" s="161"/>
      <c r="G98" s="161"/>
      <c r="H98" s="161"/>
      <c r="I98" s="161"/>
      <c r="J98" s="162">
        <f>J134</f>
        <v>0</v>
      </c>
      <c r="L98" s="159"/>
    </row>
    <row r="99" spans="2:12" s="12" customFormat="1" ht="19.95" customHeight="1">
      <c r="B99" s="159"/>
      <c r="D99" s="160" t="s">
        <v>158</v>
      </c>
      <c r="E99" s="161"/>
      <c r="F99" s="161"/>
      <c r="G99" s="161"/>
      <c r="H99" s="161"/>
      <c r="I99" s="161"/>
      <c r="J99" s="162">
        <f>J147</f>
        <v>0</v>
      </c>
      <c r="L99" s="159"/>
    </row>
    <row r="100" spans="2:12" s="12" customFormat="1" ht="19.95" customHeight="1">
      <c r="B100" s="159"/>
      <c r="D100" s="160" t="s">
        <v>159</v>
      </c>
      <c r="E100" s="161"/>
      <c r="F100" s="161"/>
      <c r="G100" s="161"/>
      <c r="H100" s="161"/>
      <c r="I100" s="161"/>
      <c r="J100" s="162">
        <f>J164</f>
        <v>0</v>
      </c>
      <c r="L100" s="159"/>
    </row>
    <row r="101" spans="2:12" s="12" customFormat="1" ht="19.95" customHeight="1">
      <c r="B101" s="159"/>
      <c r="D101" s="160" t="s">
        <v>160</v>
      </c>
      <c r="E101" s="161"/>
      <c r="F101" s="161"/>
      <c r="G101" s="161"/>
      <c r="H101" s="161"/>
      <c r="I101" s="161"/>
      <c r="J101" s="162">
        <f>J174</f>
        <v>0</v>
      </c>
      <c r="L101" s="159"/>
    </row>
    <row r="102" spans="2:12" s="9" customFormat="1" ht="24.9" customHeight="1">
      <c r="B102" s="111"/>
      <c r="D102" s="112" t="s">
        <v>161</v>
      </c>
      <c r="E102" s="113"/>
      <c r="F102" s="113"/>
      <c r="G102" s="113"/>
      <c r="H102" s="113"/>
      <c r="I102" s="113"/>
      <c r="J102" s="114">
        <f>J177</f>
        <v>0</v>
      </c>
      <c r="L102" s="111"/>
    </row>
    <row r="103" spans="2:12" s="12" customFormat="1" ht="19.95" customHeight="1">
      <c r="B103" s="159"/>
      <c r="D103" s="160" t="s">
        <v>162</v>
      </c>
      <c r="E103" s="161"/>
      <c r="F103" s="161"/>
      <c r="G103" s="161"/>
      <c r="H103" s="161"/>
      <c r="I103" s="161"/>
      <c r="J103" s="162">
        <f>J178</f>
        <v>0</v>
      </c>
      <c r="L103" s="159"/>
    </row>
    <row r="104" spans="2:12" s="12" customFormat="1" ht="19.95" customHeight="1">
      <c r="B104" s="159"/>
      <c r="D104" s="160" t="s">
        <v>163</v>
      </c>
      <c r="E104" s="161"/>
      <c r="F104" s="161"/>
      <c r="G104" s="161"/>
      <c r="H104" s="161"/>
      <c r="I104" s="161"/>
      <c r="J104" s="162">
        <f>J187</f>
        <v>0</v>
      </c>
      <c r="L104" s="159"/>
    </row>
    <row r="105" spans="2:12" s="12" customFormat="1" ht="19.95" customHeight="1">
      <c r="B105" s="159"/>
      <c r="D105" s="160" t="s">
        <v>164</v>
      </c>
      <c r="E105" s="161"/>
      <c r="F105" s="161"/>
      <c r="G105" s="161"/>
      <c r="H105" s="161"/>
      <c r="I105" s="161"/>
      <c r="J105" s="162">
        <f>J200</f>
        <v>0</v>
      </c>
      <c r="L105" s="159"/>
    </row>
    <row r="106" spans="2:12" s="12" customFormat="1" ht="19.95" customHeight="1">
      <c r="B106" s="159"/>
      <c r="D106" s="160" t="s">
        <v>168</v>
      </c>
      <c r="E106" s="161"/>
      <c r="F106" s="161"/>
      <c r="G106" s="161"/>
      <c r="H106" s="161"/>
      <c r="I106" s="161"/>
      <c r="J106" s="162">
        <f>J213</f>
        <v>0</v>
      </c>
      <c r="L106" s="159"/>
    </row>
    <row r="107" spans="2:12" s="12" customFormat="1" ht="19.95" customHeight="1">
      <c r="B107" s="159"/>
      <c r="D107" s="160" t="s">
        <v>626</v>
      </c>
      <c r="E107" s="161"/>
      <c r="F107" s="161"/>
      <c r="G107" s="161"/>
      <c r="H107" s="161"/>
      <c r="I107" s="161"/>
      <c r="J107" s="162">
        <f>J286</f>
        <v>0</v>
      </c>
      <c r="L107" s="159"/>
    </row>
    <row r="108" spans="2:12" s="12" customFormat="1" ht="19.95" customHeight="1">
      <c r="B108" s="159"/>
      <c r="D108" s="160" t="s">
        <v>169</v>
      </c>
      <c r="E108" s="161"/>
      <c r="F108" s="161"/>
      <c r="G108" s="161"/>
      <c r="H108" s="161"/>
      <c r="I108" s="161"/>
      <c r="J108" s="162">
        <f>J305</f>
        <v>0</v>
      </c>
      <c r="L108" s="159"/>
    </row>
    <row r="109" spans="2:12" s="12" customFormat="1" ht="19.95" customHeight="1">
      <c r="B109" s="159"/>
      <c r="D109" s="160" t="s">
        <v>908</v>
      </c>
      <c r="E109" s="161"/>
      <c r="F109" s="161"/>
      <c r="G109" s="161"/>
      <c r="H109" s="161"/>
      <c r="I109" s="161"/>
      <c r="J109" s="162">
        <f>J310</f>
        <v>0</v>
      </c>
      <c r="L109" s="159"/>
    </row>
    <row r="110" spans="2:12" s="12" customFormat="1" ht="19.95" customHeight="1">
      <c r="B110" s="159"/>
      <c r="D110" s="160" t="s">
        <v>170</v>
      </c>
      <c r="E110" s="161"/>
      <c r="F110" s="161"/>
      <c r="G110" s="161"/>
      <c r="H110" s="161"/>
      <c r="I110" s="161"/>
      <c r="J110" s="162">
        <f>J313</f>
        <v>0</v>
      </c>
      <c r="L110" s="159"/>
    </row>
    <row r="111" spans="2:12" s="12" customFormat="1" ht="19.95" customHeight="1">
      <c r="B111" s="159"/>
      <c r="D111" s="160" t="s">
        <v>171</v>
      </c>
      <c r="E111" s="161"/>
      <c r="F111" s="161"/>
      <c r="G111" s="161"/>
      <c r="H111" s="161"/>
      <c r="I111" s="161"/>
      <c r="J111" s="162">
        <f>J336</f>
        <v>0</v>
      </c>
      <c r="L111" s="159"/>
    </row>
    <row r="112" spans="2:12" s="9" customFormat="1" ht="24.9" customHeight="1">
      <c r="B112" s="111"/>
      <c r="D112" s="112" t="s">
        <v>172</v>
      </c>
      <c r="E112" s="113"/>
      <c r="F112" s="113"/>
      <c r="G112" s="113"/>
      <c r="H112" s="113"/>
      <c r="I112" s="113"/>
      <c r="J112" s="114">
        <f>J346</f>
        <v>0</v>
      </c>
      <c r="L112" s="111"/>
    </row>
    <row r="113" spans="1:31" s="2" customFormat="1" ht="21.75" customHeight="1">
      <c r="A113" s="31"/>
      <c r="B113" s="32"/>
      <c r="C113" s="31"/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31" s="2" customFormat="1" ht="6.9" customHeight="1">
      <c r="A114" s="31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8" spans="1:31" s="2" customFormat="1" ht="6.9" customHeight="1">
      <c r="A118" s="31"/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24.9" customHeight="1">
      <c r="A119" s="31"/>
      <c r="B119" s="32"/>
      <c r="C119" s="20" t="s">
        <v>117</v>
      </c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6.9" customHeight="1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2" customHeight="1">
      <c r="A121" s="31"/>
      <c r="B121" s="32"/>
      <c r="C121" s="26" t="s">
        <v>16</v>
      </c>
      <c r="D121" s="31"/>
      <c r="E121" s="31"/>
      <c r="F121" s="31"/>
      <c r="G121" s="31"/>
      <c r="H121" s="31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6.5" customHeight="1">
      <c r="A122" s="31"/>
      <c r="B122" s="32"/>
      <c r="C122" s="31"/>
      <c r="D122" s="31"/>
      <c r="E122" s="248" t="str">
        <f>E7</f>
        <v>Modernizace učeben v Gymnáziu Sokolov - stavební část</v>
      </c>
      <c r="F122" s="249"/>
      <c r="G122" s="249"/>
      <c r="H122" s="249"/>
      <c r="I122" s="31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>
      <c r="A123" s="31"/>
      <c r="B123" s="32"/>
      <c r="C123" s="26" t="s">
        <v>109</v>
      </c>
      <c r="D123" s="31"/>
      <c r="E123" s="31"/>
      <c r="F123" s="31"/>
      <c r="G123" s="31"/>
      <c r="H123" s="31"/>
      <c r="I123" s="31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6.5" customHeight="1">
      <c r="A124" s="31"/>
      <c r="B124" s="32"/>
      <c r="C124" s="31"/>
      <c r="D124" s="31"/>
      <c r="E124" s="227" t="str">
        <f>E9</f>
        <v>3 - Učebna B 307 - Jazyky</v>
      </c>
      <c r="F124" s="247"/>
      <c r="G124" s="247"/>
      <c r="H124" s="247"/>
      <c r="I124" s="31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" customHeight="1">
      <c r="A125" s="31"/>
      <c r="B125" s="32"/>
      <c r="C125" s="31"/>
      <c r="D125" s="31"/>
      <c r="E125" s="31"/>
      <c r="F125" s="31"/>
      <c r="G125" s="31"/>
      <c r="H125" s="31"/>
      <c r="I125" s="31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2" customHeight="1">
      <c r="A126" s="31"/>
      <c r="B126" s="32"/>
      <c r="C126" s="26" t="s">
        <v>19</v>
      </c>
      <c r="D126" s="31"/>
      <c r="E126" s="31"/>
      <c r="F126" s="24" t="str">
        <f>F12</f>
        <v>Sokolov</v>
      </c>
      <c r="G126" s="31"/>
      <c r="H126" s="31"/>
      <c r="I126" s="26" t="s">
        <v>21</v>
      </c>
      <c r="J126" s="54" t="str">
        <f>IF(J12="","",J12)</f>
        <v>24. 5. 2024</v>
      </c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6.9" customHeight="1">
      <c r="A127" s="31"/>
      <c r="B127" s="32"/>
      <c r="C127" s="31"/>
      <c r="D127" s="31"/>
      <c r="E127" s="31"/>
      <c r="F127" s="31"/>
      <c r="G127" s="31"/>
      <c r="H127" s="31"/>
      <c r="I127" s="31"/>
      <c r="J127" s="31"/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5.15" customHeight="1">
      <c r="A128" s="31"/>
      <c r="B128" s="32"/>
      <c r="C128" s="26" t="s">
        <v>23</v>
      </c>
      <c r="D128" s="31"/>
      <c r="E128" s="31"/>
      <c r="F128" s="24" t="str">
        <f>E15</f>
        <v>Gymnázium Sokolov a KVC, p.o.</v>
      </c>
      <c r="G128" s="31"/>
      <c r="H128" s="31"/>
      <c r="I128" s="26" t="s">
        <v>29</v>
      </c>
      <c r="J128" s="29" t="str">
        <f>E21</f>
        <v>Projekt stav s.r.o.</v>
      </c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5.15" customHeight="1">
      <c r="A129" s="31"/>
      <c r="B129" s="32"/>
      <c r="C129" s="26" t="s">
        <v>27</v>
      </c>
      <c r="D129" s="31"/>
      <c r="E129" s="31"/>
      <c r="F129" s="24" t="str">
        <f>IF(E18="","",E18)</f>
        <v>Vyplň údaj</v>
      </c>
      <c r="G129" s="31"/>
      <c r="H129" s="31"/>
      <c r="I129" s="26" t="s">
        <v>32</v>
      </c>
      <c r="J129" s="29" t="str">
        <f>E24</f>
        <v>Milan Hájek</v>
      </c>
      <c r="K129" s="31"/>
      <c r="L129" s="4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0.35" customHeight="1">
      <c r="A130" s="31"/>
      <c r="B130" s="32"/>
      <c r="C130" s="31"/>
      <c r="D130" s="31"/>
      <c r="E130" s="31"/>
      <c r="F130" s="31"/>
      <c r="G130" s="31"/>
      <c r="H130" s="31"/>
      <c r="I130" s="31"/>
      <c r="J130" s="31"/>
      <c r="K130" s="31"/>
      <c r="L130" s="4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10" customFormat="1" ht="29.25" customHeight="1">
      <c r="A131" s="115"/>
      <c r="B131" s="116"/>
      <c r="C131" s="117" t="s">
        <v>118</v>
      </c>
      <c r="D131" s="118" t="s">
        <v>61</v>
      </c>
      <c r="E131" s="118" t="s">
        <v>57</v>
      </c>
      <c r="F131" s="118" t="s">
        <v>58</v>
      </c>
      <c r="G131" s="118" t="s">
        <v>119</v>
      </c>
      <c r="H131" s="118" t="s">
        <v>120</v>
      </c>
      <c r="I131" s="118" t="s">
        <v>121</v>
      </c>
      <c r="J131" s="118" t="s">
        <v>113</v>
      </c>
      <c r="K131" s="119" t="s">
        <v>122</v>
      </c>
      <c r="L131" s="120"/>
      <c r="M131" s="61" t="s">
        <v>1</v>
      </c>
      <c r="N131" s="62" t="s">
        <v>40</v>
      </c>
      <c r="O131" s="62" t="s">
        <v>123</v>
      </c>
      <c r="P131" s="62" t="s">
        <v>124</v>
      </c>
      <c r="Q131" s="62" t="s">
        <v>125</v>
      </c>
      <c r="R131" s="62" t="s">
        <v>126</v>
      </c>
      <c r="S131" s="62" t="s">
        <v>127</v>
      </c>
      <c r="T131" s="63" t="s">
        <v>128</v>
      </c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</row>
    <row r="132" spans="1:65" s="2" customFormat="1" ht="22.95" customHeight="1">
      <c r="A132" s="31"/>
      <c r="B132" s="32"/>
      <c r="C132" s="68" t="s">
        <v>129</v>
      </c>
      <c r="D132" s="31"/>
      <c r="E132" s="31"/>
      <c r="F132" s="31"/>
      <c r="G132" s="31"/>
      <c r="H132" s="31"/>
      <c r="I132" s="31"/>
      <c r="J132" s="121">
        <f>BK132</f>
        <v>0</v>
      </c>
      <c r="K132" s="31"/>
      <c r="L132" s="32"/>
      <c r="M132" s="64"/>
      <c r="N132" s="55"/>
      <c r="O132" s="65"/>
      <c r="P132" s="122">
        <f>P133+P177+P346</f>
        <v>0</v>
      </c>
      <c r="Q132" s="65"/>
      <c r="R132" s="122">
        <f>R133+R177+R346</f>
        <v>3.0351754</v>
      </c>
      <c r="S132" s="65"/>
      <c r="T132" s="123">
        <f>T133+T177+T346</f>
        <v>1.547736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6" t="s">
        <v>75</v>
      </c>
      <c r="AU132" s="16" t="s">
        <v>115</v>
      </c>
      <c r="BK132" s="124">
        <f>BK133+BK177+BK346</f>
        <v>0</v>
      </c>
    </row>
    <row r="133" spans="1:65" s="11" customFormat="1" ht="25.95" customHeight="1">
      <c r="B133" s="125"/>
      <c r="D133" s="126" t="s">
        <v>75</v>
      </c>
      <c r="E133" s="127" t="s">
        <v>173</v>
      </c>
      <c r="F133" s="127" t="s">
        <v>174</v>
      </c>
      <c r="I133" s="128"/>
      <c r="J133" s="129">
        <f>BK133</f>
        <v>0</v>
      </c>
      <c r="L133" s="125"/>
      <c r="M133" s="130"/>
      <c r="N133" s="131"/>
      <c r="O133" s="131"/>
      <c r="P133" s="132">
        <f>P134+P147+P164+P174</f>
        <v>0</v>
      </c>
      <c r="Q133" s="131"/>
      <c r="R133" s="132">
        <f>R134+R147+R164+R174</f>
        <v>1.6102219999999998</v>
      </c>
      <c r="S133" s="131"/>
      <c r="T133" s="133">
        <f>T134+T147+T164+T174</f>
        <v>1.2297</v>
      </c>
      <c r="AR133" s="126" t="s">
        <v>83</v>
      </c>
      <c r="AT133" s="134" t="s">
        <v>75</v>
      </c>
      <c r="AU133" s="134" t="s">
        <v>76</v>
      </c>
      <c r="AY133" s="126" t="s">
        <v>132</v>
      </c>
      <c r="BK133" s="135">
        <f>BK134+BK147+BK164+BK174</f>
        <v>0</v>
      </c>
    </row>
    <row r="134" spans="1:65" s="11" customFormat="1" ht="22.95" customHeight="1">
      <c r="B134" s="125"/>
      <c r="D134" s="126" t="s">
        <v>75</v>
      </c>
      <c r="E134" s="163" t="s">
        <v>99</v>
      </c>
      <c r="F134" s="163" t="s">
        <v>175</v>
      </c>
      <c r="I134" s="128"/>
      <c r="J134" s="164">
        <f>BK134</f>
        <v>0</v>
      </c>
      <c r="L134" s="125"/>
      <c r="M134" s="130"/>
      <c r="N134" s="131"/>
      <c r="O134" s="131"/>
      <c r="P134" s="132">
        <f>SUM(P135:P146)</f>
        <v>0</v>
      </c>
      <c r="Q134" s="131"/>
      <c r="R134" s="132">
        <f>SUM(R135:R146)</f>
        <v>1.5944799999999999</v>
      </c>
      <c r="S134" s="131"/>
      <c r="T134" s="133">
        <f>SUM(T135:T146)</f>
        <v>3.0000000000000003E-4</v>
      </c>
      <c r="AR134" s="126" t="s">
        <v>83</v>
      </c>
      <c r="AT134" s="134" t="s">
        <v>75</v>
      </c>
      <c r="AU134" s="134" t="s">
        <v>83</v>
      </c>
      <c r="AY134" s="126" t="s">
        <v>132</v>
      </c>
      <c r="BK134" s="135">
        <f>SUM(BK135:BK146)</f>
        <v>0</v>
      </c>
    </row>
    <row r="135" spans="1:65" s="2" customFormat="1" ht="24.15" customHeight="1">
      <c r="A135" s="31"/>
      <c r="B135" s="136"/>
      <c r="C135" s="137" t="s">
        <v>83</v>
      </c>
      <c r="D135" s="137" t="s">
        <v>133</v>
      </c>
      <c r="E135" s="138" t="s">
        <v>176</v>
      </c>
      <c r="F135" s="139" t="s">
        <v>177</v>
      </c>
      <c r="G135" s="140" t="s">
        <v>178</v>
      </c>
      <c r="H135" s="141">
        <v>92.6</v>
      </c>
      <c r="I135" s="142"/>
      <c r="J135" s="143">
        <f>ROUND(I135*H135,2)</f>
        <v>0</v>
      </c>
      <c r="K135" s="139" t="s">
        <v>179</v>
      </c>
      <c r="L135" s="32"/>
      <c r="M135" s="144" t="s">
        <v>1</v>
      </c>
      <c r="N135" s="145" t="s">
        <v>41</v>
      </c>
      <c r="O135" s="57"/>
      <c r="P135" s="146">
        <f>O135*H135</f>
        <v>0</v>
      </c>
      <c r="Q135" s="146">
        <v>5.7999999999999996E-3</v>
      </c>
      <c r="R135" s="146">
        <f>Q135*H135</f>
        <v>0.53707999999999989</v>
      </c>
      <c r="S135" s="146">
        <v>0</v>
      </c>
      <c r="T135" s="147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48" t="s">
        <v>93</v>
      </c>
      <c r="AT135" s="148" t="s">
        <v>133</v>
      </c>
      <c r="AU135" s="148" t="s">
        <v>85</v>
      </c>
      <c r="AY135" s="16" t="s">
        <v>132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6" t="s">
        <v>83</v>
      </c>
      <c r="BK135" s="149">
        <f>ROUND(I135*H135,2)</f>
        <v>0</v>
      </c>
      <c r="BL135" s="16" t="s">
        <v>93</v>
      </c>
      <c r="BM135" s="148" t="s">
        <v>180</v>
      </c>
    </row>
    <row r="136" spans="1:65" s="2" customFormat="1" ht="28.8">
      <c r="A136" s="31"/>
      <c r="B136" s="32"/>
      <c r="C136" s="31"/>
      <c r="D136" s="150" t="s">
        <v>138</v>
      </c>
      <c r="E136" s="31"/>
      <c r="F136" s="151" t="s">
        <v>181</v>
      </c>
      <c r="G136" s="31"/>
      <c r="H136" s="31"/>
      <c r="I136" s="152"/>
      <c r="J136" s="31"/>
      <c r="K136" s="31"/>
      <c r="L136" s="32"/>
      <c r="M136" s="153"/>
      <c r="N136" s="154"/>
      <c r="O136" s="57"/>
      <c r="P136" s="57"/>
      <c r="Q136" s="57"/>
      <c r="R136" s="57"/>
      <c r="S136" s="57"/>
      <c r="T136" s="58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6" t="s">
        <v>138</v>
      </c>
      <c r="AU136" s="16" t="s">
        <v>85</v>
      </c>
    </row>
    <row r="137" spans="1:65" s="2" customFormat="1" ht="21.75" customHeight="1">
      <c r="A137" s="31"/>
      <c r="B137" s="136"/>
      <c r="C137" s="137" t="s">
        <v>85</v>
      </c>
      <c r="D137" s="137" t="s">
        <v>133</v>
      </c>
      <c r="E137" s="138" t="s">
        <v>182</v>
      </c>
      <c r="F137" s="139" t="s">
        <v>183</v>
      </c>
      <c r="G137" s="140" t="s">
        <v>178</v>
      </c>
      <c r="H137" s="141">
        <v>6.35</v>
      </c>
      <c r="I137" s="142"/>
      <c r="J137" s="143">
        <f>ROUND(I137*H137,2)</f>
        <v>0</v>
      </c>
      <c r="K137" s="139" t="s">
        <v>179</v>
      </c>
      <c r="L137" s="32"/>
      <c r="M137" s="144" t="s">
        <v>1</v>
      </c>
      <c r="N137" s="145" t="s">
        <v>41</v>
      </c>
      <c r="O137" s="57"/>
      <c r="P137" s="146">
        <f>O137*H137</f>
        <v>0</v>
      </c>
      <c r="Q137" s="146">
        <v>5.6000000000000001E-2</v>
      </c>
      <c r="R137" s="146">
        <f>Q137*H137</f>
        <v>0.35559999999999997</v>
      </c>
      <c r="S137" s="146">
        <v>0</v>
      </c>
      <c r="T137" s="147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48" t="s">
        <v>93</v>
      </c>
      <c r="AT137" s="148" t="s">
        <v>133</v>
      </c>
      <c r="AU137" s="148" t="s">
        <v>85</v>
      </c>
      <c r="AY137" s="16" t="s">
        <v>132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6" t="s">
        <v>83</v>
      </c>
      <c r="BK137" s="149">
        <f>ROUND(I137*H137,2)</f>
        <v>0</v>
      </c>
      <c r="BL137" s="16" t="s">
        <v>93</v>
      </c>
      <c r="BM137" s="148" t="s">
        <v>184</v>
      </c>
    </row>
    <row r="138" spans="1:65" s="2" customFormat="1">
      <c r="A138" s="31"/>
      <c r="B138" s="32"/>
      <c r="C138" s="31"/>
      <c r="D138" s="150" t="s">
        <v>138</v>
      </c>
      <c r="E138" s="31"/>
      <c r="F138" s="151" t="s">
        <v>185</v>
      </c>
      <c r="G138" s="31"/>
      <c r="H138" s="31"/>
      <c r="I138" s="152"/>
      <c r="J138" s="31"/>
      <c r="K138" s="31"/>
      <c r="L138" s="32"/>
      <c r="M138" s="153"/>
      <c r="N138" s="154"/>
      <c r="O138" s="57"/>
      <c r="P138" s="57"/>
      <c r="Q138" s="57"/>
      <c r="R138" s="57"/>
      <c r="S138" s="57"/>
      <c r="T138" s="58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6" t="s">
        <v>138</v>
      </c>
      <c r="AU138" s="16" t="s">
        <v>85</v>
      </c>
    </row>
    <row r="139" spans="1:65" s="13" customFormat="1">
      <c r="B139" s="165"/>
      <c r="D139" s="150" t="s">
        <v>186</v>
      </c>
      <c r="E139" s="166" t="s">
        <v>1</v>
      </c>
      <c r="F139" s="167" t="s">
        <v>628</v>
      </c>
      <c r="H139" s="168">
        <v>6</v>
      </c>
      <c r="I139" s="169"/>
      <c r="L139" s="165"/>
      <c r="M139" s="170"/>
      <c r="N139" s="171"/>
      <c r="O139" s="171"/>
      <c r="P139" s="171"/>
      <c r="Q139" s="171"/>
      <c r="R139" s="171"/>
      <c r="S139" s="171"/>
      <c r="T139" s="172"/>
      <c r="AT139" s="166" t="s">
        <v>186</v>
      </c>
      <c r="AU139" s="166" t="s">
        <v>85</v>
      </c>
      <c r="AV139" s="13" t="s">
        <v>85</v>
      </c>
      <c r="AW139" s="13" t="s">
        <v>31</v>
      </c>
      <c r="AX139" s="13" t="s">
        <v>76</v>
      </c>
      <c r="AY139" s="166" t="s">
        <v>132</v>
      </c>
    </row>
    <row r="140" spans="1:65" s="13" customFormat="1">
      <c r="B140" s="165"/>
      <c r="D140" s="150" t="s">
        <v>186</v>
      </c>
      <c r="E140" s="166" t="s">
        <v>1</v>
      </c>
      <c r="F140" s="167" t="s">
        <v>909</v>
      </c>
      <c r="H140" s="168">
        <v>0.28000000000000003</v>
      </c>
      <c r="I140" s="169"/>
      <c r="L140" s="165"/>
      <c r="M140" s="170"/>
      <c r="N140" s="171"/>
      <c r="O140" s="171"/>
      <c r="P140" s="171"/>
      <c r="Q140" s="171"/>
      <c r="R140" s="171"/>
      <c r="S140" s="171"/>
      <c r="T140" s="172"/>
      <c r="AT140" s="166" t="s">
        <v>186</v>
      </c>
      <c r="AU140" s="166" t="s">
        <v>85</v>
      </c>
      <c r="AV140" s="13" t="s">
        <v>85</v>
      </c>
      <c r="AW140" s="13" t="s">
        <v>31</v>
      </c>
      <c r="AX140" s="13" t="s">
        <v>76</v>
      </c>
      <c r="AY140" s="166" t="s">
        <v>132</v>
      </c>
    </row>
    <row r="141" spans="1:65" s="13" customFormat="1">
      <c r="B141" s="165"/>
      <c r="D141" s="150" t="s">
        <v>186</v>
      </c>
      <c r="E141" s="166" t="s">
        <v>1</v>
      </c>
      <c r="F141" s="167" t="s">
        <v>910</v>
      </c>
      <c r="H141" s="168">
        <v>7.0000000000000007E-2</v>
      </c>
      <c r="I141" s="169"/>
      <c r="L141" s="165"/>
      <c r="M141" s="170"/>
      <c r="N141" s="171"/>
      <c r="O141" s="171"/>
      <c r="P141" s="171"/>
      <c r="Q141" s="171"/>
      <c r="R141" s="171"/>
      <c r="S141" s="171"/>
      <c r="T141" s="172"/>
      <c r="AT141" s="166" t="s">
        <v>186</v>
      </c>
      <c r="AU141" s="166" t="s">
        <v>85</v>
      </c>
      <c r="AV141" s="13" t="s">
        <v>85</v>
      </c>
      <c r="AW141" s="13" t="s">
        <v>31</v>
      </c>
      <c r="AX141" s="13" t="s">
        <v>76</v>
      </c>
      <c r="AY141" s="166" t="s">
        <v>132</v>
      </c>
    </row>
    <row r="142" spans="1:65" s="2" customFormat="1" ht="24.15" customHeight="1">
      <c r="A142" s="31"/>
      <c r="B142" s="136"/>
      <c r="C142" s="137" t="s">
        <v>90</v>
      </c>
      <c r="D142" s="137" t="s">
        <v>133</v>
      </c>
      <c r="E142" s="138" t="s">
        <v>191</v>
      </c>
      <c r="F142" s="139" t="s">
        <v>192</v>
      </c>
      <c r="G142" s="140" t="s">
        <v>178</v>
      </c>
      <c r="H142" s="141">
        <v>121</v>
      </c>
      <c r="I142" s="142"/>
      <c r="J142" s="143">
        <f>ROUND(I142*H142,2)</f>
        <v>0</v>
      </c>
      <c r="K142" s="139" t="s">
        <v>179</v>
      </c>
      <c r="L142" s="32"/>
      <c r="M142" s="144" t="s">
        <v>1</v>
      </c>
      <c r="N142" s="145" t="s">
        <v>41</v>
      </c>
      <c r="O142" s="57"/>
      <c r="P142" s="146">
        <f>O142*H142</f>
        <v>0</v>
      </c>
      <c r="Q142" s="146">
        <v>5.7999999999999996E-3</v>
      </c>
      <c r="R142" s="146">
        <f>Q142*H142</f>
        <v>0.70179999999999998</v>
      </c>
      <c r="S142" s="146">
        <v>0</v>
      </c>
      <c r="T142" s="147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48" t="s">
        <v>93</v>
      </c>
      <c r="AT142" s="148" t="s">
        <v>133</v>
      </c>
      <c r="AU142" s="148" t="s">
        <v>85</v>
      </c>
      <c r="AY142" s="16" t="s">
        <v>132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6" t="s">
        <v>83</v>
      </c>
      <c r="BK142" s="149">
        <f>ROUND(I142*H142,2)</f>
        <v>0</v>
      </c>
      <c r="BL142" s="16" t="s">
        <v>93</v>
      </c>
      <c r="BM142" s="148" t="s">
        <v>193</v>
      </c>
    </row>
    <row r="143" spans="1:65" s="2" customFormat="1" ht="28.8">
      <c r="A143" s="31"/>
      <c r="B143" s="32"/>
      <c r="C143" s="31"/>
      <c r="D143" s="150" t="s">
        <v>138</v>
      </c>
      <c r="E143" s="31"/>
      <c r="F143" s="151" t="s">
        <v>194</v>
      </c>
      <c r="G143" s="31"/>
      <c r="H143" s="31"/>
      <c r="I143" s="152"/>
      <c r="J143" s="31"/>
      <c r="K143" s="31"/>
      <c r="L143" s="32"/>
      <c r="M143" s="153"/>
      <c r="N143" s="154"/>
      <c r="O143" s="57"/>
      <c r="P143" s="57"/>
      <c r="Q143" s="57"/>
      <c r="R143" s="57"/>
      <c r="S143" s="57"/>
      <c r="T143" s="58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6" t="s">
        <v>138</v>
      </c>
      <c r="AU143" s="16" t="s">
        <v>85</v>
      </c>
    </row>
    <row r="144" spans="1:65" s="2" customFormat="1" ht="24.15" customHeight="1">
      <c r="A144" s="31"/>
      <c r="B144" s="136"/>
      <c r="C144" s="137" t="s">
        <v>93</v>
      </c>
      <c r="D144" s="137" t="s">
        <v>133</v>
      </c>
      <c r="E144" s="138" t="s">
        <v>195</v>
      </c>
      <c r="F144" s="139" t="s">
        <v>196</v>
      </c>
      <c r="G144" s="140" t="s">
        <v>178</v>
      </c>
      <c r="H144" s="141">
        <v>30</v>
      </c>
      <c r="I144" s="142"/>
      <c r="J144" s="143">
        <f>ROUND(I144*H144,2)</f>
        <v>0</v>
      </c>
      <c r="K144" s="139" t="s">
        <v>179</v>
      </c>
      <c r="L144" s="32"/>
      <c r="M144" s="144" t="s">
        <v>1</v>
      </c>
      <c r="N144" s="145" t="s">
        <v>41</v>
      </c>
      <c r="O144" s="57"/>
      <c r="P144" s="146">
        <f>O144*H144</f>
        <v>0</v>
      </c>
      <c r="Q144" s="146">
        <v>0</v>
      </c>
      <c r="R144" s="146">
        <f>Q144*H144</f>
        <v>0</v>
      </c>
      <c r="S144" s="146">
        <v>1.0000000000000001E-5</v>
      </c>
      <c r="T144" s="147">
        <f>S144*H144</f>
        <v>3.0000000000000003E-4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48" t="s">
        <v>93</v>
      </c>
      <c r="AT144" s="148" t="s">
        <v>133</v>
      </c>
      <c r="AU144" s="148" t="s">
        <v>85</v>
      </c>
      <c r="AY144" s="16" t="s">
        <v>132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6" t="s">
        <v>83</v>
      </c>
      <c r="BK144" s="149">
        <f>ROUND(I144*H144,2)</f>
        <v>0</v>
      </c>
      <c r="BL144" s="16" t="s">
        <v>93</v>
      </c>
      <c r="BM144" s="148" t="s">
        <v>197</v>
      </c>
    </row>
    <row r="145" spans="1:65" s="2" customFormat="1" ht="28.8">
      <c r="A145" s="31"/>
      <c r="B145" s="32"/>
      <c r="C145" s="31"/>
      <c r="D145" s="150" t="s">
        <v>138</v>
      </c>
      <c r="E145" s="31"/>
      <c r="F145" s="151" t="s">
        <v>198</v>
      </c>
      <c r="G145" s="31"/>
      <c r="H145" s="31"/>
      <c r="I145" s="152"/>
      <c r="J145" s="31"/>
      <c r="K145" s="31"/>
      <c r="L145" s="32"/>
      <c r="M145" s="153"/>
      <c r="N145" s="154"/>
      <c r="O145" s="57"/>
      <c r="P145" s="57"/>
      <c r="Q145" s="57"/>
      <c r="R145" s="57"/>
      <c r="S145" s="57"/>
      <c r="T145" s="58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6" t="s">
        <v>138</v>
      </c>
      <c r="AU145" s="16" t="s">
        <v>85</v>
      </c>
    </row>
    <row r="146" spans="1:65" s="13" customFormat="1">
      <c r="B146" s="165"/>
      <c r="D146" s="150" t="s">
        <v>186</v>
      </c>
      <c r="E146" s="166" t="s">
        <v>1</v>
      </c>
      <c r="F146" s="167" t="s">
        <v>631</v>
      </c>
      <c r="H146" s="168">
        <v>30</v>
      </c>
      <c r="I146" s="169"/>
      <c r="L146" s="165"/>
      <c r="M146" s="170"/>
      <c r="N146" s="171"/>
      <c r="O146" s="171"/>
      <c r="P146" s="171"/>
      <c r="Q146" s="171"/>
      <c r="R146" s="171"/>
      <c r="S146" s="171"/>
      <c r="T146" s="172"/>
      <c r="AT146" s="166" t="s">
        <v>186</v>
      </c>
      <c r="AU146" s="166" t="s">
        <v>85</v>
      </c>
      <c r="AV146" s="13" t="s">
        <v>85</v>
      </c>
      <c r="AW146" s="13" t="s">
        <v>31</v>
      </c>
      <c r="AX146" s="13" t="s">
        <v>83</v>
      </c>
      <c r="AY146" s="166" t="s">
        <v>132</v>
      </c>
    </row>
    <row r="147" spans="1:65" s="11" customFormat="1" ht="22.95" customHeight="1">
      <c r="B147" s="125"/>
      <c r="D147" s="126" t="s">
        <v>75</v>
      </c>
      <c r="E147" s="163" t="s">
        <v>200</v>
      </c>
      <c r="F147" s="163" t="s">
        <v>201</v>
      </c>
      <c r="I147" s="128"/>
      <c r="J147" s="164">
        <f>BK147</f>
        <v>0</v>
      </c>
      <c r="L147" s="125"/>
      <c r="M147" s="130"/>
      <c r="N147" s="131"/>
      <c r="O147" s="131"/>
      <c r="P147" s="132">
        <f>SUM(P148:P163)</f>
        <v>0</v>
      </c>
      <c r="Q147" s="131"/>
      <c r="R147" s="132">
        <f>SUM(R148:R163)</f>
        <v>1.5741999999999999E-2</v>
      </c>
      <c r="S147" s="131"/>
      <c r="T147" s="133">
        <f>SUM(T148:T163)</f>
        <v>1.2294</v>
      </c>
      <c r="AR147" s="126" t="s">
        <v>83</v>
      </c>
      <c r="AT147" s="134" t="s">
        <v>75</v>
      </c>
      <c r="AU147" s="134" t="s">
        <v>83</v>
      </c>
      <c r="AY147" s="126" t="s">
        <v>132</v>
      </c>
      <c r="BK147" s="135">
        <f>SUM(BK148:BK163)</f>
        <v>0</v>
      </c>
    </row>
    <row r="148" spans="1:65" s="2" customFormat="1" ht="33" customHeight="1">
      <c r="A148" s="31"/>
      <c r="B148" s="136"/>
      <c r="C148" s="137" t="s">
        <v>96</v>
      </c>
      <c r="D148" s="137" t="s">
        <v>133</v>
      </c>
      <c r="E148" s="138" t="s">
        <v>202</v>
      </c>
      <c r="F148" s="139" t="s">
        <v>203</v>
      </c>
      <c r="G148" s="140" t="s">
        <v>178</v>
      </c>
      <c r="H148" s="141">
        <v>92.6</v>
      </c>
      <c r="I148" s="142"/>
      <c r="J148" s="143">
        <f>ROUND(I148*H148,2)</f>
        <v>0</v>
      </c>
      <c r="K148" s="139" t="s">
        <v>179</v>
      </c>
      <c r="L148" s="32"/>
      <c r="M148" s="144" t="s">
        <v>1</v>
      </c>
      <c r="N148" s="145" t="s">
        <v>41</v>
      </c>
      <c r="O148" s="57"/>
      <c r="P148" s="146">
        <f>O148*H148</f>
        <v>0</v>
      </c>
      <c r="Q148" s="146">
        <v>1.2999999999999999E-4</v>
      </c>
      <c r="R148" s="146">
        <f>Q148*H148</f>
        <v>1.2037999999999998E-2</v>
      </c>
      <c r="S148" s="146">
        <v>0</v>
      </c>
      <c r="T148" s="147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48" t="s">
        <v>93</v>
      </c>
      <c r="AT148" s="148" t="s">
        <v>133</v>
      </c>
      <c r="AU148" s="148" t="s">
        <v>85</v>
      </c>
      <c r="AY148" s="16" t="s">
        <v>132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6" t="s">
        <v>83</v>
      </c>
      <c r="BK148" s="149">
        <f>ROUND(I148*H148,2)</f>
        <v>0</v>
      </c>
      <c r="BL148" s="16" t="s">
        <v>93</v>
      </c>
      <c r="BM148" s="148" t="s">
        <v>204</v>
      </c>
    </row>
    <row r="149" spans="1:65" s="2" customFormat="1" ht="19.2">
      <c r="A149" s="31"/>
      <c r="B149" s="32"/>
      <c r="C149" s="31"/>
      <c r="D149" s="150" t="s">
        <v>138</v>
      </c>
      <c r="E149" s="31"/>
      <c r="F149" s="151" t="s">
        <v>205</v>
      </c>
      <c r="G149" s="31"/>
      <c r="H149" s="31"/>
      <c r="I149" s="152"/>
      <c r="J149" s="31"/>
      <c r="K149" s="31"/>
      <c r="L149" s="32"/>
      <c r="M149" s="153"/>
      <c r="N149" s="154"/>
      <c r="O149" s="57"/>
      <c r="P149" s="57"/>
      <c r="Q149" s="57"/>
      <c r="R149" s="57"/>
      <c r="S149" s="57"/>
      <c r="T149" s="58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6" t="s">
        <v>138</v>
      </c>
      <c r="AU149" s="16" t="s">
        <v>85</v>
      </c>
    </row>
    <row r="150" spans="1:65" s="2" customFormat="1" ht="24.15" customHeight="1">
      <c r="A150" s="31"/>
      <c r="B150" s="136"/>
      <c r="C150" s="137" t="s">
        <v>99</v>
      </c>
      <c r="D150" s="137" t="s">
        <v>133</v>
      </c>
      <c r="E150" s="138" t="s">
        <v>206</v>
      </c>
      <c r="F150" s="139" t="s">
        <v>207</v>
      </c>
      <c r="G150" s="140" t="s">
        <v>178</v>
      </c>
      <c r="H150" s="141">
        <v>92.6</v>
      </c>
      <c r="I150" s="142"/>
      <c r="J150" s="143">
        <f>ROUND(I150*H150,2)</f>
        <v>0</v>
      </c>
      <c r="K150" s="139" t="s">
        <v>179</v>
      </c>
      <c r="L150" s="32"/>
      <c r="M150" s="144" t="s">
        <v>1</v>
      </c>
      <c r="N150" s="145" t="s">
        <v>41</v>
      </c>
      <c r="O150" s="57"/>
      <c r="P150" s="146">
        <f>O150*H150</f>
        <v>0</v>
      </c>
      <c r="Q150" s="146">
        <v>4.0000000000000003E-5</v>
      </c>
      <c r="R150" s="146">
        <f>Q150*H150</f>
        <v>3.7040000000000003E-3</v>
      </c>
      <c r="S150" s="146">
        <v>0</v>
      </c>
      <c r="T150" s="147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48" t="s">
        <v>93</v>
      </c>
      <c r="AT150" s="148" t="s">
        <v>133</v>
      </c>
      <c r="AU150" s="148" t="s">
        <v>85</v>
      </c>
      <c r="AY150" s="16" t="s">
        <v>132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6" t="s">
        <v>83</v>
      </c>
      <c r="BK150" s="149">
        <f>ROUND(I150*H150,2)</f>
        <v>0</v>
      </c>
      <c r="BL150" s="16" t="s">
        <v>93</v>
      </c>
      <c r="BM150" s="148" t="s">
        <v>208</v>
      </c>
    </row>
    <row r="151" spans="1:65" s="2" customFormat="1" ht="19.2">
      <c r="A151" s="31"/>
      <c r="B151" s="32"/>
      <c r="C151" s="31"/>
      <c r="D151" s="150" t="s">
        <v>138</v>
      </c>
      <c r="E151" s="31"/>
      <c r="F151" s="151" t="s">
        <v>209</v>
      </c>
      <c r="G151" s="31"/>
      <c r="H151" s="31"/>
      <c r="I151" s="152"/>
      <c r="J151" s="31"/>
      <c r="K151" s="31"/>
      <c r="L151" s="32"/>
      <c r="M151" s="153"/>
      <c r="N151" s="154"/>
      <c r="O151" s="57"/>
      <c r="P151" s="57"/>
      <c r="Q151" s="57"/>
      <c r="R151" s="57"/>
      <c r="S151" s="57"/>
      <c r="T151" s="58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6" t="s">
        <v>138</v>
      </c>
      <c r="AU151" s="16" t="s">
        <v>85</v>
      </c>
    </row>
    <row r="152" spans="1:65" s="2" customFormat="1" ht="24.15" customHeight="1">
      <c r="A152" s="31"/>
      <c r="B152" s="136"/>
      <c r="C152" s="137" t="s">
        <v>102</v>
      </c>
      <c r="D152" s="137" t="s">
        <v>133</v>
      </c>
      <c r="E152" s="138" t="s">
        <v>911</v>
      </c>
      <c r="F152" s="139" t="s">
        <v>912</v>
      </c>
      <c r="G152" s="140" t="s">
        <v>136</v>
      </c>
      <c r="H152" s="141">
        <v>2</v>
      </c>
      <c r="I152" s="142"/>
      <c r="J152" s="143">
        <f>ROUND(I152*H152,2)</f>
        <v>0</v>
      </c>
      <c r="K152" s="139" t="s">
        <v>179</v>
      </c>
      <c r="L152" s="32"/>
      <c r="M152" s="144" t="s">
        <v>1</v>
      </c>
      <c r="N152" s="145" t="s">
        <v>41</v>
      </c>
      <c r="O152" s="57"/>
      <c r="P152" s="146">
        <f>O152*H152</f>
        <v>0</v>
      </c>
      <c r="Q152" s="146">
        <v>0</v>
      </c>
      <c r="R152" s="146">
        <f>Q152*H152</f>
        <v>0</v>
      </c>
      <c r="S152" s="146">
        <v>7.3999999999999996E-2</v>
      </c>
      <c r="T152" s="147">
        <f>S152*H152</f>
        <v>0.14799999999999999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48" t="s">
        <v>93</v>
      </c>
      <c r="AT152" s="148" t="s">
        <v>133</v>
      </c>
      <c r="AU152" s="148" t="s">
        <v>85</v>
      </c>
      <c r="AY152" s="16" t="s">
        <v>132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6" t="s">
        <v>83</v>
      </c>
      <c r="BK152" s="149">
        <f>ROUND(I152*H152,2)</f>
        <v>0</v>
      </c>
      <c r="BL152" s="16" t="s">
        <v>93</v>
      </c>
      <c r="BM152" s="148" t="s">
        <v>913</v>
      </c>
    </row>
    <row r="153" spans="1:65" s="2" customFormat="1" ht="28.8">
      <c r="A153" s="31"/>
      <c r="B153" s="32"/>
      <c r="C153" s="31"/>
      <c r="D153" s="150" t="s">
        <v>138</v>
      </c>
      <c r="E153" s="31"/>
      <c r="F153" s="151" t="s">
        <v>914</v>
      </c>
      <c r="G153" s="31"/>
      <c r="H153" s="31"/>
      <c r="I153" s="152"/>
      <c r="J153" s="31"/>
      <c r="K153" s="31"/>
      <c r="L153" s="32"/>
      <c r="M153" s="153"/>
      <c r="N153" s="154"/>
      <c r="O153" s="57"/>
      <c r="P153" s="57"/>
      <c r="Q153" s="57"/>
      <c r="R153" s="57"/>
      <c r="S153" s="57"/>
      <c r="T153" s="58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6" t="s">
        <v>138</v>
      </c>
      <c r="AU153" s="16" t="s">
        <v>85</v>
      </c>
    </row>
    <row r="154" spans="1:65" s="2" customFormat="1" ht="33" customHeight="1">
      <c r="A154" s="31"/>
      <c r="B154" s="136"/>
      <c r="C154" s="137" t="s">
        <v>105</v>
      </c>
      <c r="D154" s="137" t="s">
        <v>133</v>
      </c>
      <c r="E154" s="138" t="s">
        <v>210</v>
      </c>
      <c r="F154" s="139" t="s">
        <v>211</v>
      </c>
      <c r="G154" s="140" t="s">
        <v>212</v>
      </c>
      <c r="H154" s="141">
        <v>200</v>
      </c>
      <c r="I154" s="142"/>
      <c r="J154" s="143">
        <f>ROUND(I154*H154,2)</f>
        <v>0</v>
      </c>
      <c r="K154" s="139" t="s">
        <v>179</v>
      </c>
      <c r="L154" s="32"/>
      <c r="M154" s="144" t="s">
        <v>1</v>
      </c>
      <c r="N154" s="145" t="s">
        <v>41</v>
      </c>
      <c r="O154" s="57"/>
      <c r="P154" s="146">
        <f>O154*H154</f>
        <v>0</v>
      </c>
      <c r="Q154" s="146">
        <v>0</v>
      </c>
      <c r="R154" s="146">
        <f>Q154*H154</f>
        <v>0</v>
      </c>
      <c r="S154" s="146">
        <v>1E-3</v>
      </c>
      <c r="T154" s="147">
        <f>S154*H154</f>
        <v>0.2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48" t="s">
        <v>93</v>
      </c>
      <c r="AT154" s="148" t="s">
        <v>133</v>
      </c>
      <c r="AU154" s="148" t="s">
        <v>85</v>
      </c>
      <c r="AY154" s="16" t="s">
        <v>132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6" t="s">
        <v>83</v>
      </c>
      <c r="BK154" s="149">
        <f>ROUND(I154*H154,2)</f>
        <v>0</v>
      </c>
      <c r="BL154" s="16" t="s">
        <v>93</v>
      </c>
      <c r="BM154" s="148" t="s">
        <v>213</v>
      </c>
    </row>
    <row r="155" spans="1:65" s="2" customFormat="1" ht="28.8">
      <c r="A155" s="31"/>
      <c r="B155" s="32"/>
      <c r="C155" s="31"/>
      <c r="D155" s="150" t="s">
        <v>138</v>
      </c>
      <c r="E155" s="31"/>
      <c r="F155" s="151" t="s">
        <v>214</v>
      </c>
      <c r="G155" s="31"/>
      <c r="H155" s="31"/>
      <c r="I155" s="152"/>
      <c r="J155" s="31"/>
      <c r="K155" s="31"/>
      <c r="L155" s="32"/>
      <c r="M155" s="153"/>
      <c r="N155" s="154"/>
      <c r="O155" s="57"/>
      <c r="P155" s="57"/>
      <c r="Q155" s="57"/>
      <c r="R155" s="57"/>
      <c r="S155" s="57"/>
      <c r="T155" s="58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6" t="s">
        <v>138</v>
      </c>
      <c r="AU155" s="16" t="s">
        <v>85</v>
      </c>
    </row>
    <row r="156" spans="1:65" s="2" customFormat="1" ht="24.15" customHeight="1">
      <c r="A156" s="31"/>
      <c r="B156" s="136"/>
      <c r="C156" s="137" t="s">
        <v>200</v>
      </c>
      <c r="D156" s="137" t="s">
        <v>133</v>
      </c>
      <c r="E156" s="138" t="s">
        <v>215</v>
      </c>
      <c r="F156" s="139" t="s">
        <v>216</v>
      </c>
      <c r="G156" s="140" t="s">
        <v>212</v>
      </c>
      <c r="H156" s="141">
        <v>4</v>
      </c>
      <c r="I156" s="142"/>
      <c r="J156" s="143">
        <f>ROUND(I156*H156,2)</f>
        <v>0</v>
      </c>
      <c r="K156" s="139" t="s">
        <v>179</v>
      </c>
      <c r="L156" s="32"/>
      <c r="M156" s="144" t="s">
        <v>1</v>
      </c>
      <c r="N156" s="145" t="s">
        <v>41</v>
      </c>
      <c r="O156" s="57"/>
      <c r="P156" s="146">
        <f>O156*H156</f>
        <v>0</v>
      </c>
      <c r="Q156" s="146">
        <v>0</v>
      </c>
      <c r="R156" s="146">
        <f>Q156*H156</f>
        <v>0</v>
      </c>
      <c r="S156" s="146">
        <v>5.0000000000000001E-3</v>
      </c>
      <c r="T156" s="147">
        <f>S156*H156</f>
        <v>0.02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48" t="s">
        <v>93</v>
      </c>
      <c r="AT156" s="148" t="s">
        <v>133</v>
      </c>
      <c r="AU156" s="148" t="s">
        <v>85</v>
      </c>
      <c r="AY156" s="16" t="s">
        <v>132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6" t="s">
        <v>83</v>
      </c>
      <c r="BK156" s="149">
        <f>ROUND(I156*H156,2)</f>
        <v>0</v>
      </c>
      <c r="BL156" s="16" t="s">
        <v>93</v>
      </c>
      <c r="BM156" s="148" t="s">
        <v>217</v>
      </c>
    </row>
    <row r="157" spans="1:65" s="2" customFormat="1" ht="28.8">
      <c r="A157" s="31"/>
      <c r="B157" s="32"/>
      <c r="C157" s="31"/>
      <c r="D157" s="150" t="s">
        <v>138</v>
      </c>
      <c r="E157" s="31"/>
      <c r="F157" s="151" t="s">
        <v>218</v>
      </c>
      <c r="G157" s="31"/>
      <c r="H157" s="31"/>
      <c r="I157" s="152"/>
      <c r="J157" s="31"/>
      <c r="K157" s="31"/>
      <c r="L157" s="32"/>
      <c r="M157" s="153"/>
      <c r="N157" s="154"/>
      <c r="O157" s="57"/>
      <c r="P157" s="57"/>
      <c r="Q157" s="57"/>
      <c r="R157" s="57"/>
      <c r="S157" s="57"/>
      <c r="T157" s="58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6" t="s">
        <v>138</v>
      </c>
      <c r="AU157" s="16" t="s">
        <v>85</v>
      </c>
    </row>
    <row r="158" spans="1:65" s="2" customFormat="1" ht="33" customHeight="1">
      <c r="A158" s="31"/>
      <c r="B158" s="136"/>
      <c r="C158" s="137" t="s">
        <v>223</v>
      </c>
      <c r="D158" s="137" t="s">
        <v>133</v>
      </c>
      <c r="E158" s="138" t="s">
        <v>219</v>
      </c>
      <c r="F158" s="139" t="s">
        <v>220</v>
      </c>
      <c r="G158" s="140" t="s">
        <v>212</v>
      </c>
      <c r="H158" s="141">
        <v>1</v>
      </c>
      <c r="I158" s="142"/>
      <c r="J158" s="143">
        <f>ROUND(I158*H158,2)</f>
        <v>0</v>
      </c>
      <c r="K158" s="139" t="s">
        <v>179</v>
      </c>
      <c r="L158" s="32"/>
      <c r="M158" s="144" t="s">
        <v>1</v>
      </c>
      <c r="N158" s="145" t="s">
        <v>41</v>
      </c>
      <c r="O158" s="57"/>
      <c r="P158" s="146">
        <f>O158*H158</f>
        <v>0</v>
      </c>
      <c r="Q158" s="146">
        <v>0</v>
      </c>
      <c r="R158" s="146">
        <f>Q158*H158</f>
        <v>0</v>
      </c>
      <c r="S158" s="146">
        <v>7.0000000000000001E-3</v>
      </c>
      <c r="T158" s="147">
        <f>S158*H158</f>
        <v>7.0000000000000001E-3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48" t="s">
        <v>93</v>
      </c>
      <c r="AT158" s="148" t="s">
        <v>133</v>
      </c>
      <c r="AU158" s="148" t="s">
        <v>85</v>
      </c>
      <c r="AY158" s="16" t="s">
        <v>132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6" t="s">
        <v>83</v>
      </c>
      <c r="BK158" s="149">
        <f>ROUND(I158*H158,2)</f>
        <v>0</v>
      </c>
      <c r="BL158" s="16" t="s">
        <v>93</v>
      </c>
      <c r="BM158" s="148" t="s">
        <v>221</v>
      </c>
    </row>
    <row r="159" spans="1:65" s="2" customFormat="1" ht="28.8">
      <c r="A159" s="31"/>
      <c r="B159" s="32"/>
      <c r="C159" s="31"/>
      <c r="D159" s="150" t="s">
        <v>138</v>
      </c>
      <c r="E159" s="31"/>
      <c r="F159" s="151" t="s">
        <v>222</v>
      </c>
      <c r="G159" s="31"/>
      <c r="H159" s="31"/>
      <c r="I159" s="152"/>
      <c r="J159" s="31"/>
      <c r="K159" s="31"/>
      <c r="L159" s="32"/>
      <c r="M159" s="153"/>
      <c r="N159" s="154"/>
      <c r="O159" s="57"/>
      <c r="P159" s="57"/>
      <c r="Q159" s="57"/>
      <c r="R159" s="57"/>
      <c r="S159" s="57"/>
      <c r="T159" s="58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6" t="s">
        <v>138</v>
      </c>
      <c r="AU159" s="16" t="s">
        <v>85</v>
      </c>
    </row>
    <row r="160" spans="1:65" s="2" customFormat="1" ht="37.950000000000003" customHeight="1">
      <c r="A160" s="31"/>
      <c r="B160" s="136"/>
      <c r="C160" s="137" t="s">
        <v>228</v>
      </c>
      <c r="D160" s="137" t="s">
        <v>133</v>
      </c>
      <c r="E160" s="138" t="s">
        <v>229</v>
      </c>
      <c r="F160" s="139" t="s">
        <v>230</v>
      </c>
      <c r="G160" s="140" t="s">
        <v>178</v>
      </c>
      <c r="H160" s="141">
        <v>92.6</v>
      </c>
      <c r="I160" s="142"/>
      <c r="J160" s="143">
        <f>ROUND(I160*H160,2)</f>
        <v>0</v>
      </c>
      <c r="K160" s="139" t="s">
        <v>179</v>
      </c>
      <c r="L160" s="32"/>
      <c r="M160" s="144" t="s">
        <v>1</v>
      </c>
      <c r="N160" s="145" t="s">
        <v>41</v>
      </c>
      <c r="O160" s="57"/>
      <c r="P160" s="146">
        <f>O160*H160</f>
        <v>0</v>
      </c>
      <c r="Q160" s="146">
        <v>0</v>
      </c>
      <c r="R160" s="146">
        <f>Q160*H160</f>
        <v>0</v>
      </c>
      <c r="S160" s="146">
        <v>4.0000000000000001E-3</v>
      </c>
      <c r="T160" s="147">
        <f>S160*H160</f>
        <v>0.37040000000000001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48" t="s">
        <v>93</v>
      </c>
      <c r="AT160" s="148" t="s">
        <v>133</v>
      </c>
      <c r="AU160" s="148" t="s">
        <v>85</v>
      </c>
      <c r="AY160" s="16" t="s">
        <v>132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6" t="s">
        <v>83</v>
      </c>
      <c r="BK160" s="149">
        <f>ROUND(I160*H160,2)</f>
        <v>0</v>
      </c>
      <c r="BL160" s="16" t="s">
        <v>93</v>
      </c>
      <c r="BM160" s="148" t="s">
        <v>231</v>
      </c>
    </row>
    <row r="161" spans="1:65" s="2" customFormat="1" ht="19.2">
      <c r="A161" s="31"/>
      <c r="B161" s="32"/>
      <c r="C161" s="31"/>
      <c r="D161" s="150" t="s">
        <v>138</v>
      </c>
      <c r="E161" s="31"/>
      <c r="F161" s="151" t="s">
        <v>232</v>
      </c>
      <c r="G161" s="31"/>
      <c r="H161" s="31"/>
      <c r="I161" s="152"/>
      <c r="J161" s="31"/>
      <c r="K161" s="31"/>
      <c r="L161" s="32"/>
      <c r="M161" s="153"/>
      <c r="N161" s="154"/>
      <c r="O161" s="57"/>
      <c r="P161" s="57"/>
      <c r="Q161" s="57"/>
      <c r="R161" s="57"/>
      <c r="S161" s="57"/>
      <c r="T161" s="58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6" t="s">
        <v>138</v>
      </c>
      <c r="AU161" s="16" t="s">
        <v>85</v>
      </c>
    </row>
    <row r="162" spans="1:65" s="2" customFormat="1" ht="37.950000000000003" customHeight="1">
      <c r="A162" s="31"/>
      <c r="B162" s="136"/>
      <c r="C162" s="137" t="s">
        <v>8</v>
      </c>
      <c r="D162" s="137" t="s">
        <v>133</v>
      </c>
      <c r="E162" s="138" t="s">
        <v>233</v>
      </c>
      <c r="F162" s="139" t="s">
        <v>234</v>
      </c>
      <c r="G162" s="140" t="s">
        <v>178</v>
      </c>
      <c r="H162" s="141">
        <v>121</v>
      </c>
      <c r="I162" s="142"/>
      <c r="J162" s="143">
        <f>ROUND(I162*H162,2)</f>
        <v>0</v>
      </c>
      <c r="K162" s="139" t="s">
        <v>179</v>
      </c>
      <c r="L162" s="32"/>
      <c r="M162" s="144" t="s">
        <v>1</v>
      </c>
      <c r="N162" s="145" t="s">
        <v>41</v>
      </c>
      <c r="O162" s="57"/>
      <c r="P162" s="146">
        <f>O162*H162</f>
        <v>0</v>
      </c>
      <c r="Q162" s="146">
        <v>0</v>
      </c>
      <c r="R162" s="146">
        <f>Q162*H162</f>
        <v>0</v>
      </c>
      <c r="S162" s="146">
        <v>4.0000000000000001E-3</v>
      </c>
      <c r="T162" s="147">
        <f>S162*H162</f>
        <v>0.48399999999999999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48" t="s">
        <v>93</v>
      </c>
      <c r="AT162" s="148" t="s">
        <v>133</v>
      </c>
      <c r="AU162" s="148" t="s">
        <v>85</v>
      </c>
      <c r="AY162" s="16" t="s">
        <v>132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6" t="s">
        <v>83</v>
      </c>
      <c r="BK162" s="149">
        <f>ROUND(I162*H162,2)</f>
        <v>0</v>
      </c>
      <c r="BL162" s="16" t="s">
        <v>93</v>
      </c>
      <c r="BM162" s="148" t="s">
        <v>235</v>
      </c>
    </row>
    <row r="163" spans="1:65" s="2" customFormat="1" ht="28.8">
      <c r="A163" s="31"/>
      <c r="B163" s="32"/>
      <c r="C163" s="31"/>
      <c r="D163" s="150" t="s">
        <v>138</v>
      </c>
      <c r="E163" s="31"/>
      <c r="F163" s="151" t="s">
        <v>236</v>
      </c>
      <c r="G163" s="31"/>
      <c r="H163" s="31"/>
      <c r="I163" s="152"/>
      <c r="J163" s="31"/>
      <c r="K163" s="31"/>
      <c r="L163" s="32"/>
      <c r="M163" s="153"/>
      <c r="N163" s="154"/>
      <c r="O163" s="57"/>
      <c r="P163" s="57"/>
      <c r="Q163" s="57"/>
      <c r="R163" s="57"/>
      <c r="S163" s="57"/>
      <c r="T163" s="58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T163" s="16" t="s">
        <v>138</v>
      </c>
      <c r="AU163" s="16" t="s">
        <v>85</v>
      </c>
    </row>
    <row r="164" spans="1:65" s="11" customFormat="1" ht="22.95" customHeight="1">
      <c r="B164" s="125"/>
      <c r="D164" s="126" t="s">
        <v>75</v>
      </c>
      <c r="E164" s="163" t="s">
        <v>237</v>
      </c>
      <c r="F164" s="163" t="s">
        <v>238</v>
      </c>
      <c r="I164" s="128"/>
      <c r="J164" s="164">
        <f>BK164</f>
        <v>0</v>
      </c>
      <c r="L164" s="125"/>
      <c r="M164" s="130"/>
      <c r="N164" s="131"/>
      <c r="O164" s="131"/>
      <c r="P164" s="132">
        <f>SUM(P165:P173)</f>
        <v>0</v>
      </c>
      <c r="Q164" s="131"/>
      <c r="R164" s="132">
        <f>SUM(R165:R173)</f>
        <v>0</v>
      </c>
      <c r="S164" s="131"/>
      <c r="T164" s="133">
        <f>SUM(T165:T173)</f>
        <v>0</v>
      </c>
      <c r="AR164" s="126" t="s">
        <v>83</v>
      </c>
      <c r="AT164" s="134" t="s">
        <v>75</v>
      </c>
      <c r="AU164" s="134" t="s">
        <v>83</v>
      </c>
      <c r="AY164" s="126" t="s">
        <v>132</v>
      </c>
      <c r="BK164" s="135">
        <f>SUM(BK165:BK173)</f>
        <v>0</v>
      </c>
    </row>
    <row r="165" spans="1:65" s="2" customFormat="1" ht="24.15" customHeight="1">
      <c r="A165" s="31"/>
      <c r="B165" s="136"/>
      <c r="C165" s="137" t="s">
        <v>239</v>
      </c>
      <c r="D165" s="137" t="s">
        <v>133</v>
      </c>
      <c r="E165" s="138" t="s">
        <v>240</v>
      </c>
      <c r="F165" s="139" t="s">
        <v>241</v>
      </c>
      <c r="G165" s="140" t="s">
        <v>242</v>
      </c>
      <c r="H165" s="141">
        <v>1.548</v>
      </c>
      <c r="I165" s="142"/>
      <c r="J165" s="143">
        <f>ROUND(I165*H165,2)</f>
        <v>0</v>
      </c>
      <c r="K165" s="139" t="s">
        <v>179</v>
      </c>
      <c r="L165" s="32"/>
      <c r="M165" s="144" t="s">
        <v>1</v>
      </c>
      <c r="N165" s="145" t="s">
        <v>41</v>
      </c>
      <c r="O165" s="57"/>
      <c r="P165" s="146">
        <f>O165*H165</f>
        <v>0</v>
      </c>
      <c r="Q165" s="146">
        <v>0</v>
      </c>
      <c r="R165" s="146">
        <f>Q165*H165</f>
        <v>0</v>
      </c>
      <c r="S165" s="146">
        <v>0</v>
      </c>
      <c r="T165" s="147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48" t="s">
        <v>93</v>
      </c>
      <c r="AT165" s="148" t="s">
        <v>133</v>
      </c>
      <c r="AU165" s="148" t="s">
        <v>85</v>
      </c>
      <c r="AY165" s="16" t="s">
        <v>132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6" t="s">
        <v>83</v>
      </c>
      <c r="BK165" s="149">
        <f>ROUND(I165*H165,2)</f>
        <v>0</v>
      </c>
      <c r="BL165" s="16" t="s">
        <v>93</v>
      </c>
      <c r="BM165" s="148" t="s">
        <v>243</v>
      </c>
    </row>
    <row r="166" spans="1:65" s="2" customFormat="1" ht="19.2">
      <c r="A166" s="31"/>
      <c r="B166" s="32"/>
      <c r="C166" s="31"/>
      <c r="D166" s="150" t="s">
        <v>138</v>
      </c>
      <c r="E166" s="31"/>
      <c r="F166" s="151" t="s">
        <v>244</v>
      </c>
      <c r="G166" s="31"/>
      <c r="H166" s="31"/>
      <c r="I166" s="152"/>
      <c r="J166" s="31"/>
      <c r="K166" s="31"/>
      <c r="L166" s="32"/>
      <c r="M166" s="153"/>
      <c r="N166" s="154"/>
      <c r="O166" s="57"/>
      <c r="P166" s="57"/>
      <c r="Q166" s="57"/>
      <c r="R166" s="57"/>
      <c r="S166" s="57"/>
      <c r="T166" s="58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6" t="s">
        <v>138</v>
      </c>
      <c r="AU166" s="16" t="s">
        <v>85</v>
      </c>
    </row>
    <row r="167" spans="1:65" s="2" customFormat="1" ht="24.15" customHeight="1">
      <c r="A167" s="31"/>
      <c r="B167" s="136"/>
      <c r="C167" s="137" t="s">
        <v>245</v>
      </c>
      <c r="D167" s="137" t="s">
        <v>133</v>
      </c>
      <c r="E167" s="138" t="s">
        <v>246</v>
      </c>
      <c r="F167" s="139" t="s">
        <v>247</v>
      </c>
      <c r="G167" s="140" t="s">
        <v>242</v>
      </c>
      <c r="H167" s="141">
        <v>1.548</v>
      </c>
      <c r="I167" s="142"/>
      <c r="J167" s="143">
        <f>ROUND(I167*H167,2)</f>
        <v>0</v>
      </c>
      <c r="K167" s="139" t="s">
        <v>179</v>
      </c>
      <c r="L167" s="32"/>
      <c r="M167" s="144" t="s">
        <v>1</v>
      </c>
      <c r="N167" s="145" t="s">
        <v>41</v>
      </c>
      <c r="O167" s="57"/>
      <c r="P167" s="146">
        <f>O167*H167</f>
        <v>0</v>
      </c>
      <c r="Q167" s="146">
        <v>0</v>
      </c>
      <c r="R167" s="146">
        <f>Q167*H167</f>
        <v>0</v>
      </c>
      <c r="S167" s="146">
        <v>0</v>
      </c>
      <c r="T167" s="147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48" t="s">
        <v>93</v>
      </c>
      <c r="AT167" s="148" t="s">
        <v>133</v>
      </c>
      <c r="AU167" s="148" t="s">
        <v>85</v>
      </c>
      <c r="AY167" s="16" t="s">
        <v>132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6" t="s">
        <v>83</v>
      </c>
      <c r="BK167" s="149">
        <f>ROUND(I167*H167,2)</f>
        <v>0</v>
      </c>
      <c r="BL167" s="16" t="s">
        <v>93</v>
      </c>
      <c r="BM167" s="148" t="s">
        <v>248</v>
      </c>
    </row>
    <row r="168" spans="1:65" s="2" customFormat="1" ht="19.2">
      <c r="A168" s="31"/>
      <c r="B168" s="32"/>
      <c r="C168" s="31"/>
      <c r="D168" s="150" t="s">
        <v>138</v>
      </c>
      <c r="E168" s="31"/>
      <c r="F168" s="151" t="s">
        <v>249</v>
      </c>
      <c r="G168" s="31"/>
      <c r="H168" s="31"/>
      <c r="I168" s="152"/>
      <c r="J168" s="31"/>
      <c r="K168" s="31"/>
      <c r="L168" s="32"/>
      <c r="M168" s="153"/>
      <c r="N168" s="154"/>
      <c r="O168" s="57"/>
      <c r="P168" s="57"/>
      <c r="Q168" s="57"/>
      <c r="R168" s="57"/>
      <c r="S168" s="57"/>
      <c r="T168" s="58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6" t="s">
        <v>138</v>
      </c>
      <c r="AU168" s="16" t="s">
        <v>85</v>
      </c>
    </row>
    <row r="169" spans="1:65" s="2" customFormat="1" ht="24.15" customHeight="1">
      <c r="A169" s="31"/>
      <c r="B169" s="136"/>
      <c r="C169" s="137" t="s">
        <v>250</v>
      </c>
      <c r="D169" s="137" t="s">
        <v>133</v>
      </c>
      <c r="E169" s="138" t="s">
        <v>251</v>
      </c>
      <c r="F169" s="139" t="s">
        <v>252</v>
      </c>
      <c r="G169" s="140" t="s">
        <v>242</v>
      </c>
      <c r="H169" s="141">
        <v>13.932</v>
      </c>
      <c r="I169" s="142"/>
      <c r="J169" s="143">
        <f>ROUND(I169*H169,2)</f>
        <v>0</v>
      </c>
      <c r="K169" s="139" t="s">
        <v>179</v>
      </c>
      <c r="L169" s="32"/>
      <c r="M169" s="144" t="s">
        <v>1</v>
      </c>
      <c r="N169" s="145" t="s">
        <v>41</v>
      </c>
      <c r="O169" s="57"/>
      <c r="P169" s="146">
        <f>O169*H169</f>
        <v>0</v>
      </c>
      <c r="Q169" s="146">
        <v>0</v>
      </c>
      <c r="R169" s="146">
        <f>Q169*H169</f>
        <v>0</v>
      </c>
      <c r="S169" s="146">
        <v>0</v>
      </c>
      <c r="T169" s="147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48" t="s">
        <v>93</v>
      </c>
      <c r="AT169" s="148" t="s">
        <v>133</v>
      </c>
      <c r="AU169" s="148" t="s">
        <v>85</v>
      </c>
      <c r="AY169" s="16" t="s">
        <v>132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6" t="s">
        <v>83</v>
      </c>
      <c r="BK169" s="149">
        <f>ROUND(I169*H169,2)</f>
        <v>0</v>
      </c>
      <c r="BL169" s="16" t="s">
        <v>93</v>
      </c>
      <c r="BM169" s="148" t="s">
        <v>253</v>
      </c>
    </row>
    <row r="170" spans="1:65" s="2" customFormat="1" ht="28.8">
      <c r="A170" s="31"/>
      <c r="B170" s="32"/>
      <c r="C170" s="31"/>
      <c r="D170" s="150" t="s">
        <v>138</v>
      </c>
      <c r="E170" s="31"/>
      <c r="F170" s="151" t="s">
        <v>254</v>
      </c>
      <c r="G170" s="31"/>
      <c r="H170" s="31"/>
      <c r="I170" s="152"/>
      <c r="J170" s="31"/>
      <c r="K170" s="31"/>
      <c r="L170" s="32"/>
      <c r="M170" s="153"/>
      <c r="N170" s="154"/>
      <c r="O170" s="57"/>
      <c r="P170" s="57"/>
      <c r="Q170" s="57"/>
      <c r="R170" s="57"/>
      <c r="S170" s="57"/>
      <c r="T170" s="58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6" t="s">
        <v>138</v>
      </c>
      <c r="AU170" s="16" t="s">
        <v>85</v>
      </c>
    </row>
    <row r="171" spans="1:65" s="13" customFormat="1">
      <c r="B171" s="165"/>
      <c r="D171" s="150" t="s">
        <v>186</v>
      </c>
      <c r="F171" s="167" t="s">
        <v>915</v>
      </c>
      <c r="H171" s="168">
        <v>13.932</v>
      </c>
      <c r="I171" s="169"/>
      <c r="L171" s="165"/>
      <c r="M171" s="170"/>
      <c r="N171" s="171"/>
      <c r="O171" s="171"/>
      <c r="P171" s="171"/>
      <c r="Q171" s="171"/>
      <c r="R171" s="171"/>
      <c r="S171" s="171"/>
      <c r="T171" s="172"/>
      <c r="AT171" s="166" t="s">
        <v>186</v>
      </c>
      <c r="AU171" s="166" t="s">
        <v>85</v>
      </c>
      <c r="AV171" s="13" t="s">
        <v>85</v>
      </c>
      <c r="AW171" s="13" t="s">
        <v>3</v>
      </c>
      <c r="AX171" s="13" t="s">
        <v>83</v>
      </c>
      <c r="AY171" s="166" t="s">
        <v>132</v>
      </c>
    </row>
    <row r="172" spans="1:65" s="2" customFormat="1" ht="33" customHeight="1">
      <c r="A172" s="31"/>
      <c r="B172" s="136"/>
      <c r="C172" s="137" t="s">
        <v>256</v>
      </c>
      <c r="D172" s="137" t="s">
        <v>133</v>
      </c>
      <c r="E172" s="138" t="s">
        <v>257</v>
      </c>
      <c r="F172" s="139" t="s">
        <v>258</v>
      </c>
      <c r="G172" s="140" t="s">
        <v>242</v>
      </c>
      <c r="H172" s="141">
        <v>1.5469999999999999</v>
      </c>
      <c r="I172" s="142"/>
      <c r="J172" s="143">
        <f>ROUND(I172*H172,2)</f>
        <v>0</v>
      </c>
      <c r="K172" s="139" t="s">
        <v>179</v>
      </c>
      <c r="L172" s="32"/>
      <c r="M172" s="144" t="s">
        <v>1</v>
      </c>
      <c r="N172" s="145" t="s">
        <v>41</v>
      </c>
      <c r="O172" s="57"/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48" t="s">
        <v>93</v>
      </c>
      <c r="AT172" s="148" t="s">
        <v>133</v>
      </c>
      <c r="AU172" s="148" t="s">
        <v>85</v>
      </c>
      <c r="AY172" s="16" t="s">
        <v>132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6" t="s">
        <v>83</v>
      </c>
      <c r="BK172" s="149">
        <f>ROUND(I172*H172,2)</f>
        <v>0</v>
      </c>
      <c r="BL172" s="16" t="s">
        <v>93</v>
      </c>
      <c r="BM172" s="148" t="s">
        <v>259</v>
      </c>
    </row>
    <row r="173" spans="1:65" s="2" customFormat="1" ht="28.8">
      <c r="A173" s="31"/>
      <c r="B173" s="32"/>
      <c r="C173" s="31"/>
      <c r="D173" s="150" t="s">
        <v>138</v>
      </c>
      <c r="E173" s="31"/>
      <c r="F173" s="151" t="s">
        <v>260</v>
      </c>
      <c r="G173" s="31"/>
      <c r="H173" s="31"/>
      <c r="I173" s="152"/>
      <c r="J173" s="31"/>
      <c r="K173" s="31"/>
      <c r="L173" s="32"/>
      <c r="M173" s="153"/>
      <c r="N173" s="154"/>
      <c r="O173" s="57"/>
      <c r="P173" s="57"/>
      <c r="Q173" s="57"/>
      <c r="R173" s="57"/>
      <c r="S173" s="57"/>
      <c r="T173" s="58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T173" s="16" t="s">
        <v>138</v>
      </c>
      <c r="AU173" s="16" t="s">
        <v>85</v>
      </c>
    </row>
    <row r="174" spans="1:65" s="11" customFormat="1" ht="22.95" customHeight="1">
      <c r="B174" s="125"/>
      <c r="D174" s="126" t="s">
        <v>75</v>
      </c>
      <c r="E174" s="163" t="s">
        <v>261</v>
      </c>
      <c r="F174" s="163" t="s">
        <v>262</v>
      </c>
      <c r="I174" s="128"/>
      <c r="J174" s="164">
        <f>BK174</f>
        <v>0</v>
      </c>
      <c r="L174" s="125"/>
      <c r="M174" s="130"/>
      <c r="N174" s="131"/>
      <c r="O174" s="131"/>
      <c r="P174" s="132">
        <f>SUM(P175:P176)</f>
        <v>0</v>
      </c>
      <c r="Q174" s="131"/>
      <c r="R174" s="132">
        <f>SUM(R175:R176)</f>
        <v>0</v>
      </c>
      <c r="S174" s="131"/>
      <c r="T174" s="133">
        <f>SUM(T175:T176)</f>
        <v>0</v>
      </c>
      <c r="AR174" s="126" t="s">
        <v>83</v>
      </c>
      <c r="AT174" s="134" t="s">
        <v>75</v>
      </c>
      <c r="AU174" s="134" t="s">
        <v>83</v>
      </c>
      <c r="AY174" s="126" t="s">
        <v>132</v>
      </c>
      <c r="BK174" s="135">
        <f>SUM(BK175:BK176)</f>
        <v>0</v>
      </c>
    </row>
    <row r="175" spans="1:65" s="2" customFormat="1" ht="21.75" customHeight="1">
      <c r="A175" s="31"/>
      <c r="B175" s="136"/>
      <c r="C175" s="137" t="s">
        <v>263</v>
      </c>
      <c r="D175" s="137" t="s">
        <v>133</v>
      </c>
      <c r="E175" s="138" t="s">
        <v>264</v>
      </c>
      <c r="F175" s="139" t="s">
        <v>265</v>
      </c>
      <c r="G175" s="140" t="s">
        <v>242</v>
      </c>
      <c r="H175" s="141">
        <v>1.61</v>
      </c>
      <c r="I175" s="142"/>
      <c r="J175" s="143">
        <f>ROUND(I175*H175,2)</f>
        <v>0</v>
      </c>
      <c r="K175" s="139" t="s">
        <v>179</v>
      </c>
      <c r="L175" s="32"/>
      <c r="M175" s="144" t="s">
        <v>1</v>
      </c>
      <c r="N175" s="145" t="s">
        <v>41</v>
      </c>
      <c r="O175" s="57"/>
      <c r="P175" s="146">
        <f>O175*H175</f>
        <v>0</v>
      </c>
      <c r="Q175" s="146">
        <v>0</v>
      </c>
      <c r="R175" s="146">
        <f>Q175*H175</f>
        <v>0</v>
      </c>
      <c r="S175" s="146">
        <v>0</v>
      </c>
      <c r="T175" s="147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48" t="s">
        <v>93</v>
      </c>
      <c r="AT175" s="148" t="s">
        <v>133</v>
      </c>
      <c r="AU175" s="148" t="s">
        <v>85</v>
      </c>
      <c r="AY175" s="16" t="s">
        <v>132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6" t="s">
        <v>83</v>
      </c>
      <c r="BK175" s="149">
        <f>ROUND(I175*H175,2)</f>
        <v>0</v>
      </c>
      <c r="BL175" s="16" t="s">
        <v>93</v>
      </c>
      <c r="BM175" s="148" t="s">
        <v>266</v>
      </c>
    </row>
    <row r="176" spans="1:65" s="2" customFormat="1" ht="38.4">
      <c r="A176" s="31"/>
      <c r="B176" s="32"/>
      <c r="C176" s="31"/>
      <c r="D176" s="150" t="s">
        <v>138</v>
      </c>
      <c r="E176" s="31"/>
      <c r="F176" s="151" t="s">
        <v>267</v>
      </c>
      <c r="G176" s="31"/>
      <c r="H176" s="31"/>
      <c r="I176" s="152"/>
      <c r="J176" s="31"/>
      <c r="K176" s="31"/>
      <c r="L176" s="32"/>
      <c r="M176" s="153"/>
      <c r="N176" s="154"/>
      <c r="O176" s="57"/>
      <c r="P176" s="57"/>
      <c r="Q176" s="57"/>
      <c r="R176" s="57"/>
      <c r="S176" s="57"/>
      <c r="T176" s="58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T176" s="16" t="s">
        <v>138</v>
      </c>
      <c r="AU176" s="16" t="s">
        <v>85</v>
      </c>
    </row>
    <row r="177" spans="1:65" s="11" customFormat="1" ht="25.95" customHeight="1">
      <c r="B177" s="125"/>
      <c r="D177" s="126" t="s">
        <v>75</v>
      </c>
      <c r="E177" s="127" t="s">
        <v>268</v>
      </c>
      <c r="F177" s="127" t="s">
        <v>269</v>
      </c>
      <c r="I177" s="128"/>
      <c r="J177" s="129">
        <f>BK177</f>
        <v>0</v>
      </c>
      <c r="L177" s="125"/>
      <c r="M177" s="130"/>
      <c r="N177" s="131"/>
      <c r="O177" s="131"/>
      <c r="P177" s="132">
        <f>P178+P187+P200+P213+P286+P305+P310+P313+P336</f>
        <v>0</v>
      </c>
      <c r="Q177" s="131"/>
      <c r="R177" s="132">
        <f>R178+R187+R200+R213+R286+R305+R310+R313+R336</f>
        <v>1.4249534000000001</v>
      </c>
      <c r="S177" s="131"/>
      <c r="T177" s="133">
        <f>T178+T187+T200+T213+T286+T305+T310+T313+T336</f>
        <v>0.31803599999999999</v>
      </c>
      <c r="AR177" s="126" t="s">
        <v>85</v>
      </c>
      <c r="AT177" s="134" t="s">
        <v>75</v>
      </c>
      <c r="AU177" s="134" t="s">
        <v>76</v>
      </c>
      <c r="AY177" s="126" t="s">
        <v>132</v>
      </c>
      <c r="BK177" s="135">
        <f>BK178+BK187+BK200+BK213+BK286+BK305+BK310+BK313+BK336</f>
        <v>0</v>
      </c>
    </row>
    <row r="178" spans="1:65" s="11" customFormat="1" ht="22.95" customHeight="1">
      <c r="B178" s="125"/>
      <c r="D178" s="126" t="s">
        <v>75</v>
      </c>
      <c r="E178" s="163" t="s">
        <v>270</v>
      </c>
      <c r="F178" s="163" t="s">
        <v>271</v>
      </c>
      <c r="I178" s="128"/>
      <c r="J178" s="164">
        <f>BK178</f>
        <v>0</v>
      </c>
      <c r="L178" s="125"/>
      <c r="M178" s="130"/>
      <c r="N178" s="131"/>
      <c r="O178" s="131"/>
      <c r="P178" s="132">
        <f>SUM(P179:P186)</f>
        <v>0</v>
      </c>
      <c r="Q178" s="131"/>
      <c r="R178" s="132">
        <f>SUM(R179:R186)</f>
        <v>7.9000000000000001E-4</v>
      </c>
      <c r="S178" s="131"/>
      <c r="T178" s="133">
        <f>SUM(T179:T186)</f>
        <v>0</v>
      </c>
      <c r="AR178" s="126" t="s">
        <v>85</v>
      </c>
      <c r="AT178" s="134" t="s">
        <v>75</v>
      </c>
      <c r="AU178" s="134" t="s">
        <v>83</v>
      </c>
      <c r="AY178" s="126" t="s">
        <v>132</v>
      </c>
      <c r="BK178" s="135">
        <f>SUM(BK179:BK186)</f>
        <v>0</v>
      </c>
    </row>
    <row r="179" spans="1:65" s="2" customFormat="1" ht="16.5" customHeight="1">
      <c r="A179" s="31"/>
      <c r="B179" s="136"/>
      <c r="C179" s="137" t="s">
        <v>272</v>
      </c>
      <c r="D179" s="137" t="s">
        <v>133</v>
      </c>
      <c r="E179" s="138" t="s">
        <v>273</v>
      </c>
      <c r="F179" s="139" t="s">
        <v>274</v>
      </c>
      <c r="G179" s="140" t="s">
        <v>136</v>
      </c>
      <c r="H179" s="141">
        <v>1</v>
      </c>
      <c r="I179" s="142"/>
      <c r="J179" s="143">
        <f>ROUND(I179*H179,2)</f>
        <v>0</v>
      </c>
      <c r="K179" s="139" t="s">
        <v>179</v>
      </c>
      <c r="L179" s="32"/>
      <c r="M179" s="144" t="s">
        <v>1</v>
      </c>
      <c r="N179" s="145" t="s">
        <v>41</v>
      </c>
      <c r="O179" s="57"/>
      <c r="P179" s="146">
        <f>O179*H179</f>
        <v>0</v>
      </c>
      <c r="Q179" s="146">
        <v>3.1E-4</v>
      </c>
      <c r="R179" s="146">
        <f>Q179*H179</f>
        <v>3.1E-4</v>
      </c>
      <c r="S179" s="146">
        <v>0</v>
      </c>
      <c r="T179" s="147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48" t="s">
        <v>256</v>
      </c>
      <c r="AT179" s="148" t="s">
        <v>133</v>
      </c>
      <c r="AU179" s="148" t="s">
        <v>85</v>
      </c>
      <c r="AY179" s="16" t="s">
        <v>132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6" t="s">
        <v>83</v>
      </c>
      <c r="BK179" s="149">
        <f>ROUND(I179*H179,2)</f>
        <v>0</v>
      </c>
      <c r="BL179" s="16" t="s">
        <v>256</v>
      </c>
      <c r="BM179" s="148" t="s">
        <v>275</v>
      </c>
    </row>
    <row r="180" spans="1:65" s="2" customFormat="1" ht="19.2">
      <c r="A180" s="31"/>
      <c r="B180" s="32"/>
      <c r="C180" s="31"/>
      <c r="D180" s="150" t="s">
        <v>138</v>
      </c>
      <c r="E180" s="31"/>
      <c r="F180" s="151" t="s">
        <v>276</v>
      </c>
      <c r="G180" s="31"/>
      <c r="H180" s="31"/>
      <c r="I180" s="152"/>
      <c r="J180" s="31"/>
      <c r="K180" s="31"/>
      <c r="L180" s="32"/>
      <c r="M180" s="153"/>
      <c r="N180" s="154"/>
      <c r="O180" s="57"/>
      <c r="P180" s="57"/>
      <c r="Q180" s="57"/>
      <c r="R180" s="57"/>
      <c r="S180" s="57"/>
      <c r="T180" s="58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T180" s="16" t="s">
        <v>138</v>
      </c>
      <c r="AU180" s="16" t="s">
        <v>85</v>
      </c>
    </row>
    <row r="181" spans="1:65" s="2" customFormat="1" ht="16.5" customHeight="1">
      <c r="A181" s="31"/>
      <c r="B181" s="136"/>
      <c r="C181" s="137" t="s">
        <v>277</v>
      </c>
      <c r="D181" s="137" t="s">
        <v>133</v>
      </c>
      <c r="E181" s="138" t="s">
        <v>278</v>
      </c>
      <c r="F181" s="139" t="s">
        <v>279</v>
      </c>
      <c r="G181" s="140" t="s">
        <v>212</v>
      </c>
      <c r="H181" s="141">
        <v>1</v>
      </c>
      <c r="I181" s="142"/>
      <c r="J181" s="143">
        <f>ROUND(I181*H181,2)</f>
        <v>0</v>
      </c>
      <c r="K181" s="139" t="s">
        <v>179</v>
      </c>
      <c r="L181" s="32"/>
      <c r="M181" s="144" t="s">
        <v>1</v>
      </c>
      <c r="N181" s="145" t="s">
        <v>41</v>
      </c>
      <c r="O181" s="57"/>
      <c r="P181" s="146">
        <f>O181*H181</f>
        <v>0</v>
      </c>
      <c r="Q181" s="146">
        <v>4.8000000000000001E-4</v>
      </c>
      <c r="R181" s="146">
        <f>Q181*H181</f>
        <v>4.8000000000000001E-4</v>
      </c>
      <c r="S181" s="146">
        <v>0</v>
      </c>
      <c r="T181" s="147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48" t="s">
        <v>256</v>
      </c>
      <c r="AT181" s="148" t="s">
        <v>133</v>
      </c>
      <c r="AU181" s="148" t="s">
        <v>85</v>
      </c>
      <c r="AY181" s="16" t="s">
        <v>132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6" t="s">
        <v>83</v>
      </c>
      <c r="BK181" s="149">
        <f>ROUND(I181*H181,2)</f>
        <v>0</v>
      </c>
      <c r="BL181" s="16" t="s">
        <v>256</v>
      </c>
      <c r="BM181" s="148" t="s">
        <v>280</v>
      </c>
    </row>
    <row r="182" spans="1:65" s="2" customFormat="1">
      <c r="A182" s="31"/>
      <c r="B182" s="32"/>
      <c r="C182" s="31"/>
      <c r="D182" s="150" t="s">
        <v>138</v>
      </c>
      <c r="E182" s="31"/>
      <c r="F182" s="151" t="s">
        <v>281</v>
      </c>
      <c r="G182" s="31"/>
      <c r="H182" s="31"/>
      <c r="I182" s="152"/>
      <c r="J182" s="31"/>
      <c r="K182" s="31"/>
      <c r="L182" s="32"/>
      <c r="M182" s="153"/>
      <c r="N182" s="154"/>
      <c r="O182" s="57"/>
      <c r="P182" s="57"/>
      <c r="Q182" s="57"/>
      <c r="R182" s="57"/>
      <c r="S182" s="57"/>
      <c r="T182" s="58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T182" s="16" t="s">
        <v>138</v>
      </c>
      <c r="AU182" s="16" t="s">
        <v>85</v>
      </c>
    </row>
    <row r="183" spans="1:65" s="2" customFormat="1" ht="21.75" customHeight="1">
      <c r="A183" s="31"/>
      <c r="B183" s="136"/>
      <c r="C183" s="137" t="s">
        <v>282</v>
      </c>
      <c r="D183" s="137" t="s">
        <v>133</v>
      </c>
      <c r="E183" s="138" t="s">
        <v>283</v>
      </c>
      <c r="F183" s="139" t="s">
        <v>284</v>
      </c>
      <c r="G183" s="140" t="s">
        <v>212</v>
      </c>
      <c r="H183" s="141">
        <v>1</v>
      </c>
      <c r="I183" s="142"/>
      <c r="J183" s="143">
        <f>ROUND(I183*H183,2)</f>
        <v>0</v>
      </c>
      <c r="K183" s="139" t="s">
        <v>179</v>
      </c>
      <c r="L183" s="32"/>
      <c r="M183" s="144" t="s">
        <v>1</v>
      </c>
      <c r="N183" s="145" t="s">
        <v>41</v>
      </c>
      <c r="O183" s="57"/>
      <c r="P183" s="146">
        <f>O183*H183</f>
        <v>0</v>
      </c>
      <c r="Q183" s="146">
        <v>0</v>
      </c>
      <c r="R183" s="146">
        <f>Q183*H183</f>
        <v>0</v>
      </c>
      <c r="S183" s="146">
        <v>0</v>
      </c>
      <c r="T183" s="147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48" t="s">
        <v>256</v>
      </c>
      <c r="AT183" s="148" t="s">
        <v>133</v>
      </c>
      <c r="AU183" s="148" t="s">
        <v>85</v>
      </c>
      <c r="AY183" s="16" t="s">
        <v>132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6" t="s">
        <v>83</v>
      </c>
      <c r="BK183" s="149">
        <f>ROUND(I183*H183,2)</f>
        <v>0</v>
      </c>
      <c r="BL183" s="16" t="s">
        <v>256</v>
      </c>
      <c r="BM183" s="148" t="s">
        <v>285</v>
      </c>
    </row>
    <row r="184" spans="1:65" s="2" customFormat="1">
      <c r="A184" s="31"/>
      <c r="B184" s="32"/>
      <c r="C184" s="31"/>
      <c r="D184" s="150" t="s">
        <v>138</v>
      </c>
      <c r="E184" s="31"/>
      <c r="F184" s="151" t="s">
        <v>286</v>
      </c>
      <c r="G184" s="31"/>
      <c r="H184" s="31"/>
      <c r="I184" s="152"/>
      <c r="J184" s="31"/>
      <c r="K184" s="31"/>
      <c r="L184" s="32"/>
      <c r="M184" s="153"/>
      <c r="N184" s="154"/>
      <c r="O184" s="57"/>
      <c r="P184" s="57"/>
      <c r="Q184" s="57"/>
      <c r="R184" s="57"/>
      <c r="S184" s="57"/>
      <c r="T184" s="58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T184" s="16" t="s">
        <v>138</v>
      </c>
      <c r="AU184" s="16" t="s">
        <v>85</v>
      </c>
    </row>
    <row r="185" spans="1:65" s="2" customFormat="1" ht="24.15" customHeight="1">
      <c r="A185" s="31"/>
      <c r="B185" s="136"/>
      <c r="C185" s="137" t="s">
        <v>7</v>
      </c>
      <c r="D185" s="137" t="s">
        <v>133</v>
      </c>
      <c r="E185" s="138" t="s">
        <v>287</v>
      </c>
      <c r="F185" s="139" t="s">
        <v>288</v>
      </c>
      <c r="G185" s="140" t="s">
        <v>289</v>
      </c>
      <c r="H185" s="173"/>
      <c r="I185" s="142"/>
      <c r="J185" s="143">
        <f>ROUND(I185*H185,2)</f>
        <v>0</v>
      </c>
      <c r="K185" s="139" t="s">
        <v>179</v>
      </c>
      <c r="L185" s="32"/>
      <c r="M185" s="144" t="s">
        <v>1</v>
      </c>
      <c r="N185" s="145" t="s">
        <v>41</v>
      </c>
      <c r="O185" s="57"/>
      <c r="P185" s="146">
        <f>O185*H185</f>
        <v>0</v>
      </c>
      <c r="Q185" s="146">
        <v>0</v>
      </c>
      <c r="R185" s="146">
        <f>Q185*H185</f>
        <v>0</v>
      </c>
      <c r="S185" s="146">
        <v>0</v>
      </c>
      <c r="T185" s="147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48" t="s">
        <v>256</v>
      </c>
      <c r="AT185" s="148" t="s">
        <v>133</v>
      </c>
      <c r="AU185" s="148" t="s">
        <v>85</v>
      </c>
      <c r="AY185" s="16" t="s">
        <v>132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6" t="s">
        <v>83</v>
      </c>
      <c r="BK185" s="149">
        <f>ROUND(I185*H185,2)</f>
        <v>0</v>
      </c>
      <c r="BL185" s="16" t="s">
        <v>256</v>
      </c>
      <c r="BM185" s="148" t="s">
        <v>290</v>
      </c>
    </row>
    <row r="186" spans="1:65" s="2" customFormat="1" ht="28.8">
      <c r="A186" s="31"/>
      <c r="B186" s="32"/>
      <c r="C186" s="31"/>
      <c r="D186" s="150" t="s">
        <v>138</v>
      </c>
      <c r="E186" s="31"/>
      <c r="F186" s="151" t="s">
        <v>291</v>
      </c>
      <c r="G186" s="31"/>
      <c r="H186" s="31"/>
      <c r="I186" s="152"/>
      <c r="J186" s="31"/>
      <c r="K186" s="31"/>
      <c r="L186" s="32"/>
      <c r="M186" s="153"/>
      <c r="N186" s="154"/>
      <c r="O186" s="57"/>
      <c r="P186" s="57"/>
      <c r="Q186" s="57"/>
      <c r="R186" s="57"/>
      <c r="S186" s="57"/>
      <c r="T186" s="58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T186" s="16" t="s">
        <v>138</v>
      </c>
      <c r="AU186" s="16" t="s">
        <v>85</v>
      </c>
    </row>
    <row r="187" spans="1:65" s="11" customFormat="1" ht="22.95" customHeight="1">
      <c r="B187" s="125"/>
      <c r="D187" s="126" t="s">
        <v>75</v>
      </c>
      <c r="E187" s="163" t="s">
        <v>292</v>
      </c>
      <c r="F187" s="163" t="s">
        <v>293</v>
      </c>
      <c r="I187" s="128"/>
      <c r="J187" s="164">
        <f>BK187</f>
        <v>0</v>
      </c>
      <c r="L187" s="125"/>
      <c r="M187" s="130"/>
      <c r="N187" s="131"/>
      <c r="O187" s="131"/>
      <c r="P187" s="132">
        <f>SUM(P188:P199)</f>
        <v>0</v>
      </c>
      <c r="Q187" s="131"/>
      <c r="R187" s="132">
        <f>SUM(R188:R199)</f>
        <v>1.8800000000000002E-3</v>
      </c>
      <c r="S187" s="131"/>
      <c r="T187" s="133">
        <f>SUM(T188:T199)</f>
        <v>0</v>
      </c>
      <c r="AR187" s="126" t="s">
        <v>85</v>
      </c>
      <c r="AT187" s="134" t="s">
        <v>75</v>
      </c>
      <c r="AU187" s="134" t="s">
        <v>83</v>
      </c>
      <c r="AY187" s="126" t="s">
        <v>132</v>
      </c>
      <c r="BK187" s="135">
        <f>SUM(BK188:BK199)</f>
        <v>0</v>
      </c>
    </row>
    <row r="188" spans="1:65" s="2" customFormat="1" ht="24.15" customHeight="1">
      <c r="A188" s="31"/>
      <c r="B188" s="136"/>
      <c r="C188" s="137" t="s">
        <v>294</v>
      </c>
      <c r="D188" s="137" t="s">
        <v>133</v>
      </c>
      <c r="E188" s="138" t="s">
        <v>295</v>
      </c>
      <c r="F188" s="139" t="s">
        <v>296</v>
      </c>
      <c r="G188" s="140" t="s">
        <v>136</v>
      </c>
      <c r="H188" s="141">
        <v>2</v>
      </c>
      <c r="I188" s="142"/>
      <c r="J188" s="143">
        <f>ROUND(I188*H188,2)</f>
        <v>0</v>
      </c>
      <c r="K188" s="139" t="s">
        <v>179</v>
      </c>
      <c r="L188" s="32"/>
      <c r="M188" s="144" t="s">
        <v>1</v>
      </c>
      <c r="N188" s="145" t="s">
        <v>41</v>
      </c>
      <c r="O188" s="57"/>
      <c r="P188" s="146">
        <f>O188*H188</f>
        <v>0</v>
      </c>
      <c r="Q188" s="146">
        <v>0</v>
      </c>
      <c r="R188" s="146">
        <f>Q188*H188</f>
        <v>0</v>
      </c>
      <c r="S188" s="146">
        <v>0</v>
      </c>
      <c r="T188" s="147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48" t="s">
        <v>256</v>
      </c>
      <c r="AT188" s="148" t="s">
        <v>133</v>
      </c>
      <c r="AU188" s="148" t="s">
        <v>85</v>
      </c>
      <c r="AY188" s="16" t="s">
        <v>132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6" t="s">
        <v>83</v>
      </c>
      <c r="BK188" s="149">
        <f>ROUND(I188*H188,2)</f>
        <v>0</v>
      </c>
      <c r="BL188" s="16" t="s">
        <v>256</v>
      </c>
      <c r="BM188" s="148" t="s">
        <v>297</v>
      </c>
    </row>
    <row r="189" spans="1:65" s="2" customFormat="1" ht="19.2">
      <c r="A189" s="31"/>
      <c r="B189" s="32"/>
      <c r="C189" s="31"/>
      <c r="D189" s="150" t="s">
        <v>138</v>
      </c>
      <c r="E189" s="31"/>
      <c r="F189" s="151" t="s">
        <v>298</v>
      </c>
      <c r="G189" s="31"/>
      <c r="H189" s="31"/>
      <c r="I189" s="152"/>
      <c r="J189" s="31"/>
      <c r="K189" s="31"/>
      <c r="L189" s="32"/>
      <c r="M189" s="153"/>
      <c r="N189" s="154"/>
      <c r="O189" s="57"/>
      <c r="P189" s="57"/>
      <c r="Q189" s="57"/>
      <c r="R189" s="57"/>
      <c r="S189" s="57"/>
      <c r="T189" s="58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T189" s="16" t="s">
        <v>138</v>
      </c>
      <c r="AU189" s="16" t="s">
        <v>85</v>
      </c>
    </row>
    <row r="190" spans="1:65" s="2" customFormat="1" ht="24.15" customHeight="1">
      <c r="A190" s="31"/>
      <c r="B190" s="136"/>
      <c r="C190" s="137" t="s">
        <v>299</v>
      </c>
      <c r="D190" s="137" t="s">
        <v>133</v>
      </c>
      <c r="E190" s="138" t="s">
        <v>300</v>
      </c>
      <c r="F190" s="139" t="s">
        <v>301</v>
      </c>
      <c r="G190" s="140" t="s">
        <v>212</v>
      </c>
      <c r="H190" s="141">
        <v>2</v>
      </c>
      <c r="I190" s="142"/>
      <c r="J190" s="143">
        <f>ROUND(I190*H190,2)</f>
        <v>0</v>
      </c>
      <c r="K190" s="139" t="s">
        <v>179</v>
      </c>
      <c r="L190" s="32"/>
      <c r="M190" s="144" t="s">
        <v>1</v>
      </c>
      <c r="N190" s="145" t="s">
        <v>41</v>
      </c>
      <c r="O190" s="57"/>
      <c r="P190" s="146">
        <f>O190*H190</f>
        <v>0</v>
      </c>
      <c r="Q190" s="146">
        <v>8.4000000000000003E-4</v>
      </c>
      <c r="R190" s="146">
        <f>Q190*H190</f>
        <v>1.6800000000000001E-3</v>
      </c>
      <c r="S190" s="146">
        <v>0</v>
      </c>
      <c r="T190" s="147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48" t="s">
        <v>256</v>
      </c>
      <c r="AT190" s="148" t="s">
        <v>133</v>
      </c>
      <c r="AU190" s="148" t="s">
        <v>85</v>
      </c>
      <c r="AY190" s="16" t="s">
        <v>132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6" t="s">
        <v>83</v>
      </c>
      <c r="BK190" s="149">
        <f>ROUND(I190*H190,2)</f>
        <v>0</v>
      </c>
      <c r="BL190" s="16" t="s">
        <v>256</v>
      </c>
      <c r="BM190" s="148" t="s">
        <v>302</v>
      </c>
    </row>
    <row r="191" spans="1:65" s="2" customFormat="1" ht="19.2">
      <c r="A191" s="31"/>
      <c r="B191" s="32"/>
      <c r="C191" s="31"/>
      <c r="D191" s="150" t="s">
        <v>138</v>
      </c>
      <c r="E191" s="31"/>
      <c r="F191" s="151" t="s">
        <v>303</v>
      </c>
      <c r="G191" s="31"/>
      <c r="H191" s="31"/>
      <c r="I191" s="152"/>
      <c r="J191" s="31"/>
      <c r="K191" s="31"/>
      <c r="L191" s="32"/>
      <c r="M191" s="153"/>
      <c r="N191" s="154"/>
      <c r="O191" s="57"/>
      <c r="P191" s="57"/>
      <c r="Q191" s="57"/>
      <c r="R191" s="57"/>
      <c r="S191" s="57"/>
      <c r="T191" s="58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T191" s="16" t="s">
        <v>138</v>
      </c>
      <c r="AU191" s="16" t="s">
        <v>85</v>
      </c>
    </row>
    <row r="192" spans="1:65" s="2" customFormat="1" ht="37.950000000000003" customHeight="1">
      <c r="A192" s="31"/>
      <c r="B192" s="136"/>
      <c r="C192" s="137" t="s">
        <v>304</v>
      </c>
      <c r="D192" s="137" t="s">
        <v>133</v>
      </c>
      <c r="E192" s="138" t="s">
        <v>305</v>
      </c>
      <c r="F192" s="139" t="s">
        <v>306</v>
      </c>
      <c r="G192" s="140" t="s">
        <v>212</v>
      </c>
      <c r="H192" s="141">
        <v>2</v>
      </c>
      <c r="I192" s="142"/>
      <c r="J192" s="143">
        <f>ROUND(I192*H192,2)</f>
        <v>0</v>
      </c>
      <c r="K192" s="139" t="s">
        <v>179</v>
      </c>
      <c r="L192" s="32"/>
      <c r="M192" s="144" t="s">
        <v>1</v>
      </c>
      <c r="N192" s="145" t="s">
        <v>41</v>
      </c>
      <c r="O192" s="57"/>
      <c r="P192" s="146">
        <f>O192*H192</f>
        <v>0</v>
      </c>
      <c r="Q192" s="146">
        <v>6.9999999999999994E-5</v>
      </c>
      <c r="R192" s="146">
        <f>Q192*H192</f>
        <v>1.3999999999999999E-4</v>
      </c>
      <c r="S192" s="146">
        <v>0</v>
      </c>
      <c r="T192" s="147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48" t="s">
        <v>256</v>
      </c>
      <c r="AT192" s="148" t="s">
        <v>133</v>
      </c>
      <c r="AU192" s="148" t="s">
        <v>85</v>
      </c>
      <c r="AY192" s="16" t="s">
        <v>132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6" t="s">
        <v>83</v>
      </c>
      <c r="BK192" s="149">
        <f>ROUND(I192*H192,2)</f>
        <v>0</v>
      </c>
      <c r="BL192" s="16" t="s">
        <v>256</v>
      </c>
      <c r="BM192" s="148" t="s">
        <v>916</v>
      </c>
    </row>
    <row r="193" spans="1:65" s="2" customFormat="1" ht="38.4">
      <c r="A193" s="31"/>
      <c r="B193" s="32"/>
      <c r="C193" s="31"/>
      <c r="D193" s="150" t="s">
        <v>138</v>
      </c>
      <c r="E193" s="31"/>
      <c r="F193" s="151" t="s">
        <v>308</v>
      </c>
      <c r="G193" s="31"/>
      <c r="H193" s="31"/>
      <c r="I193" s="152"/>
      <c r="J193" s="31"/>
      <c r="K193" s="31"/>
      <c r="L193" s="32"/>
      <c r="M193" s="153"/>
      <c r="N193" s="154"/>
      <c r="O193" s="57"/>
      <c r="P193" s="57"/>
      <c r="Q193" s="57"/>
      <c r="R193" s="57"/>
      <c r="S193" s="57"/>
      <c r="T193" s="58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T193" s="16" t="s">
        <v>138</v>
      </c>
      <c r="AU193" s="16" t="s">
        <v>85</v>
      </c>
    </row>
    <row r="194" spans="1:65" s="2" customFormat="1" ht="21.75" customHeight="1">
      <c r="A194" s="31"/>
      <c r="B194" s="136"/>
      <c r="C194" s="137" t="s">
        <v>309</v>
      </c>
      <c r="D194" s="137" t="s">
        <v>133</v>
      </c>
      <c r="E194" s="138" t="s">
        <v>310</v>
      </c>
      <c r="F194" s="139" t="s">
        <v>311</v>
      </c>
      <c r="G194" s="140" t="s">
        <v>212</v>
      </c>
      <c r="H194" s="141">
        <v>2</v>
      </c>
      <c r="I194" s="142"/>
      <c r="J194" s="143">
        <f>ROUND(I194*H194,2)</f>
        <v>0</v>
      </c>
      <c r="K194" s="139" t="s">
        <v>179</v>
      </c>
      <c r="L194" s="32"/>
      <c r="M194" s="144" t="s">
        <v>1</v>
      </c>
      <c r="N194" s="145" t="s">
        <v>41</v>
      </c>
      <c r="O194" s="57"/>
      <c r="P194" s="146">
        <f>O194*H194</f>
        <v>0</v>
      </c>
      <c r="Q194" s="146">
        <v>1.0000000000000001E-5</v>
      </c>
      <c r="R194" s="146">
        <f>Q194*H194</f>
        <v>2.0000000000000002E-5</v>
      </c>
      <c r="S194" s="146">
        <v>0</v>
      </c>
      <c r="T194" s="147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48" t="s">
        <v>256</v>
      </c>
      <c r="AT194" s="148" t="s">
        <v>133</v>
      </c>
      <c r="AU194" s="148" t="s">
        <v>85</v>
      </c>
      <c r="AY194" s="16" t="s">
        <v>132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6" t="s">
        <v>83</v>
      </c>
      <c r="BK194" s="149">
        <f>ROUND(I194*H194,2)</f>
        <v>0</v>
      </c>
      <c r="BL194" s="16" t="s">
        <v>256</v>
      </c>
      <c r="BM194" s="148" t="s">
        <v>312</v>
      </c>
    </row>
    <row r="195" spans="1:65" s="2" customFormat="1" ht="19.2">
      <c r="A195" s="31"/>
      <c r="B195" s="32"/>
      <c r="C195" s="31"/>
      <c r="D195" s="150" t="s">
        <v>138</v>
      </c>
      <c r="E195" s="31"/>
      <c r="F195" s="151" t="s">
        <v>313</v>
      </c>
      <c r="G195" s="31"/>
      <c r="H195" s="31"/>
      <c r="I195" s="152"/>
      <c r="J195" s="31"/>
      <c r="K195" s="31"/>
      <c r="L195" s="32"/>
      <c r="M195" s="153"/>
      <c r="N195" s="154"/>
      <c r="O195" s="57"/>
      <c r="P195" s="57"/>
      <c r="Q195" s="57"/>
      <c r="R195" s="57"/>
      <c r="S195" s="57"/>
      <c r="T195" s="58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T195" s="16" t="s">
        <v>138</v>
      </c>
      <c r="AU195" s="16" t="s">
        <v>85</v>
      </c>
    </row>
    <row r="196" spans="1:65" s="2" customFormat="1" ht="24.15" customHeight="1">
      <c r="A196" s="31"/>
      <c r="B196" s="136"/>
      <c r="C196" s="137" t="s">
        <v>314</v>
      </c>
      <c r="D196" s="137" t="s">
        <v>133</v>
      </c>
      <c r="E196" s="138" t="s">
        <v>315</v>
      </c>
      <c r="F196" s="139" t="s">
        <v>316</v>
      </c>
      <c r="G196" s="140" t="s">
        <v>212</v>
      </c>
      <c r="H196" s="141">
        <v>2</v>
      </c>
      <c r="I196" s="142"/>
      <c r="J196" s="143">
        <f>ROUND(I196*H196,2)</f>
        <v>0</v>
      </c>
      <c r="K196" s="139" t="s">
        <v>179</v>
      </c>
      <c r="L196" s="32"/>
      <c r="M196" s="144" t="s">
        <v>1</v>
      </c>
      <c r="N196" s="145" t="s">
        <v>41</v>
      </c>
      <c r="O196" s="57"/>
      <c r="P196" s="146">
        <f>O196*H196</f>
        <v>0</v>
      </c>
      <c r="Q196" s="146">
        <v>2.0000000000000002E-5</v>
      </c>
      <c r="R196" s="146">
        <f>Q196*H196</f>
        <v>4.0000000000000003E-5</v>
      </c>
      <c r="S196" s="146">
        <v>0</v>
      </c>
      <c r="T196" s="147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48" t="s">
        <v>256</v>
      </c>
      <c r="AT196" s="148" t="s">
        <v>133</v>
      </c>
      <c r="AU196" s="148" t="s">
        <v>85</v>
      </c>
      <c r="AY196" s="16" t="s">
        <v>132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6" t="s">
        <v>83</v>
      </c>
      <c r="BK196" s="149">
        <f>ROUND(I196*H196,2)</f>
        <v>0</v>
      </c>
      <c r="BL196" s="16" t="s">
        <v>256</v>
      </c>
      <c r="BM196" s="148" t="s">
        <v>317</v>
      </c>
    </row>
    <row r="197" spans="1:65" s="2" customFormat="1" ht="19.2">
      <c r="A197" s="31"/>
      <c r="B197" s="32"/>
      <c r="C197" s="31"/>
      <c r="D197" s="150" t="s">
        <v>138</v>
      </c>
      <c r="E197" s="31"/>
      <c r="F197" s="151" t="s">
        <v>318</v>
      </c>
      <c r="G197" s="31"/>
      <c r="H197" s="31"/>
      <c r="I197" s="152"/>
      <c r="J197" s="31"/>
      <c r="K197" s="31"/>
      <c r="L197" s="32"/>
      <c r="M197" s="153"/>
      <c r="N197" s="154"/>
      <c r="O197" s="57"/>
      <c r="P197" s="57"/>
      <c r="Q197" s="57"/>
      <c r="R197" s="57"/>
      <c r="S197" s="57"/>
      <c r="T197" s="58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T197" s="16" t="s">
        <v>138</v>
      </c>
      <c r="AU197" s="16" t="s">
        <v>85</v>
      </c>
    </row>
    <row r="198" spans="1:65" s="2" customFormat="1" ht="24.15" customHeight="1">
      <c r="A198" s="31"/>
      <c r="B198" s="136"/>
      <c r="C198" s="137" t="s">
        <v>319</v>
      </c>
      <c r="D198" s="137" t="s">
        <v>133</v>
      </c>
      <c r="E198" s="138" t="s">
        <v>320</v>
      </c>
      <c r="F198" s="139" t="s">
        <v>321</v>
      </c>
      <c r="G198" s="140" t="s">
        <v>289</v>
      </c>
      <c r="H198" s="173"/>
      <c r="I198" s="142"/>
      <c r="J198" s="143">
        <f>ROUND(I198*H198,2)</f>
        <v>0</v>
      </c>
      <c r="K198" s="139" t="s">
        <v>179</v>
      </c>
      <c r="L198" s="32"/>
      <c r="M198" s="144" t="s">
        <v>1</v>
      </c>
      <c r="N198" s="145" t="s">
        <v>41</v>
      </c>
      <c r="O198" s="57"/>
      <c r="P198" s="146">
        <f>O198*H198</f>
        <v>0</v>
      </c>
      <c r="Q198" s="146">
        <v>0</v>
      </c>
      <c r="R198" s="146">
        <f>Q198*H198</f>
        <v>0</v>
      </c>
      <c r="S198" s="146">
        <v>0</v>
      </c>
      <c r="T198" s="147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48" t="s">
        <v>256</v>
      </c>
      <c r="AT198" s="148" t="s">
        <v>133</v>
      </c>
      <c r="AU198" s="148" t="s">
        <v>85</v>
      </c>
      <c r="AY198" s="16" t="s">
        <v>132</v>
      </c>
      <c r="BE198" s="149">
        <f>IF(N198="základní",J198,0)</f>
        <v>0</v>
      </c>
      <c r="BF198" s="149">
        <f>IF(N198="snížená",J198,0)</f>
        <v>0</v>
      </c>
      <c r="BG198" s="149">
        <f>IF(N198="zákl. přenesená",J198,0)</f>
        <v>0</v>
      </c>
      <c r="BH198" s="149">
        <f>IF(N198="sníž. přenesená",J198,0)</f>
        <v>0</v>
      </c>
      <c r="BI198" s="149">
        <f>IF(N198="nulová",J198,0)</f>
        <v>0</v>
      </c>
      <c r="BJ198" s="16" t="s">
        <v>83</v>
      </c>
      <c r="BK198" s="149">
        <f>ROUND(I198*H198,2)</f>
        <v>0</v>
      </c>
      <c r="BL198" s="16" t="s">
        <v>256</v>
      </c>
      <c r="BM198" s="148" t="s">
        <v>322</v>
      </c>
    </row>
    <row r="199" spans="1:65" s="2" customFormat="1" ht="28.8">
      <c r="A199" s="31"/>
      <c r="B199" s="32"/>
      <c r="C199" s="31"/>
      <c r="D199" s="150" t="s">
        <v>138</v>
      </c>
      <c r="E199" s="31"/>
      <c r="F199" s="151" t="s">
        <v>323</v>
      </c>
      <c r="G199" s="31"/>
      <c r="H199" s="31"/>
      <c r="I199" s="152"/>
      <c r="J199" s="31"/>
      <c r="K199" s="31"/>
      <c r="L199" s="32"/>
      <c r="M199" s="153"/>
      <c r="N199" s="154"/>
      <c r="O199" s="57"/>
      <c r="P199" s="57"/>
      <c r="Q199" s="57"/>
      <c r="R199" s="57"/>
      <c r="S199" s="57"/>
      <c r="T199" s="58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T199" s="16" t="s">
        <v>138</v>
      </c>
      <c r="AU199" s="16" t="s">
        <v>85</v>
      </c>
    </row>
    <row r="200" spans="1:65" s="11" customFormat="1" ht="22.95" customHeight="1">
      <c r="B200" s="125"/>
      <c r="D200" s="126" t="s">
        <v>75</v>
      </c>
      <c r="E200" s="163" t="s">
        <v>324</v>
      </c>
      <c r="F200" s="163" t="s">
        <v>1442</v>
      </c>
      <c r="I200" s="128"/>
      <c r="J200" s="164">
        <f>BK200</f>
        <v>0</v>
      </c>
      <c r="L200" s="125"/>
      <c r="M200" s="130"/>
      <c r="N200" s="131"/>
      <c r="O200" s="131"/>
      <c r="P200" s="132">
        <f>SUM(P201:P212)</f>
        <v>0</v>
      </c>
      <c r="Q200" s="131"/>
      <c r="R200" s="132">
        <f>SUM(R201:R212)</f>
        <v>1.729E-2</v>
      </c>
      <c r="S200" s="131"/>
      <c r="T200" s="133">
        <f>SUM(T201:T212)</f>
        <v>2.0320000000000001E-2</v>
      </c>
      <c r="AR200" s="126" t="s">
        <v>85</v>
      </c>
      <c r="AT200" s="134" t="s">
        <v>75</v>
      </c>
      <c r="AU200" s="134" t="s">
        <v>83</v>
      </c>
      <c r="AY200" s="126" t="s">
        <v>132</v>
      </c>
      <c r="BK200" s="135">
        <f>SUM(BK201:BK212)</f>
        <v>0</v>
      </c>
    </row>
    <row r="201" spans="1:65" s="2" customFormat="1" ht="16.5" customHeight="1">
      <c r="A201" s="31"/>
      <c r="B201" s="136"/>
      <c r="C201" s="137" t="s">
        <v>325</v>
      </c>
      <c r="D201" s="137" t="s">
        <v>133</v>
      </c>
      <c r="E201" s="193" t="s">
        <v>695</v>
      </c>
      <c r="F201" s="194" t="s">
        <v>696</v>
      </c>
      <c r="G201" s="195" t="s">
        <v>328</v>
      </c>
      <c r="H201" s="196">
        <v>1</v>
      </c>
      <c r="I201" s="197"/>
      <c r="J201" s="197">
        <f>ROUND(I201*H201,2)</f>
        <v>0</v>
      </c>
      <c r="K201" s="194" t="s">
        <v>179</v>
      </c>
      <c r="L201" s="32"/>
      <c r="M201" s="144" t="s">
        <v>1</v>
      </c>
      <c r="N201" s="145" t="s">
        <v>41</v>
      </c>
      <c r="O201" s="57"/>
      <c r="P201" s="146">
        <f>O201*H201</f>
        <v>0</v>
      </c>
      <c r="Q201" s="146">
        <v>0</v>
      </c>
      <c r="R201" s="146">
        <f>Q201*H201</f>
        <v>0</v>
      </c>
      <c r="S201" s="146">
        <v>1.9460000000000002E-2</v>
      </c>
      <c r="T201" s="147">
        <f>S201*H201</f>
        <v>1.9460000000000002E-2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48" t="s">
        <v>256</v>
      </c>
      <c r="AT201" s="148" t="s">
        <v>133</v>
      </c>
      <c r="AU201" s="148" t="s">
        <v>85</v>
      </c>
      <c r="AY201" s="16" t="s">
        <v>132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6" t="s">
        <v>83</v>
      </c>
      <c r="BK201" s="149">
        <f>ROUND(I201*H201,2)</f>
        <v>0</v>
      </c>
      <c r="BL201" s="16" t="s">
        <v>256</v>
      </c>
      <c r="BM201" s="148" t="s">
        <v>917</v>
      </c>
    </row>
    <row r="202" spans="1:65" s="2" customFormat="1">
      <c r="A202" s="31"/>
      <c r="B202" s="32"/>
      <c r="C202" s="31"/>
      <c r="D202" s="150" t="s">
        <v>138</v>
      </c>
      <c r="E202" s="198"/>
      <c r="F202" s="200" t="s">
        <v>698</v>
      </c>
      <c r="G202" s="198"/>
      <c r="H202" s="198"/>
      <c r="I202" s="201"/>
      <c r="J202" s="198"/>
      <c r="K202" s="198"/>
      <c r="L202" s="32"/>
      <c r="M202" s="153"/>
      <c r="N202" s="154"/>
      <c r="O202" s="57"/>
      <c r="P202" s="57"/>
      <c r="Q202" s="57"/>
      <c r="R202" s="57"/>
      <c r="S202" s="57"/>
      <c r="T202" s="58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T202" s="16" t="s">
        <v>138</v>
      </c>
      <c r="AU202" s="16" t="s">
        <v>85</v>
      </c>
    </row>
    <row r="203" spans="1:65" s="2" customFormat="1" ht="24.15" customHeight="1">
      <c r="A203" s="31"/>
      <c r="B203" s="136"/>
      <c r="C203" s="137" t="s">
        <v>331</v>
      </c>
      <c r="D203" s="137" t="s">
        <v>133</v>
      </c>
      <c r="E203" s="193" t="s">
        <v>918</v>
      </c>
      <c r="F203" s="194" t="s">
        <v>919</v>
      </c>
      <c r="G203" s="195" t="s">
        <v>328</v>
      </c>
      <c r="H203" s="196">
        <v>1</v>
      </c>
      <c r="I203" s="197"/>
      <c r="J203" s="197">
        <f>ROUND(I203*H203,2)</f>
        <v>0</v>
      </c>
      <c r="K203" s="194" t="s">
        <v>179</v>
      </c>
      <c r="L203" s="32"/>
      <c r="M203" s="144" t="s">
        <v>1</v>
      </c>
      <c r="N203" s="145" t="s">
        <v>41</v>
      </c>
      <c r="O203" s="57"/>
      <c r="P203" s="146">
        <f>O203*H203</f>
        <v>0</v>
      </c>
      <c r="Q203" s="146">
        <v>1.4970000000000001E-2</v>
      </c>
      <c r="R203" s="146">
        <f>Q203*H203</f>
        <v>1.4970000000000001E-2</v>
      </c>
      <c r="S203" s="146">
        <v>0</v>
      </c>
      <c r="T203" s="147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48" t="s">
        <v>256</v>
      </c>
      <c r="AT203" s="148" t="s">
        <v>133</v>
      </c>
      <c r="AU203" s="148" t="s">
        <v>85</v>
      </c>
      <c r="AY203" s="16" t="s">
        <v>132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6" t="s">
        <v>83</v>
      </c>
      <c r="BK203" s="149">
        <f>ROUND(I203*H203,2)</f>
        <v>0</v>
      </c>
      <c r="BL203" s="16" t="s">
        <v>256</v>
      </c>
      <c r="BM203" s="148" t="s">
        <v>920</v>
      </c>
    </row>
    <row r="204" spans="1:65" s="2" customFormat="1" ht="28.8">
      <c r="A204" s="31"/>
      <c r="B204" s="32"/>
      <c r="C204" s="31"/>
      <c r="D204" s="150" t="s">
        <v>138</v>
      </c>
      <c r="E204" s="198"/>
      <c r="F204" s="200" t="s">
        <v>921</v>
      </c>
      <c r="G204" s="198"/>
      <c r="H204" s="198"/>
      <c r="I204" s="201"/>
      <c r="J204" s="198"/>
      <c r="K204" s="198"/>
      <c r="L204" s="32"/>
      <c r="M204" s="153"/>
      <c r="N204" s="154"/>
      <c r="O204" s="57"/>
      <c r="P204" s="57"/>
      <c r="Q204" s="57"/>
      <c r="R204" s="57"/>
      <c r="S204" s="57"/>
      <c r="T204" s="58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T204" s="16" t="s">
        <v>138</v>
      </c>
      <c r="AU204" s="16" t="s">
        <v>85</v>
      </c>
    </row>
    <row r="205" spans="1:65" s="2" customFormat="1" ht="24.15" customHeight="1">
      <c r="A205" s="31"/>
      <c r="B205" s="136"/>
      <c r="C205" s="137" t="s">
        <v>336</v>
      </c>
      <c r="D205" s="137" t="s">
        <v>133</v>
      </c>
      <c r="E205" s="193" t="s">
        <v>343</v>
      </c>
      <c r="F205" s="194" t="s">
        <v>344</v>
      </c>
      <c r="G205" s="195" t="s">
        <v>328</v>
      </c>
      <c r="H205" s="196">
        <v>2</v>
      </c>
      <c r="I205" s="197"/>
      <c r="J205" s="197">
        <f>ROUND(I205*H205,2)</f>
        <v>0</v>
      </c>
      <c r="K205" s="194" t="s">
        <v>179</v>
      </c>
      <c r="L205" s="32"/>
      <c r="M205" s="144" t="s">
        <v>1</v>
      </c>
      <c r="N205" s="145" t="s">
        <v>41</v>
      </c>
      <c r="O205" s="57"/>
      <c r="P205" s="146">
        <f>O205*H205</f>
        <v>0</v>
      </c>
      <c r="Q205" s="146">
        <v>2.4000000000000001E-4</v>
      </c>
      <c r="R205" s="146">
        <f>Q205*H205</f>
        <v>4.8000000000000001E-4</v>
      </c>
      <c r="S205" s="146">
        <v>0</v>
      </c>
      <c r="T205" s="147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48" t="s">
        <v>256</v>
      </c>
      <c r="AT205" s="148" t="s">
        <v>133</v>
      </c>
      <c r="AU205" s="148" t="s">
        <v>85</v>
      </c>
      <c r="AY205" s="16" t="s">
        <v>132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6" t="s">
        <v>83</v>
      </c>
      <c r="BK205" s="149">
        <f>ROUND(I205*H205,2)</f>
        <v>0</v>
      </c>
      <c r="BL205" s="16" t="s">
        <v>256</v>
      </c>
      <c r="BM205" s="148" t="s">
        <v>345</v>
      </c>
    </row>
    <row r="206" spans="1:65" s="2" customFormat="1" ht="19.2">
      <c r="A206" s="31"/>
      <c r="B206" s="32"/>
      <c r="C206" s="31"/>
      <c r="D206" s="150" t="s">
        <v>138</v>
      </c>
      <c r="E206" s="198"/>
      <c r="F206" s="200" t="s">
        <v>346</v>
      </c>
      <c r="G206" s="198"/>
      <c r="H206" s="198"/>
      <c r="I206" s="201"/>
      <c r="J206" s="198"/>
      <c r="K206" s="198"/>
      <c r="L206" s="32"/>
      <c r="M206" s="153"/>
      <c r="N206" s="154"/>
      <c r="O206" s="57"/>
      <c r="P206" s="57"/>
      <c r="Q206" s="57"/>
      <c r="R206" s="57"/>
      <c r="S206" s="57"/>
      <c r="T206" s="58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T206" s="16" t="s">
        <v>138</v>
      </c>
      <c r="AU206" s="16" t="s">
        <v>85</v>
      </c>
    </row>
    <row r="207" spans="1:65" s="2" customFormat="1" ht="16.5" customHeight="1">
      <c r="A207" s="31"/>
      <c r="B207" s="136"/>
      <c r="C207" s="137" t="s">
        <v>342</v>
      </c>
      <c r="D207" s="137" t="s">
        <v>133</v>
      </c>
      <c r="E207" s="193" t="s">
        <v>347</v>
      </c>
      <c r="F207" s="194" t="s">
        <v>348</v>
      </c>
      <c r="G207" s="195" t="s">
        <v>328</v>
      </c>
      <c r="H207" s="196">
        <v>1</v>
      </c>
      <c r="I207" s="197"/>
      <c r="J207" s="197">
        <f>ROUND(I207*H207,2)</f>
        <v>0</v>
      </c>
      <c r="K207" s="194" t="s">
        <v>179</v>
      </c>
      <c r="L207" s="32"/>
      <c r="M207" s="144" t="s">
        <v>1</v>
      </c>
      <c r="N207" s="145" t="s">
        <v>41</v>
      </c>
      <c r="O207" s="57"/>
      <c r="P207" s="146">
        <f>O207*H207</f>
        <v>0</v>
      </c>
      <c r="Q207" s="146">
        <v>0</v>
      </c>
      <c r="R207" s="146">
        <f>Q207*H207</f>
        <v>0</v>
      </c>
      <c r="S207" s="146">
        <v>8.5999999999999998E-4</v>
      </c>
      <c r="T207" s="147">
        <f>S207*H207</f>
        <v>8.5999999999999998E-4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48" t="s">
        <v>256</v>
      </c>
      <c r="AT207" s="148" t="s">
        <v>133</v>
      </c>
      <c r="AU207" s="148" t="s">
        <v>85</v>
      </c>
      <c r="AY207" s="16" t="s">
        <v>132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6" t="s">
        <v>83</v>
      </c>
      <c r="BK207" s="149">
        <f>ROUND(I207*H207,2)</f>
        <v>0</v>
      </c>
      <c r="BL207" s="16" t="s">
        <v>256</v>
      </c>
      <c r="BM207" s="148" t="s">
        <v>349</v>
      </c>
    </row>
    <row r="208" spans="1:65" s="2" customFormat="1">
      <c r="A208" s="31"/>
      <c r="B208" s="32"/>
      <c r="C208" s="31"/>
      <c r="D208" s="150" t="s">
        <v>138</v>
      </c>
      <c r="E208" s="198"/>
      <c r="F208" s="200" t="s">
        <v>350</v>
      </c>
      <c r="G208" s="198"/>
      <c r="H208" s="198"/>
      <c r="I208" s="201"/>
      <c r="J208" s="198"/>
      <c r="K208" s="198"/>
      <c r="L208" s="32"/>
      <c r="M208" s="153"/>
      <c r="N208" s="154"/>
      <c r="O208" s="57"/>
      <c r="P208" s="57"/>
      <c r="Q208" s="57"/>
      <c r="R208" s="57"/>
      <c r="S208" s="57"/>
      <c r="T208" s="58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T208" s="16" t="s">
        <v>138</v>
      </c>
      <c r="AU208" s="16" t="s">
        <v>85</v>
      </c>
    </row>
    <row r="209" spans="1:65" s="2" customFormat="1" ht="16.5" customHeight="1">
      <c r="A209" s="31"/>
      <c r="B209" s="136"/>
      <c r="C209" s="137" t="s">
        <v>340</v>
      </c>
      <c r="D209" s="137" t="s">
        <v>133</v>
      </c>
      <c r="E209" s="193" t="s">
        <v>922</v>
      </c>
      <c r="F209" s="194" t="s">
        <v>923</v>
      </c>
      <c r="G209" s="195" t="s">
        <v>328</v>
      </c>
      <c r="H209" s="196">
        <v>1</v>
      </c>
      <c r="I209" s="197"/>
      <c r="J209" s="197">
        <f>ROUND(I209*H209,2)</f>
        <v>0</v>
      </c>
      <c r="K209" s="194" t="s">
        <v>179</v>
      </c>
      <c r="L209" s="32"/>
      <c r="M209" s="144" t="s">
        <v>1</v>
      </c>
      <c r="N209" s="145" t="s">
        <v>41</v>
      </c>
      <c r="O209" s="57"/>
      <c r="P209" s="146">
        <f>O209*H209</f>
        <v>0</v>
      </c>
      <c r="Q209" s="146">
        <v>1.8400000000000001E-3</v>
      </c>
      <c r="R209" s="146">
        <f>Q209*H209</f>
        <v>1.8400000000000001E-3</v>
      </c>
      <c r="S209" s="146">
        <v>0</v>
      </c>
      <c r="T209" s="147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48" t="s">
        <v>256</v>
      </c>
      <c r="AT209" s="148" t="s">
        <v>133</v>
      </c>
      <c r="AU209" s="148" t="s">
        <v>85</v>
      </c>
      <c r="AY209" s="16" t="s">
        <v>132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6" t="s">
        <v>83</v>
      </c>
      <c r="BK209" s="149">
        <f>ROUND(I209*H209,2)</f>
        <v>0</v>
      </c>
      <c r="BL209" s="16" t="s">
        <v>256</v>
      </c>
      <c r="BM209" s="148" t="s">
        <v>924</v>
      </c>
    </row>
    <row r="210" spans="1:65" s="2" customFormat="1">
      <c r="A210" s="31"/>
      <c r="B210" s="32"/>
      <c r="C210" s="31"/>
      <c r="D210" s="150" t="s">
        <v>138</v>
      </c>
      <c r="E210" s="198"/>
      <c r="F210" s="200" t="s">
        <v>925</v>
      </c>
      <c r="G210" s="198"/>
      <c r="H210" s="198"/>
      <c r="I210" s="201"/>
      <c r="J210" s="198"/>
      <c r="K210" s="198"/>
      <c r="L210" s="32"/>
      <c r="M210" s="153"/>
      <c r="N210" s="154"/>
      <c r="O210" s="57"/>
      <c r="P210" s="57"/>
      <c r="Q210" s="57"/>
      <c r="R210" s="57"/>
      <c r="S210" s="57"/>
      <c r="T210" s="58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T210" s="16" t="s">
        <v>138</v>
      </c>
      <c r="AU210" s="16" t="s">
        <v>85</v>
      </c>
    </row>
    <row r="211" spans="1:65" s="2" customFormat="1" ht="24.15" customHeight="1">
      <c r="A211" s="31"/>
      <c r="B211" s="136"/>
      <c r="C211" s="137" t="s">
        <v>351</v>
      </c>
      <c r="D211" s="137" t="s">
        <v>133</v>
      </c>
      <c r="E211" s="193" t="s">
        <v>374</v>
      </c>
      <c r="F211" s="194" t="s">
        <v>375</v>
      </c>
      <c r="G211" s="195" t="s">
        <v>289</v>
      </c>
      <c r="H211" s="196"/>
      <c r="I211" s="197"/>
      <c r="J211" s="197">
        <f>ROUND(I211*H211,2)</f>
        <v>0</v>
      </c>
      <c r="K211" s="194" t="s">
        <v>179</v>
      </c>
      <c r="L211" s="32"/>
      <c r="M211" s="144" t="s">
        <v>1</v>
      </c>
      <c r="N211" s="145" t="s">
        <v>41</v>
      </c>
      <c r="O211" s="57"/>
      <c r="P211" s="146">
        <f>O211*H211</f>
        <v>0</v>
      </c>
      <c r="Q211" s="146">
        <v>0</v>
      </c>
      <c r="R211" s="146">
        <f>Q211*H211</f>
        <v>0</v>
      </c>
      <c r="S211" s="146">
        <v>0</v>
      </c>
      <c r="T211" s="147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48" t="s">
        <v>256</v>
      </c>
      <c r="AT211" s="148" t="s">
        <v>133</v>
      </c>
      <c r="AU211" s="148" t="s">
        <v>85</v>
      </c>
      <c r="AY211" s="16" t="s">
        <v>132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6" t="s">
        <v>83</v>
      </c>
      <c r="BK211" s="149">
        <f>ROUND(I211*H211,2)</f>
        <v>0</v>
      </c>
      <c r="BL211" s="16" t="s">
        <v>256</v>
      </c>
      <c r="BM211" s="148" t="s">
        <v>376</v>
      </c>
    </row>
    <row r="212" spans="1:65" s="2" customFormat="1" ht="28.8">
      <c r="A212" s="31"/>
      <c r="B212" s="32"/>
      <c r="C212" s="31"/>
      <c r="D212" s="150" t="s">
        <v>138</v>
      </c>
      <c r="E212" s="198"/>
      <c r="F212" s="200" t="s">
        <v>377</v>
      </c>
      <c r="G212" s="198"/>
      <c r="H212" s="198"/>
      <c r="I212" s="201"/>
      <c r="J212" s="198"/>
      <c r="K212" s="198"/>
      <c r="L212" s="32"/>
      <c r="M212" s="153"/>
      <c r="N212" s="154"/>
      <c r="O212" s="57"/>
      <c r="P212" s="57"/>
      <c r="Q212" s="57"/>
      <c r="R212" s="57"/>
      <c r="S212" s="57"/>
      <c r="T212" s="58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T212" s="16" t="s">
        <v>138</v>
      </c>
      <c r="AU212" s="16" t="s">
        <v>85</v>
      </c>
    </row>
    <row r="213" spans="1:65" s="11" customFormat="1" ht="22.95" customHeight="1">
      <c r="B213" s="125"/>
      <c r="D213" s="126" t="s">
        <v>75</v>
      </c>
      <c r="E213" s="163" t="s">
        <v>435</v>
      </c>
      <c r="F213" s="163" t="s">
        <v>436</v>
      </c>
      <c r="I213" s="128"/>
      <c r="J213" s="164">
        <f>BK213</f>
        <v>0</v>
      </c>
      <c r="L213" s="125"/>
      <c r="M213" s="130"/>
      <c r="N213" s="131"/>
      <c r="O213" s="131"/>
      <c r="P213" s="132">
        <f>SUM(P214:P285)</f>
        <v>0</v>
      </c>
      <c r="Q213" s="131"/>
      <c r="R213" s="132">
        <f>SUM(R214:R285)</f>
        <v>5.1084999999999998E-2</v>
      </c>
      <c r="S213" s="131"/>
      <c r="T213" s="133">
        <f>SUM(T214:T285)</f>
        <v>0</v>
      </c>
      <c r="AR213" s="126" t="s">
        <v>85</v>
      </c>
      <c r="AT213" s="134" t="s">
        <v>75</v>
      </c>
      <c r="AU213" s="134" t="s">
        <v>83</v>
      </c>
      <c r="AY213" s="126" t="s">
        <v>132</v>
      </c>
      <c r="BK213" s="135">
        <f>SUM(BK214:BK285)</f>
        <v>0</v>
      </c>
    </row>
    <row r="214" spans="1:65" s="2" customFormat="1" ht="24.15" customHeight="1">
      <c r="A214" s="31"/>
      <c r="B214" s="136"/>
      <c r="C214" s="137" t="s">
        <v>356</v>
      </c>
      <c r="D214" s="137" t="s">
        <v>133</v>
      </c>
      <c r="E214" s="138" t="s">
        <v>699</v>
      </c>
      <c r="F214" s="139" t="s">
        <v>700</v>
      </c>
      <c r="G214" s="140" t="s">
        <v>212</v>
      </c>
      <c r="H214" s="141">
        <v>60</v>
      </c>
      <c r="I214" s="142"/>
      <c r="J214" s="143">
        <f>ROUND(I214*H214,2)</f>
        <v>0</v>
      </c>
      <c r="K214" s="139" t="s">
        <v>179</v>
      </c>
      <c r="L214" s="32"/>
      <c r="M214" s="144" t="s">
        <v>1</v>
      </c>
      <c r="N214" s="145" t="s">
        <v>41</v>
      </c>
      <c r="O214" s="57"/>
      <c r="P214" s="146">
        <f>O214*H214</f>
        <v>0</v>
      </c>
      <c r="Q214" s="146">
        <v>0</v>
      </c>
      <c r="R214" s="146">
        <f>Q214*H214</f>
        <v>0</v>
      </c>
      <c r="S214" s="146">
        <v>0</v>
      </c>
      <c r="T214" s="147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48" t="s">
        <v>256</v>
      </c>
      <c r="AT214" s="148" t="s">
        <v>133</v>
      </c>
      <c r="AU214" s="148" t="s">
        <v>85</v>
      </c>
      <c r="AY214" s="16" t="s">
        <v>132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6" t="s">
        <v>83</v>
      </c>
      <c r="BK214" s="149">
        <f>ROUND(I214*H214,2)</f>
        <v>0</v>
      </c>
      <c r="BL214" s="16" t="s">
        <v>256</v>
      </c>
      <c r="BM214" s="148" t="s">
        <v>926</v>
      </c>
    </row>
    <row r="215" spans="1:65" s="2" customFormat="1" ht="28.8">
      <c r="A215" s="31"/>
      <c r="B215" s="32"/>
      <c r="C215" s="31"/>
      <c r="D215" s="150" t="s">
        <v>138</v>
      </c>
      <c r="E215" s="31"/>
      <c r="F215" s="151" t="s">
        <v>702</v>
      </c>
      <c r="G215" s="31"/>
      <c r="H215" s="31"/>
      <c r="I215" s="152"/>
      <c r="J215" s="31"/>
      <c r="K215" s="31"/>
      <c r="L215" s="32"/>
      <c r="M215" s="153"/>
      <c r="N215" s="154"/>
      <c r="O215" s="57"/>
      <c r="P215" s="57"/>
      <c r="Q215" s="57"/>
      <c r="R215" s="57"/>
      <c r="S215" s="57"/>
      <c r="T215" s="58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T215" s="16" t="s">
        <v>138</v>
      </c>
      <c r="AU215" s="16" t="s">
        <v>85</v>
      </c>
    </row>
    <row r="216" spans="1:65" s="2" customFormat="1" ht="21.75" customHeight="1">
      <c r="A216" s="31"/>
      <c r="B216" s="136"/>
      <c r="C216" s="174" t="s">
        <v>361</v>
      </c>
      <c r="D216" s="174" t="s">
        <v>337</v>
      </c>
      <c r="E216" s="175" t="s">
        <v>703</v>
      </c>
      <c r="F216" s="176" t="s">
        <v>704</v>
      </c>
      <c r="G216" s="177" t="s">
        <v>212</v>
      </c>
      <c r="H216" s="178">
        <v>63</v>
      </c>
      <c r="I216" s="179"/>
      <c r="J216" s="180">
        <f>ROUND(I216*H216,2)</f>
        <v>0</v>
      </c>
      <c r="K216" s="176" t="s">
        <v>179</v>
      </c>
      <c r="L216" s="181"/>
      <c r="M216" s="182" t="s">
        <v>1</v>
      </c>
      <c r="N216" s="183" t="s">
        <v>41</v>
      </c>
      <c r="O216" s="57"/>
      <c r="P216" s="146">
        <f>O216*H216</f>
        <v>0</v>
      </c>
      <c r="Q216" s="146">
        <v>2.0000000000000001E-4</v>
      </c>
      <c r="R216" s="146">
        <f>Q216*H216</f>
        <v>1.26E-2</v>
      </c>
      <c r="S216" s="146">
        <v>0</v>
      </c>
      <c r="T216" s="147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48" t="s">
        <v>340</v>
      </c>
      <c r="AT216" s="148" t="s">
        <v>337</v>
      </c>
      <c r="AU216" s="148" t="s">
        <v>85</v>
      </c>
      <c r="AY216" s="16" t="s">
        <v>132</v>
      </c>
      <c r="BE216" s="149">
        <f>IF(N216="základní",J216,0)</f>
        <v>0</v>
      </c>
      <c r="BF216" s="149">
        <f>IF(N216="snížená",J216,0)</f>
        <v>0</v>
      </c>
      <c r="BG216" s="149">
        <f>IF(N216="zákl. přenesená",J216,0)</f>
        <v>0</v>
      </c>
      <c r="BH216" s="149">
        <f>IF(N216="sníž. přenesená",J216,0)</f>
        <v>0</v>
      </c>
      <c r="BI216" s="149">
        <f>IF(N216="nulová",J216,0)</f>
        <v>0</v>
      </c>
      <c r="BJ216" s="16" t="s">
        <v>83</v>
      </c>
      <c r="BK216" s="149">
        <f>ROUND(I216*H216,2)</f>
        <v>0</v>
      </c>
      <c r="BL216" s="16" t="s">
        <v>256</v>
      </c>
      <c r="BM216" s="148" t="s">
        <v>927</v>
      </c>
    </row>
    <row r="217" spans="1:65" s="2" customFormat="1">
      <c r="A217" s="31"/>
      <c r="B217" s="32"/>
      <c r="C217" s="31"/>
      <c r="D217" s="150" t="s">
        <v>138</v>
      </c>
      <c r="E217" s="31"/>
      <c r="F217" s="151" t="s">
        <v>704</v>
      </c>
      <c r="G217" s="31"/>
      <c r="H217" s="31"/>
      <c r="I217" s="152"/>
      <c r="J217" s="31"/>
      <c r="K217" s="31"/>
      <c r="L217" s="32"/>
      <c r="M217" s="153"/>
      <c r="N217" s="154"/>
      <c r="O217" s="57"/>
      <c r="P217" s="57"/>
      <c r="Q217" s="57"/>
      <c r="R217" s="57"/>
      <c r="S217" s="57"/>
      <c r="T217" s="58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T217" s="16" t="s">
        <v>138</v>
      </c>
      <c r="AU217" s="16" t="s">
        <v>85</v>
      </c>
    </row>
    <row r="218" spans="1:65" s="13" customFormat="1">
      <c r="B218" s="165"/>
      <c r="D218" s="150" t="s">
        <v>186</v>
      </c>
      <c r="E218" s="166" t="s">
        <v>1</v>
      </c>
      <c r="F218" s="167" t="s">
        <v>928</v>
      </c>
      <c r="H218" s="168">
        <v>63</v>
      </c>
      <c r="I218" s="169"/>
      <c r="L218" s="165"/>
      <c r="M218" s="170"/>
      <c r="N218" s="171"/>
      <c r="O218" s="171"/>
      <c r="P218" s="171"/>
      <c r="Q218" s="171"/>
      <c r="R218" s="171"/>
      <c r="S218" s="171"/>
      <c r="T218" s="172"/>
      <c r="AT218" s="166" t="s">
        <v>186</v>
      </c>
      <c r="AU218" s="166" t="s">
        <v>85</v>
      </c>
      <c r="AV218" s="13" t="s">
        <v>85</v>
      </c>
      <c r="AW218" s="13" t="s">
        <v>31</v>
      </c>
      <c r="AX218" s="13" t="s">
        <v>76</v>
      </c>
      <c r="AY218" s="166" t="s">
        <v>132</v>
      </c>
    </row>
    <row r="219" spans="1:65" s="14" customFormat="1">
      <c r="B219" s="184"/>
      <c r="D219" s="150" t="s">
        <v>186</v>
      </c>
      <c r="E219" s="185" t="s">
        <v>1</v>
      </c>
      <c r="F219" s="186" t="s">
        <v>447</v>
      </c>
      <c r="H219" s="187">
        <v>63</v>
      </c>
      <c r="I219" s="188"/>
      <c r="L219" s="184"/>
      <c r="M219" s="189"/>
      <c r="N219" s="190"/>
      <c r="O219" s="190"/>
      <c r="P219" s="190"/>
      <c r="Q219" s="190"/>
      <c r="R219" s="190"/>
      <c r="S219" s="190"/>
      <c r="T219" s="191"/>
      <c r="AT219" s="185" t="s">
        <v>186</v>
      </c>
      <c r="AU219" s="185" t="s">
        <v>85</v>
      </c>
      <c r="AV219" s="14" t="s">
        <v>93</v>
      </c>
      <c r="AW219" s="14" t="s">
        <v>31</v>
      </c>
      <c r="AX219" s="14" t="s">
        <v>83</v>
      </c>
      <c r="AY219" s="185" t="s">
        <v>132</v>
      </c>
    </row>
    <row r="220" spans="1:65" s="2" customFormat="1" ht="21.75" customHeight="1">
      <c r="A220" s="31"/>
      <c r="B220" s="136"/>
      <c r="C220" s="137" t="s">
        <v>365</v>
      </c>
      <c r="D220" s="137" t="s">
        <v>133</v>
      </c>
      <c r="E220" s="138" t="s">
        <v>707</v>
      </c>
      <c r="F220" s="139" t="s">
        <v>708</v>
      </c>
      <c r="G220" s="140" t="s">
        <v>212</v>
      </c>
      <c r="H220" s="141">
        <v>60</v>
      </c>
      <c r="I220" s="142"/>
      <c r="J220" s="143">
        <f>ROUND(I220*H220,2)</f>
        <v>0</v>
      </c>
      <c r="K220" s="139" t="s">
        <v>179</v>
      </c>
      <c r="L220" s="32"/>
      <c r="M220" s="144" t="s">
        <v>1</v>
      </c>
      <c r="N220" s="145" t="s">
        <v>41</v>
      </c>
      <c r="O220" s="57"/>
      <c r="P220" s="146">
        <f>O220*H220</f>
        <v>0</v>
      </c>
      <c r="Q220" s="146">
        <v>0</v>
      </c>
      <c r="R220" s="146">
        <f>Q220*H220</f>
        <v>0</v>
      </c>
      <c r="S220" s="146">
        <v>0</v>
      </c>
      <c r="T220" s="147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48" t="s">
        <v>256</v>
      </c>
      <c r="AT220" s="148" t="s">
        <v>133</v>
      </c>
      <c r="AU220" s="148" t="s">
        <v>85</v>
      </c>
      <c r="AY220" s="16" t="s">
        <v>132</v>
      </c>
      <c r="BE220" s="149">
        <f>IF(N220="základní",J220,0)</f>
        <v>0</v>
      </c>
      <c r="BF220" s="149">
        <f>IF(N220="snížená",J220,0)</f>
        <v>0</v>
      </c>
      <c r="BG220" s="149">
        <f>IF(N220="zákl. přenesená",J220,0)</f>
        <v>0</v>
      </c>
      <c r="BH220" s="149">
        <f>IF(N220="sníž. přenesená",J220,0)</f>
        <v>0</v>
      </c>
      <c r="BI220" s="149">
        <f>IF(N220="nulová",J220,0)</f>
        <v>0</v>
      </c>
      <c r="BJ220" s="16" t="s">
        <v>83</v>
      </c>
      <c r="BK220" s="149">
        <f>ROUND(I220*H220,2)</f>
        <v>0</v>
      </c>
      <c r="BL220" s="16" t="s">
        <v>256</v>
      </c>
      <c r="BM220" s="148" t="s">
        <v>929</v>
      </c>
    </row>
    <row r="221" spans="1:65" s="2" customFormat="1" ht="19.2">
      <c r="A221" s="31"/>
      <c r="B221" s="32"/>
      <c r="C221" s="31"/>
      <c r="D221" s="150" t="s">
        <v>138</v>
      </c>
      <c r="E221" s="31"/>
      <c r="F221" s="151" t="s">
        <v>710</v>
      </c>
      <c r="G221" s="31"/>
      <c r="H221" s="31"/>
      <c r="I221" s="152"/>
      <c r="J221" s="31"/>
      <c r="K221" s="31"/>
      <c r="L221" s="32"/>
      <c r="M221" s="153"/>
      <c r="N221" s="154"/>
      <c r="O221" s="57"/>
      <c r="P221" s="57"/>
      <c r="Q221" s="57"/>
      <c r="R221" s="57"/>
      <c r="S221" s="57"/>
      <c r="T221" s="58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T221" s="16" t="s">
        <v>138</v>
      </c>
      <c r="AU221" s="16" t="s">
        <v>85</v>
      </c>
    </row>
    <row r="222" spans="1:65" s="2" customFormat="1" ht="24.15" customHeight="1">
      <c r="A222" s="31"/>
      <c r="B222" s="136"/>
      <c r="C222" s="174" t="s">
        <v>369</v>
      </c>
      <c r="D222" s="174" t="s">
        <v>337</v>
      </c>
      <c r="E222" s="175" t="s">
        <v>711</v>
      </c>
      <c r="F222" s="176" t="s">
        <v>712</v>
      </c>
      <c r="G222" s="177" t="s">
        <v>212</v>
      </c>
      <c r="H222" s="178">
        <v>36.75</v>
      </c>
      <c r="I222" s="179"/>
      <c r="J222" s="180">
        <f>ROUND(I222*H222,2)</f>
        <v>0</v>
      </c>
      <c r="K222" s="176" t="s">
        <v>179</v>
      </c>
      <c r="L222" s="181"/>
      <c r="M222" s="182" t="s">
        <v>1</v>
      </c>
      <c r="N222" s="183" t="s">
        <v>41</v>
      </c>
      <c r="O222" s="57"/>
      <c r="P222" s="146">
        <f>O222*H222</f>
        <v>0</v>
      </c>
      <c r="Q222" s="146">
        <v>2.1000000000000001E-4</v>
      </c>
      <c r="R222" s="146">
        <f>Q222*H222</f>
        <v>7.7175000000000004E-3</v>
      </c>
      <c r="S222" s="146">
        <v>0</v>
      </c>
      <c r="T222" s="147">
        <f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48" t="s">
        <v>340</v>
      </c>
      <c r="AT222" s="148" t="s">
        <v>337</v>
      </c>
      <c r="AU222" s="148" t="s">
        <v>85</v>
      </c>
      <c r="AY222" s="16" t="s">
        <v>132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6" t="s">
        <v>83</v>
      </c>
      <c r="BK222" s="149">
        <f>ROUND(I222*H222,2)</f>
        <v>0</v>
      </c>
      <c r="BL222" s="16" t="s">
        <v>256</v>
      </c>
      <c r="BM222" s="148" t="s">
        <v>930</v>
      </c>
    </row>
    <row r="223" spans="1:65" s="2" customFormat="1">
      <c r="A223" s="31"/>
      <c r="B223" s="32"/>
      <c r="C223" s="31"/>
      <c r="D223" s="150" t="s">
        <v>138</v>
      </c>
      <c r="E223" s="31"/>
      <c r="F223" s="151" t="s">
        <v>712</v>
      </c>
      <c r="G223" s="31"/>
      <c r="H223" s="31"/>
      <c r="I223" s="152"/>
      <c r="J223" s="31"/>
      <c r="K223" s="31"/>
      <c r="L223" s="32"/>
      <c r="M223" s="153"/>
      <c r="N223" s="154"/>
      <c r="O223" s="57"/>
      <c r="P223" s="57"/>
      <c r="Q223" s="57"/>
      <c r="R223" s="57"/>
      <c r="S223" s="57"/>
      <c r="T223" s="58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T223" s="16" t="s">
        <v>138</v>
      </c>
      <c r="AU223" s="16" t="s">
        <v>85</v>
      </c>
    </row>
    <row r="224" spans="1:65" s="13" customFormat="1">
      <c r="B224" s="165"/>
      <c r="D224" s="150" t="s">
        <v>186</v>
      </c>
      <c r="E224" s="166" t="s">
        <v>1</v>
      </c>
      <c r="F224" s="167" t="s">
        <v>931</v>
      </c>
      <c r="H224" s="168">
        <v>36.75</v>
      </c>
      <c r="I224" s="169"/>
      <c r="L224" s="165"/>
      <c r="M224" s="170"/>
      <c r="N224" s="171"/>
      <c r="O224" s="171"/>
      <c r="P224" s="171"/>
      <c r="Q224" s="171"/>
      <c r="R224" s="171"/>
      <c r="S224" s="171"/>
      <c r="T224" s="172"/>
      <c r="AT224" s="166" t="s">
        <v>186</v>
      </c>
      <c r="AU224" s="166" t="s">
        <v>85</v>
      </c>
      <c r="AV224" s="13" t="s">
        <v>85</v>
      </c>
      <c r="AW224" s="13" t="s">
        <v>31</v>
      </c>
      <c r="AX224" s="13" t="s">
        <v>76</v>
      </c>
      <c r="AY224" s="166" t="s">
        <v>132</v>
      </c>
    </row>
    <row r="225" spans="1:65" s="14" customFormat="1">
      <c r="B225" s="184"/>
      <c r="D225" s="150" t="s">
        <v>186</v>
      </c>
      <c r="E225" s="185" t="s">
        <v>1</v>
      </c>
      <c r="F225" s="186" t="s">
        <v>447</v>
      </c>
      <c r="H225" s="187">
        <v>36.75</v>
      </c>
      <c r="I225" s="188"/>
      <c r="L225" s="184"/>
      <c r="M225" s="189"/>
      <c r="N225" s="190"/>
      <c r="O225" s="190"/>
      <c r="P225" s="190"/>
      <c r="Q225" s="190"/>
      <c r="R225" s="190"/>
      <c r="S225" s="190"/>
      <c r="T225" s="191"/>
      <c r="AT225" s="185" t="s">
        <v>186</v>
      </c>
      <c r="AU225" s="185" t="s">
        <v>85</v>
      </c>
      <c r="AV225" s="14" t="s">
        <v>93</v>
      </c>
      <c r="AW225" s="14" t="s">
        <v>31</v>
      </c>
      <c r="AX225" s="14" t="s">
        <v>83</v>
      </c>
      <c r="AY225" s="185" t="s">
        <v>132</v>
      </c>
    </row>
    <row r="226" spans="1:65" s="2" customFormat="1" ht="24.15" customHeight="1">
      <c r="A226" s="31"/>
      <c r="B226" s="136"/>
      <c r="C226" s="174" t="s">
        <v>373</v>
      </c>
      <c r="D226" s="174" t="s">
        <v>337</v>
      </c>
      <c r="E226" s="175" t="s">
        <v>932</v>
      </c>
      <c r="F226" s="176" t="s">
        <v>933</v>
      </c>
      <c r="G226" s="177" t="s">
        <v>212</v>
      </c>
      <c r="H226" s="178">
        <v>26.25</v>
      </c>
      <c r="I226" s="179"/>
      <c r="J226" s="180">
        <f>ROUND(I226*H226,2)</f>
        <v>0</v>
      </c>
      <c r="K226" s="176" t="s">
        <v>179</v>
      </c>
      <c r="L226" s="181"/>
      <c r="M226" s="182" t="s">
        <v>1</v>
      </c>
      <c r="N226" s="183" t="s">
        <v>41</v>
      </c>
      <c r="O226" s="57"/>
      <c r="P226" s="146">
        <f>O226*H226</f>
        <v>0</v>
      </c>
      <c r="Q226" s="146">
        <v>5.6999999999999998E-4</v>
      </c>
      <c r="R226" s="146">
        <f>Q226*H226</f>
        <v>1.49625E-2</v>
      </c>
      <c r="S226" s="146">
        <v>0</v>
      </c>
      <c r="T226" s="147">
        <f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48" t="s">
        <v>340</v>
      </c>
      <c r="AT226" s="148" t="s">
        <v>337</v>
      </c>
      <c r="AU226" s="148" t="s">
        <v>85</v>
      </c>
      <c r="AY226" s="16" t="s">
        <v>132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6" t="s">
        <v>83</v>
      </c>
      <c r="BK226" s="149">
        <f>ROUND(I226*H226,2)</f>
        <v>0</v>
      </c>
      <c r="BL226" s="16" t="s">
        <v>256</v>
      </c>
      <c r="BM226" s="148" t="s">
        <v>934</v>
      </c>
    </row>
    <row r="227" spans="1:65" s="2" customFormat="1">
      <c r="A227" s="31"/>
      <c r="B227" s="32"/>
      <c r="C227" s="31"/>
      <c r="D227" s="150" t="s">
        <v>138</v>
      </c>
      <c r="E227" s="31"/>
      <c r="F227" s="151" t="s">
        <v>933</v>
      </c>
      <c r="G227" s="31"/>
      <c r="H227" s="31"/>
      <c r="I227" s="152"/>
      <c r="J227" s="31"/>
      <c r="K227" s="31"/>
      <c r="L227" s="32"/>
      <c r="M227" s="153"/>
      <c r="N227" s="154"/>
      <c r="O227" s="57"/>
      <c r="P227" s="57"/>
      <c r="Q227" s="57"/>
      <c r="R227" s="57"/>
      <c r="S227" s="57"/>
      <c r="T227" s="58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T227" s="16" t="s">
        <v>138</v>
      </c>
      <c r="AU227" s="16" t="s">
        <v>85</v>
      </c>
    </row>
    <row r="228" spans="1:65" s="13" customFormat="1">
      <c r="B228" s="165"/>
      <c r="D228" s="150" t="s">
        <v>186</v>
      </c>
      <c r="E228" s="166" t="s">
        <v>1</v>
      </c>
      <c r="F228" s="167" t="s">
        <v>935</v>
      </c>
      <c r="H228" s="168">
        <v>26.25</v>
      </c>
      <c r="I228" s="169"/>
      <c r="L228" s="165"/>
      <c r="M228" s="170"/>
      <c r="N228" s="171"/>
      <c r="O228" s="171"/>
      <c r="P228" s="171"/>
      <c r="Q228" s="171"/>
      <c r="R228" s="171"/>
      <c r="S228" s="171"/>
      <c r="T228" s="172"/>
      <c r="AT228" s="166" t="s">
        <v>186</v>
      </c>
      <c r="AU228" s="166" t="s">
        <v>85</v>
      </c>
      <c r="AV228" s="13" t="s">
        <v>85</v>
      </c>
      <c r="AW228" s="13" t="s">
        <v>31</v>
      </c>
      <c r="AX228" s="13" t="s">
        <v>76</v>
      </c>
      <c r="AY228" s="166" t="s">
        <v>132</v>
      </c>
    </row>
    <row r="229" spans="1:65" s="14" customFormat="1">
      <c r="B229" s="184"/>
      <c r="D229" s="150" t="s">
        <v>186</v>
      </c>
      <c r="E229" s="185" t="s">
        <v>1</v>
      </c>
      <c r="F229" s="186" t="s">
        <v>447</v>
      </c>
      <c r="H229" s="187">
        <v>26.25</v>
      </c>
      <c r="I229" s="188"/>
      <c r="L229" s="184"/>
      <c r="M229" s="189"/>
      <c r="N229" s="190"/>
      <c r="O229" s="190"/>
      <c r="P229" s="190"/>
      <c r="Q229" s="190"/>
      <c r="R229" s="190"/>
      <c r="S229" s="190"/>
      <c r="T229" s="191"/>
      <c r="AT229" s="185" t="s">
        <v>186</v>
      </c>
      <c r="AU229" s="185" t="s">
        <v>85</v>
      </c>
      <c r="AV229" s="14" t="s">
        <v>93</v>
      </c>
      <c r="AW229" s="14" t="s">
        <v>31</v>
      </c>
      <c r="AX229" s="14" t="s">
        <v>83</v>
      </c>
      <c r="AY229" s="185" t="s">
        <v>132</v>
      </c>
    </row>
    <row r="230" spans="1:65" s="2" customFormat="1" ht="16.5" customHeight="1">
      <c r="A230" s="31"/>
      <c r="B230" s="136"/>
      <c r="C230" s="137" t="s">
        <v>380</v>
      </c>
      <c r="D230" s="137" t="s">
        <v>133</v>
      </c>
      <c r="E230" s="138" t="s">
        <v>723</v>
      </c>
      <c r="F230" s="139" t="s">
        <v>724</v>
      </c>
      <c r="G230" s="140" t="s">
        <v>136</v>
      </c>
      <c r="H230" s="141">
        <v>1</v>
      </c>
      <c r="I230" s="142"/>
      <c r="J230" s="143">
        <f>ROUND(I230*H230,2)</f>
        <v>0</v>
      </c>
      <c r="K230" s="139" t="s">
        <v>179</v>
      </c>
      <c r="L230" s="32"/>
      <c r="M230" s="144" t="s">
        <v>1</v>
      </c>
      <c r="N230" s="145" t="s">
        <v>41</v>
      </c>
      <c r="O230" s="57"/>
      <c r="P230" s="146">
        <f>O230*H230</f>
        <v>0</v>
      </c>
      <c r="Q230" s="146">
        <v>0</v>
      </c>
      <c r="R230" s="146">
        <f>Q230*H230</f>
        <v>0</v>
      </c>
      <c r="S230" s="146">
        <v>0</v>
      </c>
      <c r="T230" s="147">
        <f>S230*H230</f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48" t="s">
        <v>256</v>
      </c>
      <c r="AT230" s="148" t="s">
        <v>133</v>
      </c>
      <c r="AU230" s="148" t="s">
        <v>85</v>
      </c>
      <c r="AY230" s="16" t="s">
        <v>132</v>
      </c>
      <c r="BE230" s="149">
        <f>IF(N230="základní",J230,0)</f>
        <v>0</v>
      </c>
      <c r="BF230" s="149">
        <f>IF(N230="snížená",J230,0)</f>
        <v>0</v>
      </c>
      <c r="BG230" s="149">
        <f>IF(N230="zákl. přenesená",J230,0)</f>
        <v>0</v>
      </c>
      <c r="BH230" s="149">
        <f>IF(N230="sníž. přenesená",J230,0)</f>
        <v>0</v>
      </c>
      <c r="BI230" s="149">
        <f>IF(N230="nulová",J230,0)</f>
        <v>0</v>
      </c>
      <c r="BJ230" s="16" t="s">
        <v>83</v>
      </c>
      <c r="BK230" s="149">
        <f>ROUND(I230*H230,2)</f>
        <v>0</v>
      </c>
      <c r="BL230" s="16" t="s">
        <v>256</v>
      </c>
      <c r="BM230" s="148" t="s">
        <v>936</v>
      </c>
    </row>
    <row r="231" spans="1:65" s="2" customFormat="1" ht="28.8">
      <c r="A231" s="31"/>
      <c r="B231" s="32"/>
      <c r="C231" s="31"/>
      <c r="D231" s="150" t="s">
        <v>138</v>
      </c>
      <c r="E231" s="31"/>
      <c r="F231" s="151" t="s">
        <v>726</v>
      </c>
      <c r="G231" s="31"/>
      <c r="H231" s="31"/>
      <c r="I231" s="152"/>
      <c r="J231" s="31"/>
      <c r="K231" s="31"/>
      <c r="L231" s="32"/>
      <c r="M231" s="153"/>
      <c r="N231" s="154"/>
      <c r="O231" s="57"/>
      <c r="P231" s="57"/>
      <c r="Q231" s="57"/>
      <c r="R231" s="57"/>
      <c r="S231" s="57"/>
      <c r="T231" s="58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T231" s="16" t="s">
        <v>138</v>
      </c>
      <c r="AU231" s="16" t="s">
        <v>85</v>
      </c>
    </row>
    <row r="232" spans="1:65" s="2" customFormat="1" ht="24.15" customHeight="1">
      <c r="A232" s="31"/>
      <c r="B232" s="136"/>
      <c r="C232" s="174" t="s">
        <v>386</v>
      </c>
      <c r="D232" s="174" t="s">
        <v>337</v>
      </c>
      <c r="E232" s="175" t="s">
        <v>727</v>
      </c>
      <c r="F232" s="176" t="s">
        <v>728</v>
      </c>
      <c r="G232" s="177" t="s">
        <v>136</v>
      </c>
      <c r="H232" s="178">
        <v>1</v>
      </c>
      <c r="I232" s="179"/>
      <c r="J232" s="180">
        <f>ROUND(I232*H232,2)</f>
        <v>0</v>
      </c>
      <c r="K232" s="176" t="s">
        <v>179</v>
      </c>
      <c r="L232" s="181"/>
      <c r="M232" s="182" t="s">
        <v>1</v>
      </c>
      <c r="N232" s="183" t="s">
        <v>41</v>
      </c>
      <c r="O232" s="57"/>
      <c r="P232" s="146">
        <f>O232*H232</f>
        <v>0</v>
      </c>
      <c r="Q232" s="146">
        <v>2.3000000000000001E-4</v>
      </c>
      <c r="R232" s="146">
        <f>Q232*H232</f>
        <v>2.3000000000000001E-4</v>
      </c>
      <c r="S232" s="146">
        <v>0</v>
      </c>
      <c r="T232" s="147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48" t="s">
        <v>340</v>
      </c>
      <c r="AT232" s="148" t="s">
        <v>337</v>
      </c>
      <c r="AU232" s="148" t="s">
        <v>85</v>
      </c>
      <c r="AY232" s="16" t="s">
        <v>132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6" t="s">
        <v>83</v>
      </c>
      <c r="BK232" s="149">
        <f>ROUND(I232*H232,2)</f>
        <v>0</v>
      </c>
      <c r="BL232" s="16" t="s">
        <v>256</v>
      </c>
      <c r="BM232" s="148" t="s">
        <v>937</v>
      </c>
    </row>
    <row r="233" spans="1:65" s="2" customFormat="1" ht="19.2">
      <c r="A233" s="31"/>
      <c r="B233" s="32"/>
      <c r="C233" s="31"/>
      <c r="D233" s="150" t="s">
        <v>138</v>
      </c>
      <c r="E233" s="31"/>
      <c r="F233" s="151" t="s">
        <v>728</v>
      </c>
      <c r="G233" s="31"/>
      <c r="H233" s="31"/>
      <c r="I233" s="152"/>
      <c r="J233" s="31"/>
      <c r="K233" s="31"/>
      <c r="L233" s="32"/>
      <c r="M233" s="153"/>
      <c r="N233" s="154"/>
      <c r="O233" s="57"/>
      <c r="P233" s="57"/>
      <c r="Q233" s="57"/>
      <c r="R233" s="57"/>
      <c r="S233" s="57"/>
      <c r="T233" s="58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T233" s="16" t="s">
        <v>138</v>
      </c>
      <c r="AU233" s="16" t="s">
        <v>85</v>
      </c>
    </row>
    <row r="234" spans="1:65" s="2" customFormat="1" ht="21.75" customHeight="1">
      <c r="A234" s="31"/>
      <c r="B234" s="136"/>
      <c r="C234" s="137" t="s">
        <v>391</v>
      </c>
      <c r="D234" s="137" t="s">
        <v>133</v>
      </c>
      <c r="E234" s="138" t="s">
        <v>740</v>
      </c>
      <c r="F234" s="139" t="s">
        <v>741</v>
      </c>
      <c r="G234" s="140" t="s">
        <v>136</v>
      </c>
      <c r="H234" s="141">
        <v>30</v>
      </c>
      <c r="I234" s="142"/>
      <c r="J234" s="143">
        <f>ROUND(I234*H234,2)</f>
        <v>0</v>
      </c>
      <c r="K234" s="139" t="s">
        <v>179</v>
      </c>
      <c r="L234" s="32"/>
      <c r="M234" s="144" t="s">
        <v>1</v>
      </c>
      <c r="N234" s="145" t="s">
        <v>41</v>
      </c>
      <c r="O234" s="57"/>
      <c r="P234" s="146">
        <f>O234*H234</f>
        <v>0</v>
      </c>
      <c r="Q234" s="146">
        <v>0</v>
      </c>
      <c r="R234" s="146">
        <f>Q234*H234</f>
        <v>0</v>
      </c>
      <c r="S234" s="146">
        <v>0</v>
      </c>
      <c r="T234" s="147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48" t="s">
        <v>256</v>
      </c>
      <c r="AT234" s="148" t="s">
        <v>133</v>
      </c>
      <c r="AU234" s="148" t="s">
        <v>85</v>
      </c>
      <c r="AY234" s="16" t="s">
        <v>132</v>
      </c>
      <c r="BE234" s="149">
        <f>IF(N234="základní",J234,0)</f>
        <v>0</v>
      </c>
      <c r="BF234" s="149">
        <f>IF(N234="snížená",J234,0)</f>
        <v>0</v>
      </c>
      <c r="BG234" s="149">
        <f>IF(N234="zákl. přenesená",J234,0)</f>
        <v>0</v>
      </c>
      <c r="BH234" s="149">
        <f>IF(N234="sníž. přenesená",J234,0)</f>
        <v>0</v>
      </c>
      <c r="BI234" s="149">
        <f>IF(N234="nulová",J234,0)</f>
        <v>0</v>
      </c>
      <c r="BJ234" s="16" t="s">
        <v>83</v>
      </c>
      <c r="BK234" s="149">
        <f>ROUND(I234*H234,2)</f>
        <v>0</v>
      </c>
      <c r="BL234" s="16" t="s">
        <v>256</v>
      </c>
      <c r="BM234" s="148" t="s">
        <v>938</v>
      </c>
    </row>
    <row r="235" spans="1:65" s="2" customFormat="1" ht="28.8">
      <c r="A235" s="31"/>
      <c r="B235" s="32"/>
      <c r="C235" s="31"/>
      <c r="D235" s="150" t="s">
        <v>138</v>
      </c>
      <c r="E235" s="31"/>
      <c r="F235" s="151" t="s">
        <v>743</v>
      </c>
      <c r="G235" s="31"/>
      <c r="H235" s="31"/>
      <c r="I235" s="152"/>
      <c r="J235" s="31"/>
      <c r="K235" s="31"/>
      <c r="L235" s="32"/>
      <c r="M235" s="153"/>
      <c r="N235" s="154"/>
      <c r="O235" s="57"/>
      <c r="P235" s="57"/>
      <c r="Q235" s="57"/>
      <c r="R235" s="57"/>
      <c r="S235" s="57"/>
      <c r="T235" s="58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T235" s="16" t="s">
        <v>138</v>
      </c>
      <c r="AU235" s="16" t="s">
        <v>85</v>
      </c>
    </row>
    <row r="236" spans="1:65" s="2" customFormat="1" ht="24.15" customHeight="1">
      <c r="A236" s="31"/>
      <c r="B236" s="136"/>
      <c r="C236" s="174" t="s">
        <v>396</v>
      </c>
      <c r="D236" s="174" t="s">
        <v>337</v>
      </c>
      <c r="E236" s="175" t="s">
        <v>744</v>
      </c>
      <c r="F236" s="176" t="s">
        <v>745</v>
      </c>
      <c r="G236" s="177" t="s">
        <v>136</v>
      </c>
      <c r="H236" s="178">
        <v>1</v>
      </c>
      <c r="I236" s="179"/>
      <c r="J236" s="180">
        <f>ROUND(I236*H236,2)</f>
        <v>0</v>
      </c>
      <c r="K236" s="176" t="s">
        <v>179</v>
      </c>
      <c r="L236" s="181"/>
      <c r="M236" s="182" t="s">
        <v>1</v>
      </c>
      <c r="N236" s="183" t="s">
        <v>41</v>
      </c>
      <c r="O236" s="57"/>
      <c r="P236" s="146">
        <f>O236*H236</f>
        <v>0</v>
      </c>
      <c r="Q236" s="146">
        <v>1.8000000000000001E-4</v>
      </c>
      <c r="R236" s="146">
        <f>Q236*H236</f>
        <v>1.8000000000000001E-4</v>
      </c>
      <c r="S236" s="146">
        <v>0</v>
      </c>
      <c r="T236" s="147">
        <f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48" t="s">
        <v>340</v>
      </c>
      <c r="AT236" s="148" t="s">
        <v>337</v>
      </c>
      <c r="AU236" s="148" t="s">
        <v>85</v>
      </c>
      <c r="AY236" s="16" t="s">
        <v>132</v>
      </c>
      <c r="BE236" s="149">
        <f>IF(N236="základní",J236,0)</f>
        <v>0</v>
      </c>
      <c r="BF236" s="149">
        <f>IF(N236="snížená",J236,0)</f>
        <v>0</v>
      </c>
      <c r="BG236" s="149">
        <f>IF(N236="zákl. přenesená",J236,0)</f>
        <v>0</v>
      </c>
      <c r="BH236" s="149">
        <f>IF(N236="sníž. přenesená",J236,0)</f>
        <v>0</v>
      </c>
      <c r="BI236" s="149">
        <f>IF(N236="nulová",J236,0)</f>
        <v>0</v>
      </c>
      <c r="BJ236" s="16" t="s">
        <v>83</v>
      </c>
      <c r="BK236" s="149">
        <f>ROUND(I236*H236,2)</f>
        <v>0</v>
      </c>
      <c r="BL236" s="16" t="s">
        <v>256</v>
      </c>
      <c r="BM236" s="148" t="s">
        <v>939</v>
      </c>
    </row>
    <row r="237" spans="1:65" s="2" customFormat="1" ht="19.2">
      <c r="A237" s="31"/>
      <c r="B237" s="32"/>
      <c r="C237" s="31"/>
      <c r="D237" s="150" t="s">
        <v>138</v>
      </c>
      <c r="E237" s="31"/>
      <c r="F237" s="151" t="s">
        <v>745</v>
      </c>
      <c r="G237" s="31"/>
      <c r="H237" s="31"/>
      <c r="I237" s="152"/>
      <c r="J237" s="31"/>
      <c r="K237" s="31"/>
      <c r="L237" s="32"/>
      <c r="M237" s="153"/>
      <c r="N237" s="154"/>
      <c r="O237" s="57"/>
      <c r="P237" s="57"/>
      <c r="Q237" s="57"/>
      <c r="R237" s="57"/>
      <c r="S237" s="57"/>
      <c r="T237" s="58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T237" s="16" t="s">
        <v>138</v>
      </c>
      <c r="AU237" s="16" t="s">
        <v>85</v>
      </c>
    </row>
    <row r="238" spans="1:65" s="2" customFormat="1" ht="24.15" customHeight="1">
      <c r="A238" s="31"/>
      <c r="B238" s="136"/>
      <c r="C238" s="174" t="s">
        <v>403</v>
      </c>
      <c r="D238" s="174" t="s">
        <v>337</v>
      </c>
      <c r="E238" s="175" t="s">
        <v>940</v>
      </c>
      <c r="F238" s="176" t="s">
        <v>941</v>
      </c>
      <c r="G238" s="177" t="s">
        <v>136</v>
      </c>
      <c r="H238" s="178">
        <v>29</v>
      </c>
      <c r="I238" s="179"/>
      <c r="J238" s="180">
        <f>ROUND(I238*H238,2)</f>
        <v>0</v>
      </c>
      <c r="K238" s="176" t="s">
        <v>179</v>
      </c>
      <c r="L238" s="181"/>
      <c r="M238" s="182" t="s">
        <v>1</v>
      </c>
      <c r="N238" s="183" t="s">
        <v>41</v>
      </c>
      <c r="O238" s="57"/>
      <c r="P238" s="146">
        <f>O238*H238</f>
        <v>0</v>
      </c>
      <c r="Q238" s="146">
        <v>5.0000000000000002E-5</v>
      </c>
      <c r="R238" s="146">
        <f>Q238*H238</f>
        <v>1.4500000000000001E-3</v>
      </c>
      <c r="S238" s="146">
        <v>0</v>
      </c>
      <c r="T238" s="147">
        <f>S238*H238</f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48" t="s">
        <v>340</v>
      </c>
      <c r="AT238" s="148" t="s">
        <v>337</v>
      </c>
      <c r="AU238" s="148" t="s">
        <v>85</v>
      </c>
      <c r="AY238" s="16" t="s">
        <v>132</v>
      </c>
      <c r="BE238" s="149">
        <f>IF(N238="základní",J238,0)</f>
        <v>0</v>
      </c>
      <c r="BF238" s="149">
        <f>IF(N238="snížená",J238,0)</f>
        <v>0</v>
      </c>
      <c r="BG238" s="149">
        <f>IF(N238="zákl. přenesená",J238,0)</f>
        <v>0</v>
      </c>
      <c r="BH238" s="149">
        <f>IF(N238="sníž. přenesená",J238,0)</f>
        <v>0</v>
      </c>
      <c r="BI238" s="149">
        <f>IF(N238="nulová",J238,0)</f>
        <v>0</v>
      </c>
      <c r="BJ238" s="16" t="s">
        <v>83</v>
      </c>
      <c r="BK238" s="149">
        <f>ROUND(I238*H238,2)</f>
        <v>0</v>
      </c>
      <c r="BL238" s="16" t="s">
        <v>256</v>
      </c>
      <c r="BM238" s="148" t="s">
        <v>942</v>
      </c>
    </row>
    <row r="239" spans="1:65" s="2" customFormat="1">
      <c r="A239" s="31"/>
      <c r="B239" s="32"/>
      <c r="C239" s="31"/>
      <c r="D239" s="150" t="s">
        <v>138</v>
      </c>
      <c r="E239" s="31"/>
      <c r="F239" s="151" t="s">
        <v>941</v>
      </c>
      <c r="G239" s="31"/>
      <c r="H239" s="31"/>
      <c r="I239" s="152"/>
      <c r="J239" s="31"/>
      <c r="K239" s="31"/>
      <c r="L239" s="32"/>
      <c r="M239" s="153"/>
      <c r="N239" s="154"/>
      <c r="O239" s="57"/>
      <c r="P239" s="57"/>
      <c r="Q239" s="57"/>
      <c r="R239" s="57"/>
      <c r="S239" s="57"/>
      <c r="T239" s="58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T239" s="16" t="s">
        <v>138</v>
      </c>
      <c r="AU239" s="16" t="s">
        <v>85</v>
      </c>
    </row>
    <row r="240" spans="1:65" s="2" customFormat="1" ht="24.15" customHeight="1">
      <c r="A240" s="31"/>
      <c r="B240" s="136"/>
      <c r="C240" s="137" t="s">
        <v>408</v>
      </c>
      <c r="D240" s="137" t="s">
        <v>133</v>
      </c>
      <c r="E240" s="138" t="s">
        <v>438</v>
      </c>
      <c r="F240" s="139" t="s">
        <v>439</v>
      </c>
      <c r="G240" s="140" t="s">
        <v>212</v>
      </c>
      <c r="H240" s="141">
        <v>30</v>
      </c>
      <c r="I240" s="142"/>
      <c r="J240" s="143">
        <f>ROUND(I240*H240,2)</f>
        <v>0</v>
      </c>
      <c r="K240" s="139" t="s">
        <v>179</v>
      </c>
      <c r="L240" s="32"/>
      <c r="M240" s="144" t="s">
        <v>1</v>
      </c>
      <c r="N240" s="145" t="s">
        <v>41</v>
      </c>
      <c r="O240" s="57"/>
      <c r="P240" s="146">
        <f>O240*H240</f>
        <v>0</v>
      </c>
      <c r="Q240" s="146">
        <v>0</v>
      </c>
      <c r="R240" s="146">
        <f>Q240*H240</f>
        <v>0</v>
      </c>
      <c r="S240" s="146">
        <v>0</v>
      </c>
      <c r="T240" s="147">
        <f>S240*H240</f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48" t="s">
        <v>256</v>
      </c>
      <c r="AT240" s="148" t="s">
        <v>133</v>
      </c>
      <c r="AU240" s="148" t="s">
        <v>85</v>
      </c>
      <c r="AY240" s="16" t="s">
        <v>132</v>
      </c>
      <c r="BE240" s="149">
        <f>IF(N240="základní",J240,0)</f>
        <v>0</v>
      </c>
      <c r="BF240" s="149">
        <f>IF(N240="snížená",J240,0)</f>
        <v>0</v>
      </c>
      <c r="BG240" s="149">
        <f>IF(N240="zákl. přenesená",J240,0)</f>
        <v>0</v>
      </c>
      <c r="BH240" s="149">
        <f>IF(N240="sníž. přenesená",J240,0)</f>
        <v>0</v>
      </c>
      <c r="BI240" s="149">
        <f>IF(N240="nulová",J240,0)</f>
        <v>0</v>
      </c>
      <c r="BJ240" s="16" t="s">
        <v>83</v>
      </c>
      <c r="BK240" s="149">
        <f>ROUND(I240*H240,2)</f>
        <v>0</v>
      </c>
      <c r="BL240" s="16" t="s">
        <v>256</v>
      </c>
      <c r="BM240" s="148" t="s">
        <v>943</v>
      </c>
    </row>
    <row r="241" spans="1:65" s="2" customFormat="1" ht="28.8">
      <c r="A241" s="31"/>
      <c r="B241" s="32"/>
      <c r="C241" s="31"/>
      <c r="D241" s="150" t="s">
        <v>138</v>
      </c>
      <c r="E241" s="31"/>
      <c r="F241" s="151" t="s">
        <v>441</v>
      </c>
      <c r="G241" s="31"/>
      <c r="H241" s="31"/>
      <c r="I241" s="152"/>
      <c r="J241" s="31"/>
      <c r="K241" s="31"/>
      <c r="L241" s="32"/>
      <c r="M241" s="153"/>
      <c r="N241" s="154"/>
      <c r="O241" s="57"/>
      <c r="P241" s="57"/>
      <c r="Q241" s="57"/>
      <c r="R241" s="57"/>
      <c r="S241" s="57"/>
      <c r="T241" s="58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T241" s="16" t="s">
        <v>138</v>
      </c>
      <c r="AU241" s="16" t="s">
        <v>85</v>
      </c>
    </row>
    <row r="242" spans="1:65" s="2" customFormat="1" ht="24.15" customHeight="1">
      <c r="A242" s="31"/>
      <c r="B242" s="136"/>
      <c r="C242" s="174" t="s">
        <v>413</v>
      </c>
      <c r="D242" s="174" t="s">
        <v>337</v>
      </c>
      <c r="E242" s="175" t="s">
        <v>443</v>
      </c>
      <c r="F242" s="176" t="s">
        <v>444</v>
      </c>
      <c r="G242" s="177" t="s">
        <v>212</v>
      </c>
      <c r="H242" s="178">
        <v>34.5</v>
      </c>
      <c r="I242" s="179"/>
      <c r="J242" s="180">
        <f>ROUND(I242*H242,2)</f>
        <v>0</v>
      </c>
      <c r="K242" s="176" t="s">
        <v>179</v>
      </c>
      <c r="L242" s="181"/>
      <c r="M242" s="182" t="s">
        <v>1</v>
      </c>
      <c r="N242" s="183" t="s">
        <v>41</v>
      </c>
      <c r="O242" s="57"/>
      <c r="P242" s="146">
        <f>O242*H242</f>
        <v>0</v>
      </c>
      <c r="Q242" s="146">
        <v>5.0000000000000002E-5</v>
      </c>
      <c r="R242" s="146">
        <f>Q242*H242</f>
        <v>1.7250000000000002E-3</v>
      </c>
      <c r="S242" s="146">
        <v>0</v>
      </c>
      <c r="T242" s="147">
        <f>S242*H242</f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48" t="s">
        <v>340</v>
      </c>
      <c r="AT242" s="148" t="s">
        <v>337</v>
      </c>
      <c r="AU242" s="148" t="s">
        <v>85</v>
      </c>
      <c r="AY242" s="16" t="s">
        <v>132</v>
      </c>
      <c r="BE242" s="149">
        <f>IF(N242="základní",J242,0)</f>
        <v>0</v>
      </c>
      <c r="BF242" s="149">
        <f>IF(N242="snížená",J242,0)</f>
        <v>0</v>
      </c>
      <c r="BG242" s="149">
        <f>IF(N242="zákl. přenesená",J242,0)</f>
        <v>0</v>
      </c>
      <c r="BH242" s="149">
        <f>IF(N242="sníž. přenesená",J242,0)</f>
        <v>0</v>
      </c>
      <c r="BI242" s="149">
        <f>IF(N242="nulová",J242,0)</f>
        <v>0</v>
      </c>
      <c r="BJ242" s="16" t="s">
        <v>83</v>
      </c>
      <c r="BK242" s="149">
        <f>ROUND(I242*H242,2)</f>
        <v>0</v>
      </c>
      <c r="BL242" s="16" t="s">
        <v>256</v>
      </c>
      <c r="BM242" s="148" t="s">
        <v>944</v>
      </c>
    </row>
    <row r="243" spans="1:65" s="2" customFormat="1" ht="19.2">
      <c r="A243" s="31"/>
      <c r="B243" s="32"/>
      <c r="C243" s="31"/>
      <c r="D243" s="150" t="s">
        <v>138</v>
      </c>
      <c r="E243" s="31"/>
      <c r="F243" s="151" t="s">
        <v>444</v>
      </c>
      <c r="G243" s="31"/>
      <c r="H243" s="31"/>
      <c r="I243" s="152"/>
      <c r="J243" s="31"/>
      <c r="K243" s="31"/>
      <c r="L243" s="32"/>
      <c r="M243" s="153"/>
      <c r="N243" s="154"/>
      <c r="O243" s="57"/>
      <c r="P243" s="57"/>
      <c r="Q243" s="57"/>
      <c r="R243" s="57"/>
      <c r="S243" s="57"/>
      <c r="T243" s="58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T243" s="16" t="s">
        <v>138</v>
      </c>
      <c r="AU243" s="16" t="s">
        <v>85</v>
      </c>
    </row>
    <row r="244" spans="1:65" s="13" customFormat="1">
      <c r="B244" s="165"/>
      <c r="D244" s="150" t="s">
        <v>186</v>
      </c>
      <c r="E244" s="166" t="s">
        <v>1</v>
      </c>
      <c r="F244" s="167" t="s">
        <v>945</v>
      </c>
      <c r="H244" s="168">
        <v>34.5</v>
      </c>
      <c r="I244" s="169"/>
      <c r="L244" s="165"/>
      <c r="M244" s="170"/>
      <c r="N244" s="171"/>
      <c r="O244" s="171"/>
      <c r="P244" s="171"/>
      <c r="Q244" s="171"/>
      <c r="R244" s="171"/>
      <c r="S244" s="171"/>
      <c r="T244" s="172"/>
      <c r="AT244" s="166" t="s">
        <v>186</v>
      </c>
      <c r="AU244" s="166" t="s">
        <v>85</v>
      </c>
      <c r="AV244" s="13" t="s">
        <v>85</v>
      </c>
      <c r="AW244" s="13" t="s">
        <v>31</v>
      </c>
      <c r="AX244" s="13" t="s">
        <v>76</v>
      </c>
      <c r="AY244" s="166" t="s">
        <v>132</v>
      </c>
    </row>
    <row r="245" spans="1:65" s="14" customFormat="1">
      <c r="B245" s="184"/>
      <c r="D245" s="150" t="s">
        <v>186</v>
      </c>
      <c r="E245" s="185" t="s">
        <v>1</v>
      </c>
      <c r="F245" s="186" t="s">
        <v>447</v>
      </c>
      <c r="H245" s="187">
        <v>34.5</v>
      </c>
      <c r="I245" s="188"/>
      <c r="L245" s="184"/>
      <c r="M245" s="189"/>
      <c r="N245" s="190"/>
      <c r="O245" s="190"/>
      <c r="P245" s="190"/>
      <c r="Q245" s="190"/>
      <c r="R245" s="190"/>
      <c r="S245" s="190"/>
      <c r="T245" s="191"/>
      <c r="AT245" s="185" t="s">
        <v>186</v>
      </c>
      <c r="AU245" s="185" t="s">
        <v>85</v>
      </c>
      <c r="AV245" s="14" t="s">
        <v>93</v>
      </c>
      <c r="AW245" s="14" t="s">
        <v>31</v>
      </c>
      <c r="AX245" s="14" t="s">
        <v>83</v>
      </c>
      <c r="AY245" s="185" t="s">
        <v>132</v>
      </c>
    </row>
    <row r="246" spans="1:65" s="2" customFormat="1" ht="24.15" customHeight="1">
      <c r="A246" s="31"/>
      <c r="B246" s="136"/>
      <c r="C246" s="137" t="s">
        <v>420</v>
      </c>
      <c r="D246" s="137" t="s">
        <v>133</v>
      </c>
      <c r="E246" s="138" t="s">
        <v>946</v>
      </c>
      <c r="F246" s="139" t="s">
        <v>947</v>
      </c>
      <c r="G246" s="140" t="s">
        <v>212</v>
      </c>
      <c r="H246" s="141">
        <v>30</v>
      </c>
      <c r="I246" s="142"/>
      <c r="J246" s="143">
        <f>ROUND(I246*H246,2)</f>
        <v>0</v>
      </c>
      <c r="K246" s="139" t="s">
        <v>179</v>
      </c>
      <c r="L246" s="32"/>
      <c r="M246" s="144" t="s">
        <v>1</v>
      </c>
      <c r="N246" s="145" t="s">
        <v>41</v>
      </c>
      <c r="O246" s="57"/>
      <c r="P246" s="146">
        <f>O246*H246</f>
        <v>0</v>
      </c>
      <c r="Q246" s="146">
        <v>0</v>
      </c>
      <c r="R246" s="146">
        <f>Q246*H246</f>
        <v>0</v>
      </c>
      <c r="S246" s="146">
        <v>0</v>
      </c>
      <c r="T246" s="147">
        <f>S246*H246</f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48" t="s">
        <v>256</v>
      </c>
      <c r="AT246" s="148" t="s">
        <v>133</v>
      </c>
      <c r="AU246" s="148" t="s">
        <v>85</v>
      </c>
      <c r="AY246" s="16" t="s">
        <v>132</v>
      </c>
      <c r="BE246" s="149">
        <f>IF(N246="základní",J246,0)</f>
        <v>0</v>
      </c>
      <c r="BF246" s="149">
        <f>IF(N246="snížená",J246,0)</f>
        <v>0</v>
      </c>
      <c r="BG246" s="149">
        <f>IF(N246="zákl. přenesená",J246,0)</f>
        <v>0</v>
      </c>
      <c r="BH246" s="149">
        <f>IF(N246="sníž. přenesená",J246,0)</f>
        <v>0</v>
      </c>
      <c r="BI246" s="149">
        <f>IF(N246="nulová",J246,0)</f>
        <v>0</v>
      </c>
      <c r="BJ246" s="16" t="s">
        <v>83</v>
      </c>
      <c r="BK246" s="149">
        <f>ROUND(I246*H246,2)</f>
        <v>0</v>
      </c>
      <c r="BL246" s="16" t="s">
        <v>256</v>
      </c>
      <c r="BM246" s="148" t="s">
        <v>948</v>
      </c>
    </row>
    <row r="247" spans="1:65" s="2" customFormat="1" ht="28.8">
      <c r="A247" s="31"/>
      <c r="B247" s="32"/>
      <c r="C247" s="31"/>
      <c r="D247" s="150" t="s">
        <v>138</v>
      </c>
      <c r="E247" s="31"/>
      <c r="F247" s="151" t="s">
        <v>949</v>
      </c>
      <c r="G247" s="31"/>
      <c r="H247" s="31"/>
      <c r="I247" s="152"/>
      <c r="J247" s="31"/>
      <c r="K247" s="31"/>
      <c r="L247" s="32"/>
      <c r="M247" s="153"/>
      <c r="N247" s="154"/>
      <c r="O247" s="57"/>
      <c r="P247" s="57"/>
      <c r="Q247" s="57"/>
      <c r="R247" s="57"/>
      <c r="S247" s="57"/>
      <c r="T247" s="58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T247" s="16" t="s">
        <v>138</v>
      </c>
      <c r="AU247" s="16" t="s">
        <v>85</v>
      </c>
    </row>
    <row r="248" spans="1:65" s="2" customFormat="1" ht="24.15" customHeight="1">
      <c r="A248" s="31"/>
      <c r="B248" s="136"/>
      <c r="C248" s="174" t="s">
        <v>425</v>
      </c>
      <c r="D248" s="174" t="s">
        <v>337</v>
      </c>
      <c r="E248" s="175" t="s">
        <v>950</v>
      </c>
      <c r="F248" s="176" t="s">
        <v>951</v>
      </c>
      <c r="G248" s="177" t="s">
        <v>212</v>
      </c>
      <c r="H248" s="178">
        <v>34.5</v>
      </c>
      <c r="I248" s="179"/>
      <c r="J248" s="180">
        <f>ROUND(I248*H248,2)</f>
        <v>0</v>
      </c>
      <c r="K248" s="176" t="s">
        <v>179</v>
      </c>
      <c r="L248" s="181"/>
      <c r="M248" s="182" t="s">
        <v>1</v>
      </c>
      <c r="N248" s="183" t="s">
        <v>41</v>
      </c>
      <c r="O248" s="57"/>
      <c r="P248" s="146">
        <f>O248*H248</f>
        <v>0</v>
      </c>
      <c r="Q248" s="146">
        <v>3.4000000000000002E-4</v>
      </c>
      <c r="R248" s="146">
        <f>Q248*H248</f>
        <v>1.1730000000000001E-2</v>
      </c>
      <c r="S248" s="146">
        <v>0</v>
      </c>
      <c r="T248" s="147">
        <f>S248*H248</f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48" t="s">
        <v>340</v>
      </c>
      <c r="AT248" s="148" t="s">
        <v>337</v>
      </c>
      <c r="AU248" s="148" t="s">
        <v>85</v>
      </c>
      <c r="AY248" s="16" t="s">
        <v>132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6" t="s">
        <v>83</v>
      </c>
      <c r="BK248" s="149">
        <f>ROUND(I248*H248,2)</f>
        <v>0</v>
      </c>
      <c r="BL248" s="16" t="s">
        <v>256</v>
      </c>
      <c r="BM248" s="148" t="s">
        <v>952</v>
      </c>
    </row>
    <row r="249" spans="1:65" s="2" customFormat="1" ht="19.2">
      <c r="A249" s="31"/>
      <c r="B249" s="32"/>
      <c r="C249" s="31"/>
      <c r="D249" s="150" t="s">
        <v>138</v>
      </c>
      <c r="E249" s="31"/>
      <c r="F249" s="151" t="s">
        <v>951</v>
      </c>
      <c r="G249" s="31"/>
      <c r="H249" s="31"/>
      <c r="I249" s="152"/>
      <c r="J249" s="31"/>
      <c r="K249" s="31"/>
      <c r="L249" s="32"/>
      <c r="M249" s="153"/>
      <c r="N249" s="154"/>
      <c r="O249" s="57"/>
      <c r="P249" s="57"/>
      <c r="Q249" s="57"/>
      <c r="R249" s="57"/>
      <c r="S249" s="57"/>
      <c r="T249" s="58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T249" s="16" t="s">
        <v>138</v>
      </c>
      <c r="AU249" s="16" t="s">
        <v>85</v>
      </c>
    </row>
    <row r="250" spans="1:65" s="13" customFormat="1">
      <c r="B250" s="165"/>
      <c r="D250" s="150" t="s">
        <v>186</v>
      </c>
      <c r="E250" s="166" t="s">
        <v>1</v>
      </c>
      <c r="F250" s="167" t="s">
        <v>945</v>
      </c>
      <c r="H250" s="168">
        <v>34.5</v>
      </c>
      <c r="I250" s="169"/>
      <c r="L250" s="165"/>
      <c r="M250" s="170"/>
      <c r="N250" s="171"/>
      <c r="O250" s="171"/>
      <c r="P250" s="171"/>
      <c r="Q250" s="171"/>
      <c r="R250" s="171"/>
      <c r="S250" s="171"/>
      <c r="T250" s="172"/>
      <c r="AT250" s="166" t="s">
        <v>186</v>
      </c>
      <c r="AU250" s="166" t="s">
        <v>85</v>
      </c>
      <c r="AV250" s="13" t="s">
        <v>85</v>
      </c>
      <c r="AW250" s="13" t="s">
        <v>31</v>
      </c>
      <c r="AX250" s="13" t="s">
        <v>76</v>
      </c>
      <c r="AY250" s="166" t="s">
        <v>132</v>
      </c>
    </row>
    <row r="251" spans="1:65" s="14" customFormat="1">
      <c r="B251" s="184"/>
      <c r="D251" s="150" t="s">
        <v>186</v>
      </c>
      <c r="E251" s="185" t="s">
        <v>1</v>
      </c>
      <c r="F251" s="186" t="s">
        <v>447</v>
      </c>
      <c r="H251" s="187">
        <v>34.5</v>
      </c>
      <c r="I251" s="188"/>
      <c r="L251" s="184"/>
      <c r="M251" s="189"/>
      <c r="N251" s="190"/>
      <c r="O251" s="190"/>
      <c r="P251" s="190"/>
      <c r="Q251" s="190"/>
      <c r="R251" s="190"/>
      <c r="S251" s="190"/>
      <c r="T251" s="191"/>
      <c r="AT251" s="185" t="s">
        <v>186</v>
      </c>
      <c r="AU251" s="185" t="s">
        <v>85</v>
      </c>
      <c r="AV251" s="14" t="s">
        <v>93</v>
      </c>
      <c r="AW251" s="14" t="s">
        <v>31</v>
      </c>
      <c r="AX251" s="14" t="s">
        <v>83</v>
      </c>
      <c r="AY251" s="185" t="s">
        <v>132</v>
      </c>
    </row>
    <row r="252" spans="1:65" s="2" customFormat="1" ht="24.15" customHeight="1">
      <c r="A252" s="31"/>
      <c r="B252" s="136"/>
      <c r="C252" s="137" t="s">
        <v>430</v>
      </c>
      <c r="D252" s="137" t="s">
        <v>133</v>
      </c>
      <c r="E252" s="138" t="s">
        <v>449</v>
      </c>
      <c r="F252" s="139" t="s">
        <v>450</v>
      </c>
      <c r="G252" s="140" t="s">
        <v>212</v>
      </c>
      <c r="H252" s="141">
        <v>130</v>
      </c>
      <c r="I252" s="142"/>
      <c r="J252" s="143">
        <f>ROUND(I252*H252,2)</f>
        <v>0</v>
      </c>
      <c r="K252" s="139" t="s">
        <v>179</v>
      </c>
      <c r="L252" s="32"/>
      <c r="M252" s="144" t="s">
        <v>1</v>
      </c>
      <c r="N252" s="145" t="s">
        <v>41</v>
      </c>
      <c r="O252" s="57"/>
      <c r="P252" s="146">
        <f>O252*H252</f>
        <v>0</v>
      </c>
      <c r="Q252" s="146">
        <v>0</v>
      </c>
      <c r="R252" s="146">
        <f>Q252*H252</f>
        <v>0</v>
      </c>
      <c r="S252" s="146">
        <v>0</v>
      </c>
      <c r="T252" s="147">
        <f>S252*H252</f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48" t="s">
        <v>256</v>
      </c>
      <c r="AT252" s="148" t="s">
        <v>133</v>
      </c>
      <c r="AU252" s="148" t="s">
        <v>85</v>
      </c>
      <c r="AY252" s="16" t="s">
        <v>132</v>
      </c>
      <c r="BE252" s="149">
        <f>IF(N252="základní",J252,0)</f>
        <v>0</v>
      </c>
      <c r="BF252" s="149">
        <f>IF(N252="snížená",J252,0)</f>
        <v>0</v>
      </c>
      <c r="BG252" s="149">
        <f>IF(N252="zákl. přenesená",J252,0)</f>
        <v>0</v>
      </c>
      <c r="BH252" s="149">
        <f>IF(N252="sníž. přenesená",J252,0)</f>
        <v>0</v>
      </c>
      <c r="BI252" s="149">
        <f>IF(N252="nulová",J252,0)</f>
        <v>0</v>
      </c>
      <c r="BJ252" s="16" t="s">
        <v>83</v>
      </c>
      <c r="BK252" s="149">
        <f>ROUND(I252*H252,2)</f>
        <v>0</v>
      </c>
      <c r="BL252" s="16" t="s">
        <v>256</v>
      </c>
      <c r="BM252" s="148" t="s">
        <v>953</v>
      </c>
    </row>
    <row r="253" spans="1:65" s="2" customFormat="1" ht="28.8">
      <c r="A253" s="31"/>
      <c r="B253" s="32"/>
      <c r="C253" s="31"/>
      <c r="D253" s="150" t="s">
        <v>138</v>
      </c>
      <c r="E253" s="31"/>
      <c r="F253" s="151" t="s">
        <v>452</v>
      </c>
      <c r="G253" s="31"/>
      <c r="H253" s="31"/>
      <c r="I253" s="152"/>
      <c r="J253" s="31"/>
      <c r="K253" s="31"/>
      <c r="L253" s="32"/>
      <c r="M253" s="153"/>
      <c r="N253" s="154"/>
      <c r="O253" s="57"/>
      <c r="P253" s="57"/>
      <c r="Q253" s="57"/>
      <c r="R253" s="57"/>
      <c r="S253" s="57"/>
      <c r="T253" s="58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T253" s="16" t="s">
        <v>138</v>
      </c>
      <c r="AU253" s="16" t="s">
        <v>85</v>
      </c>
    </row>
    <row r="254" spans="1:65" s="2" customFormat="1" ht="16.5" customHeight="1">
      <c r="A254" s="31"/>
      <c r="B254" s="136"/>
      <c r="C254" s="174" t="s">
        <v>437</v>
      </c>
      <c r="D254" s="174" t="s">
        <v>337</v>
      </c>
      <c r="E254" s="175" t="s">
        <v>454</v>
      </c>
      <c r="F254" s="176" t="s">
        <v>455</v>
      </c>
      <c r="G254" s="177" t="s">
        <v>212</v>
      </c>
      <c r="H254" s="178">
        <v>149.5</v>
      </c>
      <c r="I254" s="179"/>
      <c r="J254" s="180">
        <f>ROUND(I254*H254,2)</f>
        <v>0</v>
      </c>
      <c r="K254" s="176" t="s">
        <v>1</v>
      </c>
      <c r="L254" s="181"/>
      <c r="M254" s="182" t="s">
        <v>1</v>
      </c>
      <c r="N254" s="183" t="s">
        <v>41</v>
      </c>
      <c r="O254" s="57"/>
      <c r="P254" s="146">
        <f>O254*H254</f>
        <v>0</v>
      </c>
      <c r="Q254" s="146">
        <v>0</v>
      </c>
      <c r="R254" s="146">
        <f>Q254*H254</f>
        <v>0</v>
      </c>
      <c r="S254" s="146">
        <v>0</v>
      </c>
      <c r="T254" s="147">
        <f>S254*H254</f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48" t="s">
        <v>340</v>
      </c>
      <c r="AT254" s="148" t="s">
        <v>337</v>
      </c>
      <c r="AU254" s="148" t="s">
        <v>85</v>
      </c>
      <c r="AY254" s="16" t="s">
        <v>132</v>
      </c>
      <c r="BE254" s="149">
        <f>IF(N254="základní",J254,0)</f>
        <v>0</v>
      </c>
      <c r="BF254" s="149">
        <f>IF(N254="snížená",J254,0)</f>
        <v>0</v>
      </c>
      <c r="BG254" s="149">
        <f>IF(N254="zákl. přenesená",J254,0)</f>
        <v>0</v>
      </c>
      <c r="BH254" s="149">
        <f>IF(N254="sníž. přenesená",J254,0)</f>
        <v>0</v>
      </c>
      <c r="BI254" s="149">
        <f>IF(N254="nulová",J254,0)</f>
        <v>0</v>
      </c>
      <c r="BJ254" s="16" t="s">
        <v>83</v>
      </c>
      <c r="BK254" s="149">
        <f>ROUND(I254*H254,2)</f>
        <v>0</v>
      </c>
      <c r="BL254" s="16" t="s">
        <v>256</v>
      </c>
      <c r="BM254" s="148" t="s">
        <v>954</v>
      </c>
    </row>
    <row r="255" spans="1:65" s="2" customFormat="1">
      <c r="A255" s="31"/>
      <c r="B255" s="32"/>
      <c r="C255" s="31"/>
      <c r="D255" s="150" t="s">
        <v>138</v>
      </c>
      <c r="E255" s="31"/>
      <c r="F255" s="151" t="s">
        <v>455</v>
      </c>
      <c r="G255" s="31"/>
      <c r="H255" s="31"/>
      <c r="I255" s="152"/>
      <c r="J255" s="31"/>
      <c r="K255" s="31"/>
      <c r="L255" s="32"/>
      <c r="M255" s="153"/>
      <c r="N255" s="154"/>
      <c r="O255" s="57"/>
      <c r="P255" s="57"/>
      <c r="Q255" s="57"/>
      <c r="R255" s="57"/>
      <c r="S255" s="57"/>
      <c r="T255" s="58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T255" s="16" t="s">
        <v>138</v>
      </c>
      <c r="AU255" s="16" t="s">
        <v>85</v>
      </c>
    </row>
    <row r="256" spans="1:65" s="13" customFormat="1">
      <c r="B256" s="165"/>
      <c r="D256" s="150" t="s">
        <v>186</v>
      </c>
      <c r="E256" s="166" t="s">
        <v>1</v>
      </c>
      <c r="F256" s="167" t="s">
        <v>955</v>
      </c>
      <c r="H256" s="168">
        <v>149.5</v>
      </c>
      <c r="I256" s="169"/>
      <c r="L256" s="165"/>
      <c r="M256" s="170"/>
      <c r="N256" s="171"/>
      <c r="O256" s="171"/>
      <c r="P256" s="171"/>
      <c r="Q256" s="171"/>
      <c r="R256" s="171"/>
      <c r="S256" s="171"/>
      <c r="T256" s="172"/>
      <c r="AT256" s="166" t="s">
        <v>186</v>
      </c>
      <c r="AU256" s="166" t="s">
        <v>85</v>
      </c>
      <c r="AV256" s="13" t="s">
        <v>85</v>
      </c>
      <c r="AW256" s="13" t="s">
        <v>31</v>
      </c>
      <c r="AX256" s="13" t="s">
        <v>76</v>
      </c>
      <c r="AY256" s="166" t="s">
        <v>132</v>
      </c>
    </row>
    <row r="257" spans="1:65" s="14" customFormat="1">
      <c r="B257" s="184"/>
      <c r="D257" s="150" t="s">
        <v>186</v>
      </c>
      <c r="E257" s="185" t="s">
        <v>1</v>
      </c>
      <c r="F257" s="186" t="s">
        <v>447</v>
      </c>
      <c r="H257" s="187">
        <v>149.5</v>
      </c>
      <c r="I257" s="188"/>
      <c r="L257" s="184"/>
      <c r="M257" s="189"/>
      <c r="N257" s="190"/>
      <c r="O257" s="190"/>
      <c r="P257" s="190"/>
      <c r="Q257" s="190"/>
      <c r="R257" s="190"/>
      <c r="S257" s="190"/>
      <c r="T257" s="191"/>
      <c r="AT257" s="185" t="s">
        <v>186</v>
      </c>
      <c r="AU257" s="185" t="s">
        <v>85</v>
      </c>
      <c r="AV257" s="14" t="s">
        <v>93</v>
      </c>
      <c r="AW257" s="14" t="s">
        <v>31</v>
      </c>
      <c r="AX257" s="14" t="s">
        <v>83</v>
      </c>
      <c r="AY257" s="185" t="s">
        <v>132</v>
      </c>
    </row>
    <row r="258" spans="1:65" s="2" customFormat="1" ht="24.15" customHeight="1">
      <c r="A258" s="31"/>
      <c r="B258" s="136"/>
      <c r="C258" s="137" t="s">
        <v>442</v>
      </c>
      <c r="D258" s="137" t="s">
        <v>133</v>
      </c>
      <c r="E258" s="138" t="s">
        <v>459</v>
      </c>
      <c r="F258" s="139" t="s">
        <v>460</v>
      </c>
      <c r="G258" s="140" t="s">
        <v>136</v>
      </c>
      <c r="H258" s="141">
        <v>63</v>
      </c>
      <c r="I258" s="142"/>
      <c r="J258" s="143">
        <f>ROUND(I258*H258,2)</f>
        <v>0</v>
      </c>
      <c r="K258" s="139" t="s">
        <v>179</v>
      </c>
      <c r="L258" s="32"/>
      <c r="M258" s="144" t="s">
        <v>1</v>
      </c>
      <c r="N258" s="145" t="s">
        <v>41</v>
      </c>
      <c r="O258" s="57"/>
      <c r="P258" s="146">
        <f>O258*H258</f>
        <v>0</v>
      </c>
      <c r="Q258" s="146">
        <v>0</v>
      </c>
      <c r="R258" s="146">
        <f>Q258*H258</f>
        <v>0</v>
      </c>
      <c r="S258" s="146">
        <v>0</v>
      </c>
      <c r="T258" s="147">
        <f>S258*H258</f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48" t="s">
        <v>256</v>
      </c>
      <c r="AT258" s="148" t="s">
        <v>133</v>
      </c>
      <c r="AU258" s="148" t="s">
        <v>85</v>
      </c>
      <c r="AY258" s="16" t="s">
        <v>132</v>
      </c>
      <c r="BE258" s="149">
        <f>IF(N258="základní",J258,0)</f>
        <v>0</v>
      </c>
      <c r="BF258" s="149">
        <f>IF(N258="snížená",J258,0)</f>
        <v>0</v>
      </c>
      <c r="BG258" s="149">
        <f>IF(N258="zákl. přenesená",J258,0)</f>
        <v>0</v>
      </c>
      <c r="BH258" s="149">
        <f>IF(N258="sníž. přenesená",J258,0)</f>
        <v>0</v>
      </c>
      <c r="BI258" s="149">
        <f>IF(N258="nulová",J258,0)</f>
        <v>0</v>
      </c>
      <c r="BJ258" s="16" t="s">
        <v>83</v>
      </c>
      <c r="BK258" s="149">
        <f>ROUND(I258*H258,2)</f>
        <v>0</v>
      </c>
      <c r="BL258" s="16" t="s">
        <v>256</v>
      </c>
      <c r="BM258" s="148" t="s">
        <v>956</v>
      </c>
    </row>
    <row r="259" spans="1:65" s="2" customFormat="1" ht="19.2">
      <c r="A259" s="31"/>
      <c r="B259" s="32"/>
      <c r="C259" s="31"/>
      <c r="D259" s="150" t="s">
        <v>138</v>
      </c>
      <c r="E259" s="31"/>
      <c r="F259" s="151" t="s">
        <v>462</v>
      </c>
      <c r="G259" s="31"/>
      <c r="H259" s="31"/>
      <c r="I259" s="152"/>
      <c r="J259" s="31"/>
      <c r="K259" s="31"/>
      <c r="L259" s="32"/>
      <c r="M259" s="153"/>
      <c r="N259" s="154"/>
      <c r="O259" s="57"/>
      <c r="P259" s="57"/>
      <c r="Q259" s="57"/>
      <c r="R259" s="57"/>
      <c r="S259" s="57"/>
      <c r="T259" s="58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T259" s="16" t="s">
        <v>138</v>
      </c>
      <c r="AU259" s="16" t="s">
        <v>85</v>
      </c>
    </row>
    <row r="260" spans="1:65" s="2" customFormat="1" ht="24.15" customHeight="1">
      <c r="A260" s="31"/>
      <c r="B260" s="136"/>
      <c r="C260" s="137" t="s">
        <v>448</v>
      </c>
      <c r="D260" s="137" t="s">
        <v>133</v>
      </c>
      <c r="E260" s="138" t="s">
        <v>464</v>
      </c>
      <c r="F260" s="139" t="s">
        <v>465</v>
      </c>
      <c r="G260" s="140" t="s">
        <v>136</v>
      </c>
      <c r="H260" s="141">
        <v>18</v>
      </c>
      <c r="I260" s="142"/>
      <c r="J260" s="143">
        <f>ROUND(I260*H260,2)</f>
        <v>0</v>
      </c>
      <c r="K260" s="139" t="s">
        <v>179</v>
      </c>
      <c r="L260" s="32"/>
      <c r="M260" s="144" t="s">
        <v>1</v>
      </c>
      <c r="N260" s="145" t="s">
        <v>41</v>
      </c>
      <c r="O260" s="57"/>
      <c r="P260" s="146">
        <f>O260*H260</f>
        <v>0</v>
      </c>
      <c r="Q260" s="146">
        <v>0</v>
      </c>
      <c r="R260" s="146">
        <f>Q260*H260</f>
        <v>0</v>
      </c>
      <c r="S260" s="146">
        <v>0</v>
      </c>
      <c r="T260" s="147">
        <f>S260*H260</f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48" t="s">
        <v>256</v>
      </c>
      <c r="AT260" s="148" t="s">
        <v>133</v>
      </c>
      <c r="AU260" s="148" t="s">
        <v>85</v>
      </c>
      <c r="AY260" s="16" t="s">
        <v>132</v>
      </c>
      <c r="BE260" s="149">
        <f>IF(N260="základní",J260,0)</f>
        <v>0</v>
      </c>
      <c r="BF260" s="149">
        <f>IF(N260="snížená",J260,0)</f>
        <v>0</v>
      </c>
      <c r="BG260" s="149">
        <f>IF(N260="zákl. přenesená",J260,0)</f>
        <v>0</v>
      </c>
      <c r="BH260" s="149">
        <f>IF(N260="sníž. přenesená",J260,0)</f>
        <v>0</v>
      </c>
      <c r="BI260" s="149">
        <f>IF(N260="nulová",J260,0)</f>
        <v>0</v>
      </c>
      <c r="BJ260" s="16" t="s">
        <v>83</v>
      </c>
      <c r="BK260" s="149">
        <f>ROUND(I260*H260,2)</f>
        <v>0</v>
      </c>
      <c r="BL260" s="16" t="s">
        <v>256</v>
      </c>
      <c r="BM260" s="148" t="s">
        <v>957</v>
      </c>
    </row>
    <row r="261" spans="1:65" s="2" customFormat="1" ht="19.2">
      <c r="A261" s="31"/>
      <c r="B261" s="32"/>
      <c r="C261" s="31"/>
      <c r="D261" s="150" t="s">
        <v>138</v>
      </c>
      <c r="E261" s="31"/>
      <c r="F261" s="151" t="s">
        <v>467</v>
      </c>
      <c r="G261" s="31"/>
      <c r="H261" s="31"/>
      <c r="I261" s="152"/>
      <c r="J261" s="31"/>
      <c r="K261" s="31"/>
      <c r="L261" s="32"/>
      <c r="M261" s="153"/>
      <c r="N261" s="154"/>
      <c r="O261" s="57"/>
      <c r="P261" s="57"/>
      <c r="Q261" s="57"/>
      <c r="R261" s="57"/>
      <c r="S261" s="57"/>
      <c r="T261" s="58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T261" s="16" t="s">
        <v>138</v>
      </c>
      <c r="AU261" s="16" t="s">
        <v>85</v>
      </c>
    </row>
    <row r="262" spans="1:65" s="2" customFormat="1" ht="24.15" customHeight="1">
      <c r="A262" s="31"/>
      <c r="B262" s="136"/>
      <c r="C262" s="137" t="s">
        <v>453</v>
      </c>
      <c r="D262" s="137" t="s">
        <v>133</v>
      </c>
      <c r="E262" s="138" t="s">
        <v>762</v>
      </c>
      <c r="F262" s="139" t="s">
        <v>763</v>
      </c>
      <c r="G262" s="140" t="s">
        <v>136</v>
      </c>
      <c r="H262" s="141">
        <v>1</v>
      </c>
      <c r="I262" s="142"/>
      <c r="J262" s="143">
        <f>ROUND(I262*H262,2)</f>
        <v>0</v>
      </c>
      <c r="K262" s="139" t="s">
        <v>179</v>
      </c>
      <c r="L262" s="32"/>
      <c r="M262" s="144" t="s">
        <v>1</v>
      </c>
      <c r="N262" s="145" t="s">
        <v>41</v>
      </c>
      <c r="O262" s="57"/>
      <c r="P262" s="146">
        <f>O262*H262</f>
        <v>0</v>
      </c>
      <c r="Q262" s="146">
        <v>0</v>
      </c>
      <c r="R262" s="146">
        <f>Q262*H262</f>
        <v>0</v>
      </c>
      <c r="S262" s="146">
        <v>0</v>
      </c>
      <c r="T262" s="147">
        <f>S262*H262</f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48" t="s">
        <v>256</v>
      </c>
      <c r="AT262" s="148" t="s">
        <v>133</v>
      </c>
      <c r="AU262" s="148" t="s">
        <v>85</v>
      </c>
      <c r="AY262" s="16" t="s">
        <v>132</v>
      </c>
      <c r="BE262" s="149">
        <f>IF(N262="základní",J262,0)</f>
        <v>0</v>
      </c>
      <c r="BF262" s="149">
        <f>IF(N262="snížená",J262,0)</f>
        <v>0</v>
      </c>
      <c r="BG262" s="149">
        <f>IF(N262="zákl. přenesená",J262,0)</f>
        <v>0</v>
      </c>
      <c r="BH262" s="149">
        <f>IF(N262="sníž. přenesená",J262,0)</f>
        <v>0</v>
      </c>
      <c r="BI262" s="149">
        <f>IF(N262="nulová",J262,0)</f>
        <v>0</v>
      </c>
      <c r="BJ262" s="16" t="s">
        <v>83</v>
      </c>
      <c r="BK262" s="149">
        <f>ROUND(I262*H262,2)</f>
        <v>0</v>
      </c>
      <c r="BL262" s="16" t="s">
        <v>256</v>
      </c>
      <c r="BM262" s="148" t="s">
        <v>958</v>
      </c>
    </row>
    <row r="263" spans="1:65" s="2" customFormat="1" ht="19.2">
      <c r="A263" s="31"/>
      <c r="B263" s="32"/>
      <c r="C263" s="31"/>
      <c r="D263" s="150" t="s">
        <v>138</v>
      </c>
      <c r="E263" s="31"/>
      <c r="F263" s="151" t="s">
        <v>765</v>
      </c>
      <c r="G263" s="31"/>
      <c r="H263" s="31"/>
      <c r="I263" s="152"/>
      <c r="J263" s="31"/>
      <c r="K263" s="31"/>
      <c r="L263" s="32"/>
      <c r="M263" s="153"/>
      <c r="N263" s="154"/>
      <c r="O263" s="57"/>
      <c r="P263" s="57"/>
      <c r="Q263" s="57"/>
      <c r="R263" s="57"/>
      <c r="S263" s="57"/>
      <c r="T263" s="58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T263" s="16" t="s">
        <v>138</v>
      </c>
      <c r="AU263" s="16" t="s">
        <v>85</v>
      </c>
    </row>
    <row r="264" spans="1:65" s="2" customFormat="1" ht="21.75" customHeight="1">
      <c r="A264" s="31"/>
      <c r="B264" s="136"/>
      <c r="C264" s="174" t="s">
        <v>458</v>
      </c>
      <c r="D264" s="174" t="s">
        <v>337</v>
      </c>
      <c r="E264" s="175" t="s">
        <v>737</v>
      </c>
      <c r="F264" s="176" t="s">
        <v>959</v>
      </c>
      <c r="G264" s="177" t="s">
        <v>136</v>
      </c>
      <c r="H264" s="178">
        <v>1</v>
      </c>
      <c r="I264" s="179"/>
      <c r="J264" s="180">
        <f>ROUND(I264*H264,2)</f>
        <v>0</v>
      </c>
      <c r="K264" s="176" t="s">
        <v>1</v>
      </c>
      <c r="L264" s="181"/>
      <c r="M264" s="182" t="s">
        <v>1</v>
      </c>
      <c r="N264" s="183" t="s">
        <v>41</v>
      </c>
      <c r="O264" s="57"/>
      <c r="P264" s="146">
        <f>O264*H264</f>
        <v>0</v>
      </c>
      <c r="Q264" s="146">
        <v>0</v>
      </c>
      <c r="R264" s="146">
        <f>Q264*H264</f>
        <v>0</v>
      </c>
      <c r="S264" s="146">
        <v>0</v>
      </c>
      <c r="T264" s="147">
        <f>S264*H264</f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48" t="s">
        <v>340</v>
      </c>
      <c r="AT264" s="148" t="s">
        <v>337</v>
      </c>
      <c r="AU264" s="148" t="s">
        <v>85</v>
      </c>
      <c r="AY264" s="16" t="s">
        <v>132</v>
      </c>
      <c r="BE264" s="149">
        <f>IF(N264="základní",J264,0)</f>
        <v>0</v>
      </c>
      <c r="BF264" s="149">
        <f>IF(N264="snížená",J264,0)</f>
        <v>0</v>
      </c>
      <c r="BG264" s="149">
        <f>IF(N264="zákl. přenesená",J264,0)</f>
        <v>0</v>
      </c>
      <c r="BH264" s="149">
        <f>IF(N264="sníž. přenesená",J264,0)</f>
        <v>0</v>
      </c>
      <c r="BI264" s="149">
        <f>IF(N264="nulová",J264,0)</f>
        <v>0</v>
      </c>
      <c r="BJ264" s="16" t="s">
        <v>83</v>
      </c>
      <c r="BK264" s="149">
        <f>ROUND(I264*H264,2)</f>
        <v>0</v>
      </c>
      <c r="BL264" s="16" t="s">
        <v>256</v>
      </c>
      <c r="BM264" s="148" t="s">
        <v>960</v>
      </c>
    </row>
    <row r="265" spans="1:65" s="2" customFormat="1">
      <c r="A265" s="31"/>
      <c r="B265" s="32"/>
      <c r="C265" s="31"/>
      <c r="D265" s="150" t="s">
        <v>138</v>
      </c>
      <c r="E265" s="31"/>
      <c r="F265" s="151" t="s">
        <v>959</v>
      </c>
      <c r="G265" s="31"/>
      <c r="H265" s="31"/>
      <c r="I265" s="152"/>
      <c r="J265" s="31"/>
      <c r="K265" s="31"/>
      <c r="L265" s="32"/>
      <c r="M265" s="153"/>
      <c r="N265" s="154"/>
      <c r="O265" s="57"/>
      <c r="P265" s="57"/>
      <c r="Q265" s="57"/>
      <c r="R265" s="57"/>
      <c r="S265" s="57"/>
      <c r="T265" s="58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T265" s="16" t="s">
        <v>138</v>
      </c>
      <c r="AU265" s="16" t="s">
        <v>85</v>
      </c>
    </row>
    <row r="266" spans="1:65" s="2" customFormat="1" ht="33" customHeight="1">
      <c r="A266" s="31"/>
      <c r="B266" s="136"/>
      <c r="C266" s="137" t="s">
        <v>463</v>
      </c>
      <c r="D266" s="137" t="s">
        <v>133</v>
      </c>
      <c r="E266" s="138" t="s">
        <v>776</v>
      </c>
      <c r="F266" s="139" t="s">
        <v>777</v>
      </c>
      <c r="G266" s="140" t="s">
        <v>136</v>
      </c>
      <c r="H266" s="141">
        <v>7</v>
      </c>
      <c r="I266" s="142"/>
      <c r="J266" s="143">
        <f>ROUND(I266*H266,2)</f>
        <v>0</v>
      </c>
      <c r="K266" s="139" t="s">
        <v>179</v>
      </c>
      <c r="L266" s="32"/>
      <c r="M266" s="144" t="s">
        <v>1</v>
      </c>
      <c r="N266" s="145" t="s">
        <v>41</v>
      </c>
      <c r="O266" s="57"/>
      <c r="P266" s="146">
        <f>O266*H266</f>
        <v>0</v>
      </c>
      <c r="Q266" s="146">
        <v>0</v>
      </c>
      <c r="R266" s="146">
        <f>Q266*H266</f>
        <v>0</v>
      </c>
      <c r="S266" s="146">
        <v>0</v>
      </c>
      <c r="T266" s="147">
        <f>S266*H266</f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48" t="s">
        <v>256</v>
      </c>
      <c r="AT266" s="148" t="s">
        <v>133</v>
      </c>
      <c r="AU266" s="148" t="s">
        <v>85</v>
      </c>
      <c r="AY266" s="16" t="s">
        <v>132</v>
      </c>
      <c r="BE266" s="149">
        <f>IF(N266="základní",J266,0)</f>
        <v>0</v>
      </c>
      <c r="BF266" s="149">
        <f>IF(N266="snížená",J266,0)</f>
        <v>0</v>
      </c>
      <c r="BG266" s="149">
        <f>IF(N266="zákl. přenesená",J266,0)</f>
        <v>0</v>
      </c>
      <c r="BH266" s="149">
        <f>IF(N266="sníž. přenesená",J266,0)</f>
        <v>0</v>
      </c>
      <c r="BI266" s="149">
        <f>IF(N266="nulová",J266,0)</f>
        <v>0</v>
      </c>
      <c r="BJ266" s="16" t="s">
        <v>83</v>
      </c>
      <c r="BK266" s="149">
        <f>ROUND(I266*H266,2)</f>
        <v>0</v>
      </c>
      <c r="BL266" s="16" t="s">
        <v>256</v>
      </c>
      <c r="BM266" s="148" t="s">
        <v>961</v>
      </c>
    </row>
    <row r="267" spans="1:65" s="2" customFormat="1" ht="28.8">
      <c r="A267" s="31"/>
      <c r="B267" s="32"/>
      <c r="C267" s="31"/>
      <c r="D267" s="150" t="s">
        <v>138</v>
      </c>
      <c r="E267" s="31"/>
      <c r="F267" s="151" t="s">
        <v>779</v>
      </c>
      <c r="G267" s="31"/>
      <c r="H267" s="31"/>
      <c r="I267" s="152"/>
      <c r="J267" s="31"/>
      <c r="K267" s="31"/>
      <c r="L267" s="32"/>
      <c r="M267" s="153"/>
      <c r="N267" s="154"/>
      <c r="O267" s="57"/>
      <c r="P267" s="57"/>
      <c r="Q267" s="57"/>
      <c r="R267" s="57"/>
      <c r="S267" s="57"/>
      <c r="T267" s="58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T267" s="16" t="s">
        <v>138</v>
      </c>
      <c r="AU267" s="16" t="s">
        <v>85</v>
      </c>
    </row>
    <row r="268" spans="1:65" s="2" customFormat="1" ht="24.15" customHeight="1">
      <c r="A268" s="31"/>
      <c r="B268" s="136"/>
      <c r="C268" s="174" t="s">
        <v>468</v>
      </c>
      <c r="D268" s="174" t="s">
        <v>337</v>
      </c>
      <c r="E268" s="175" t="s">
        <v>780</v>
      </c>
      <c r="F268" s="176" t="s">
        <v>781</v>
      </c>
      <c r="G268" s="177" t="s">
        <v>136</v>
      </c>
      <c r="H268" s="178">
        <v>7</v>
      </c>
      <c r="I268" s="179"/>
      <c r="J268" s="180">
        <f>ROUND(I268*H268,2)</f>
        <v>0</v>
      </c>
      <c r="K268" s="176" t="s">
        <v>179</v>
      </c>
      <c r="L268" s="181"/>
      <c r="M268" s="182" t="s">
        <v>1</v>
      </c>
      <c r="N268" s="183" t="s">
        <v>41</v>
      </c>
      <c r="O268" s="57"/>
      <c r="P268" s="146">
        <f>O268*H268</f>
        <v>0</v>
      </c>
      <c r="Q268" s="146">
        <v>6.0000000000000002E-5</v>
      </c>
      <c r="R268" s="146">
        <f>Q268*H268</f>
        <v>4.2000000000000002E-4</v>
      </c>
      <c r="S268" s="146">
        <v>0</v>
      </c>
      <c r="T268" s="147">
        <f>S268*H268</f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48" t="s">
        <v>340</v>
      </c>
      <c r="AT268" s="148" t="s">
        <v>337</v>
      </c>
      <c r="AU268" s="148" t="s">
        <v>85</v>
      </c>
      <c r="AY268" s="16" t="s">
        <v>132</v>
      </c>
      <c r="BE268" s="149">
        <f>IF(N268="základní",J268,0)</f>
        <v>0</v>
      </c>
      <c r="BF268" s="149">
        <f>IF(N268="snížená",J268,0)</f>
        <v>0</v>
      </c>
      <c r="BG268" s="149">
        <f>IF(N268="zákl. přenesená",J268,0)</f>
        <v>0</v>
      </c>
      <c r="BH268" s="149">
        <f>IF(N268="sníž. přenesená",J268,0)</f>
        <v>0</v>
      </c>
      <c r="BI268" s="149">
        <f>IF(N268="nulová",J268,0)</f>
        <v>0</v>
      </c>
      <c r="BJ268" s="16" t="s">
        <v>83</v>
      </c>
      <c r="BK268" s="149">
        <f>ROUND(I268*H268,2)</f>
        <v>0</v>
      </c>
      <c r="BL268" s="16" t="s">
        <v>256</v>
      </c>
      <c r="BM268" s="148" t="s">
        <v>962</v>
      </c>
    </row>
    <row r="269" spans="1:65" s="2" customFormat="1" ht="19.2">
      <c r="A269" s="31"/>
      <c r="B269" s="32"/>
      <c r="C269" s="31"/>
      <c r="D269" s="150" t="s">
        <v>138</v>
      </c>
      <c r="E269" s="31"/>
      <c r="F269" s="151" t="s">
        <v>781</v>
      </c>
      <c r="G269" s="31"/>
      <c r="H269" s="31"/>
      <c r="I269" s="152"/>
      <c r="J269" s="31"/>
      <c r="K269" s="31"/>
      <c r="L269" s="32"/>
      <c r="M269" s="153"/>
      <c r="N269" s="154"/>
      <c r="O269" s="57"/>
      <c r="P269" s="57"/>
      <c r="Q269" s="57"/>
      <c r="R269" s="57"/>
      <c r="S269" s="57"/>
      <c r="T269" s="58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T269" s="16" t="s">
        <v>138</v>
      </c>
      <c r="AU269" s="16" t="s">
        <v>85</v>
      </c>
    </row>
    <row r="270" spans="1:65" s="2" customFormat="1" ht="16.5" customHeight="1">
      <c r="A270" s="31"/>
      <c r="B270" s="136"/>
      <c r="C270" s="174" t="s">
        <v>473</v>
      </c>
      <c r="D270" s="174" t="s">
        <v>337</v>
      </c>
      <c r="E270" s="175" t="s">
        <v>783</v>
      </c>
      <c r="F270" s="176" t="s">
        <v>784</v>
      </c>
      <c r="G270" s="177" t="s">
        <v>136</v>
      </c>
      <c r="H270" s="178">
        <v>7</v>
      </c>
      <c r="I270" s="179"/>
      <c r="J270" s="180">
        <f>ROUND(I270*H270,2)</f>
        <v>0</v>
      </c>
      <c r="K270" s="176" t="s">
        <v>179</v>
      </c>
      <c r="L270" s="181"/>
      <c r="M270" s="182" t="s">
        <v>1</v>
      </c>
      <c r="N270" s="183" t="s">
        <v>41</v>
      </c>
      <c r="O270" s="57"/>
      <c r="P270" s="146">
        <f>O270*H270</f>
        <v>0</v>
      </c>
      <c r="Q270" s="146">
        <v>1.0000000000000001E-5</v>
      </c>
      <c r="R270" s="146">
        <f>Q270*H270</f>
        <v>7.0000000000000007E-5</v>
      </c>
      <c r="S270" s="146">
        <v>0</v>
      </c>
      <c r="T270" s="147">
        <f>S270*H270</f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48" t="s">
        <v>340</v>
      </c>
      <c r="AT270" s="148" t="s">
        <v>337</v>
      </c>
      <c r="AU270" s="148" t="s">
        <v>85</v>
      </c>
      <c r="AY270" s="16" t="s">
        <v>132</v>
      </c>
      <c r="BE270" s="149">
        <f>IF(N270="základní",J270,0)</f>
        <v>0</v>
      </c>
      <c r="BF270" s="149">
        <f>IF(N270="snížená",J270,0)</f>
        <v>0</v>
      </c>
      <c r="BG270" s="149">
        <f>IF(N270="zákl. přenesená",J270,0)</f>
        <v>0</v>
      </c>
      <c r="BH270" s="149">
        <f>IF(N270="sníž. přenesená",J270,0)</f>
        <v>0</v>
      </c>
      <c r="BI270" s="149">
        <f>IF(N270="nulová",J270,0)</f>
        <v>0</v>
      </c>
      <c r="BJ270" s="16" t="s">
        <v>83</v>
      </c>
      <c r="BK270" s="149">
        <f>ROUND(I270*H270,2)</f>
        <v>0</v>
      </c>
      <c r="BL270" s="16" t="s">
        <v>256</v>
      </c>
      <c r="BM270" s="148" t="s">
        <v>963</v>
      </c>
    </row>
    <row r="271" spans="1:65" s="2" customFormat="1">
      <c r="A271" s="31"/>
      <c r="B271" s="32"/>
      <c r="C271" s="31"/>
      <c r="D271" s="150" t="s">
        <v>138</v>
      </c>
      <c r="E271" s="31"/>
      <c r="F271" s="151" t="s">
        <v>784</v>
      </c>
      <c r="G271" s="31"/>
      <c r="H271" s="31"/>
      <c r="I271" s="152"/>
      <c r="J271" s="31"/>
      <c r="K271" s="31"/>
      <c r="L271" s="32"/>
      <c r="M271" s="153"/>
      <c r="N271" s="154"/>
      <c r="O271" s="57"/>
      <c r="P271" s="57"/>
      <c r="Q271" s="57"/>
      <c r="R271" s="57"/>
      <c r="S271" s="57"/>
      <c r="T271" s="58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T271" s="16" t="s">
        <v>138</v>
      </c>
      <c r="AU271" s="16" t="s">
        <v>85</v>
      </c>
    </row>
    <row r="272" spans="1:65" s="2" customFormat="1" ht="37.950000000000003" customHeight="1">
      <c r="A272" s="31"/>
      <c r="B272" s="136"/>
      <c r="C272" s="137" t="s">
        <v>477</v>
      </c>
      <c r="D272" s="137" t="s">
        <v>133</v>
      </c>
      <c r="E272" s="138" t="s">
        <v>469</v>
      </c>
      <c r="F272" s="139" t="s">
        <v>470</v>
      </c>
      <c r="G272" s="140" t="s">
        <v>136</v>
      </c>
      <c r="H272" s="141">
        <v>14</v>
      </c>
      <c r="I272" s="142"/>
      <c r="J272" s="143">
        <f>ROUND(I272*H272,2)</f>
        <v>0</v>
      </c>
      <c r="K272" s="139" t="s">
        <v>179</v>
      </c>
      <c r="L272" s="32"/>
      <c r="M272" s="144" t="s">
        <v>1</v>
      </c>
      <c r="N272" s="145" t="s">
        <v>41</v>
      </c>
      <c r="O272" s="57"/>
      <c r="P272" s="146">
        <f>O272*H272</f>
        <v>0</v>
      </c>
      <c r="Q272" s="146">
        <v>0</v>
      </c>
      <c r="R272" s="146">
        <f>Q272*H272</f>
        <v>0</v>
      </c>
      <c r="S272" s="146">
        <v>0</v>
      </c>
      <c r="T272" s="147">
        <f>S272*H272</f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48" t="s">
        <v>256</v>
      </c>
      <c r="AT272" s="148" t="s">
        <v>133</v>
      </c>
      <c r="AU272" s="148" t="s">
        <v>85</v>
      </c>
      <c r="AY272" s="16" t="s">
        <v>132</v>
      </c>
      <c r="BE272" s="149">
        <f>IF(N272="základní",J272,0)</f>
        <v>0</v>
      </c>
      <c r="BF272" s="149">
        <f>IF(N272="snížená",J272,0)</f>
        <v>0</v>
      </c>
      <c r="BG272" s="149">
        <f>IF(N272="zákl. přenesená",J272,0)</f>
        <v>0</v>
      </c>
      <c r="BH272" s="149">
        <f>IF(N272="sníž. přenesená",J272,0)</f>
        <v>0</v>
      </c>
      <c r="BI272" s="149">
        <f>IF(N272="nulová",J272,0)</f>
        <v>0</v>
      </c>
      <c r="BJ272" s="16" t="s">
        <v>83</v>
      </c>
      <c r="BK272" s="149">
        <f>ROUND(I272*H272,2)</f>
        <v>0</v>
      </c>
      <c r="BL272" s="16" t="s">
        <v>256</v>
      </c>
      <c r="BM272" s="148" t="s">
        <v>964</v>
      </c>
    </row>
    <row r="273" spans="1:65" s="2" customFormat="1" ht="28.8">
      <c r="A273" s="31"/>
      <c r="B273" s="32"/>
      <c r="C273" s="31"/>
      <c r="D273" s="150" t="s">
        <v>138</v>
      </c>
      <c r="E273" s="31"/>
      <c r="F273" s="151" t="s">
        <v>472</v>
      </c>
      <c r="G273" s="31"/>
      <c r="H273" s="31"/>
      <c r="I273" s="152"/>
      <c r="J273" s="31"/>
      <c r="K273" s="31"/>
      <c r="L273" s="32"/>
      <c r="M273" s="153"/>
      <c r="N273" s="154"/>
      <c r="O273" s="57"/>
      <c r="P273" s="57"/>
      <c r="Q273" s="57"/>
      <c r="R273" s="57"/>
      <c r="S273" s="57"/>
      <c r="T273" s="58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T273" s="16" t="s">
        <v>138</v>
      </c>
      <c r="AU273" s="16" t="s">
        <v>85</v>
      </c>
    </row>
    <row r="274" spans="1:65" s="2" customFormat="1" ht="37.950000000000003" customHeight="1">
      <c r="A274" s="31"/>
      <c r="B274" s="136"/>
      <c r="C274" s="174" t="s">
        <v>481</v>
      </c>
      <c r="D274" s="174" t="s">
        <v>337</v>
      </c>
      <c r="E274" s="175" t="s">
        <v>474</v>
      </c>
      <c r="F274" s="176" t="s">
        <v>475</v>
      </c>
      <c r="G274" s="177" t="s">
        <v>136</v>
      </c>
      <c r="H274" s="178">
        <v>12</v>
      </c>
      <c r="I274" s="179"/>
      <c r="J274" s="180">
        <f>ROUND(I274*H274,2)</f>
        <v>0</v>
      </c>
      <c r="K274" s="176" t="s">
        <v>1</v>
      </c>
      <c r="L274" s="181"/>
      <c r="M274" s="182" t="s">
        <v>1</v>
      </c>
      <c r="N274" s="183" t="s">
        <v>41</v>
      </c>
      <c r="O274" s="57"/>
      <c r="P274" s="146">
        <f>O274*H274</f>
        <v>0</v>
      </c>
      <c r="Q274" s="146">
        <v>0</v>
      </c>
      <c r="R274" s="146">
        <f>Q274*H274</f>
        <v>0</v>
      </c>
      <c r="S274" s="146">
        <v>0</v>
      </c>
      <c r="T274" s="147">
        <f>S274*H274</f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48" t="s">
        <v>340</v>
      </c>
      <c r="AT274" s="148" t="s">
        <v>337</v>
      </c>
      <c r="AU274" s="148" t="s">
        <v>85</v>
      </c>
      <c r="AY274" s="16" t="s">
        <v>132</v>
      </c>
      <c r="BE274" s="149">
        <f>IF(N274="základní",J274,0)</f>
        <v>0</v>
      </c>
      <c r="BF274" s="149">
        <f>IF(N274="snížená",J274,0)</f>
        <v>0</v>
      </c>
      <c r="BG274" s="149">
        <f>IF(N274="zákl. přenesená",J274,0)</f>
        <v>0</v>
      </c>
      <c r="BH274" s="149">
        <f>IF(N274="sníž. přenesená",J274,0)</f>
        <v>0</v>
      </c>
      <c r="BI274" s="149">
        <f>IF(N274="nulová",J274,0)</f>
        <v>0</v>
      </c>
      <c r="BJ274" s="16" t="s">
        <v>83</v>
      </c>
      <c r="BK274" s="149">
        <f>ROUND(I274*H274,2)</f>
        <v>0</v>
      </c>
      <c r="BL274" s="16" t="s">
        <v>256</v>
      </c>
      <c r="BM274" s="148" t="s">
        <v>965</v>
      </c>
    </row>
    <row r="275" spans="1:65" s="2" customFormat="1" ht="28.8">
      <c r="A275" s="31"/>
      <c r="B275" s="32"/>
      <c r="C275" s="31"/>
      <c r="D275" s="150" t="s">
        <v>138</v>
      </c>
      <c r="E275" s="31"/>
      <c r="F275" s="151" t="s">
        <v>475</v>
      </c>
      <c r="G275" s="31"/>
      <c r="H275" s="31"/>
      <c r="I275" s="152"/>
      <c r="J275" s="31"/>
      <c r="K275" s="31"/>
      <c r="L275" s="32"/>
      <c r="M275" s="153"/>
      <c r="N275" s="154"/>
      <c r="O275" s="57"/>
      <c r="P275" s="57"/>
      <c r="Q275" s="57"/>
      <c r="R275" s="57"/>
      <c r="S275" s="57"/>
      <c r="T275" s="58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T275" s="16" t="s">
        <v>138</v>
      </c>
      <c r="AU275" s="16" t="s">
        <v>85</v>
      </c>
    </row>
    <row r="276" spans="1:65" s="2" customFormat="1" ht="37.950000000000003" customHeight="1">
      <c r="A276" s="31"/>
      <c r="B276" s="136"/>
      <c r="C276" s="174" t="s">
        <v>486</v>
      </c>
      <c r="D276" s="174" t="s">
        <v>337</v>
      </c>
      <c r="E276" s="175" t="s">
        <v>795</v>
      </c>
      <c r="F276" s="176" t="s">
        <v>796</v>
      </c>
      <c r="G276" s="177" t="s">
        <v>136</v>
      </c>
      <c r="H276" s="178">
        <v>2</v>
      </c>
      <c r="I276" s="179"/>
      <c r="J276" s="180">
        <f>ROUND(I276*H276,2)</f>
        <v>0</v>
      </c>
      <c r="K276" s="176" t="s">
        <v>1</v>
      </c>
      <c r="L276" s="181"/>
      <c r="M276" s="182" t="s">
        <v>1</v>
      </c>
      <c r="N276" s="183" t="s">
        <v>41</v>
      </c>
      <c r="O276" s="57"/>
      <c r="P276" s="146">
        <f>O276*H276</f>
        <v>0</v>
      </c>
      <c r="Q276" s="146">
        <v>0</v>
      </c>
      <c r="R276" s="146">
        <f>Q276*H276</f>
        <v>0</v>
      </c>
      <c r="S276" s="146">
        <v>0</v>
      </c>
      <c r="T276" s="147">
        <f>S276*H276</f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48" t="s">
        <v>340</v>
      </c>
      <c r="AT276" s="148" t="s">
        <v>337</v>
      </c>
      <c r="AU276" s="148" t="s">
        <v>85</v>
      </c>
      <c r="AY276" s="16" t="s">
        <v>132</v>
      </c>
      <c r="BE276" s="149">
        <f>IF(N276="základní",J276,0)</f>
        <v>0</v>
      </c>
      <c r="BF276" s="149">
        <f>IF(N276="snížená",J276,0)</f>
        <v>0</v>
      </c>
      <c r="BG276" s="149">
        <f>IF(N276="zákl. přenesená",J276,0)</f>
        <v>0</v>
      </c>
      <c r="BH276" s="149">
        <f>IF(N276="sníž. přenesená",J276,0)</f>
        <v>0</v>
      </c>
      <c r="BI276" s="149">
        <f>IF(N276="nulová",J276,0)</f>
        <v>0</v>
      </c>
      <c r="BJ276" s="16" t="s">
        <v>83</v>
      </c>
      <c r="BK276" s="149">
        <f>ROUND(I276*H276,2)</f>
        <v>0</v>
      </c>
      <c r="BL276" s="16" t="s">
        <v>256</v>
      </c>
      <c r="BM276" s="148" t="s">
        <v>966</v>
      </c>
    </row>
    <row r="277" spans="1:65" s="2" customFormat="1" ht="19.2">
      <c r="A277" s="31"/>
      <c r="B277" s="32"/>
      <c r="C277" s="31"/>
      <c r="D277" s="150" t="s">
        <v>138</v>
      </c>
      <c r="E277" s="31"/>
      <c r="F277" s="151" t="s">
        <v>796</v>
      </c>
      <c r="G277" s="31"/>
      <c r="H277" s="31"/>
      <c r="I277" s="152"/>
      <c r="J277" s="31"/>
      <c r="K277" s="31"/>
      <c r="L277" s="32"/>
      <c r="M277" s="153"/>
      <c r="N277" s="154"/>
      <c r="O277" s="57"/>
      <c r="P277" s="57"/>
      <c r="Q277" s="57"/>
      <c r="R277" s="57"/>
      <c r="S277" s="57"/>
      <c r="T277" s="58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T277" s="16" t="s">
        <v>138</v>
      </c>
      <c r="AU277" s="16" t="s">
        <v>85</v>
      </c>
    </row>
    <row r="278" spans="1:65" s="2" customFormat="1" ht="16.5" customHeight="1">
      <c r="A278" s="31"/>
      <c r="B278" s="136"/>
      <c r="C278" s="174" t="s">
        <v>491</v>
      </c>
      <c r="D278" s="174" t="s">
        <v>337</v>
      </c>
      <c r="E278" s="175" t="s">
        <v>478</v>
      </c>
      <c r="F278" s="176" t="s">
        <v>479</v>
      </c>
      <c r="G278" s="177" t="s">
        <v>136</v>
      </c>
      <c r="H278" s="178">
        <v>14</v>
      </c>
      <c r="I278" s="179"/>
      <c r="J278" s="180">
        <f>ROUND(I278*H278,2)</f>
        <v>0</v>
      </c>
      <c r="K278" s="176" t="s">
        <v>1</v>
      </c>
      <c r="L278" s="181"/>
      <c r="M278" s="182" t="s">
        <v>1</v>
      </c>
      <c r="N278" s="183" t="s">
        <v>41</v>
      </c>
      <c r="O278" s="57"/>
      <c r="P278" s="146">
        <f>O278*H278</f>
        <v>0</v>
      </c>
      <c r="Q278" s="146">
        <v>0</v>
      </c>
      <c r="R278" s="146">
        <f>Q278*H278</f>
        <v>0</v>
      </c>
      <c r="S278" s="146">
        <v>0</v>
      </c>
      <c r="T278" s="147">
        <f>S278*H278</f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48" t="s">
        <v>340</v>
      </c>
      <c r="AT278" s="148" t="s">
        <v>337</v>
      </c>
      <c r="AU278" s="148" t="s">
        <v>85</v>
      </c>
      <c r="AY278" s="16" t="s">
        <v>132</v>
      </c>
      <c r="BE278" s="149">
        <f>IF(N278="základní",J278,0)</f>
        <v>0</v>
      </c>
      <c r="BF278" s="149">
        <f>IF(N278="snížená",J278,0)</f>
        <v>0</v>
      </c>
      <c r="BG278" s="149">
        <f>IF(N278="zákl. přenesená",J278,0)</f>
        <v>0</v>
      </c>
      <c r="BH278" s="149">
        <f>IF(N278="sníž. přenesená",J278,0)</f>
        <v>0</v>
      </c>
      <c r="BI278" s="149">
        <f>IF(N278="nulová",J278,0)</f>
        <v>0</v>
      </c>
      <c r="BJ278" s="16" t="s">
        <v>83</v>
      </c>
      <c r="BK278" s="149">
        <f>ROUND(I278*H278,2)</f>
        <v>0</v>
      </c>
      <c r="BL278" s="16" t="s">
        <v>256</v>
      </c>
      <c r="BM278" s="148" t="s">
        <v>967</v>
      </c>
    </row>
    <row r="279" spans="1:65" s="2" customFormat="1">
      <c r="A279" s="31"/>
      <c r="B279" s="32"/>
      <c r="C279" s="31"/>
      <c r="D279" s="150" t="s">
        <v>138</v>
      </c>
      <c r="E279" s="31"/>
      <c r="F279" s="151" t="s">
        <v>479</v>
      </c>
      <c r="G279" s="31"/>
      <c r="H279" s="31"/>
      <c r="I279" s="152"/>
      <c r="J279" s="31"/>
      <c r="K279" s="31"/>
      <c r="L279" s="32"/>
      <c r="M279" s="153"/>
      <c r="N279" s="154"/>
      <c r="O279" s="57"/>
      <c r="P279" s="57"/>
      <c r="Q279" s="57"/>
      <c r="R279" s="57"/>
      <c r="S279" s="57"/>
      <c r="T279" s="58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T279" s="16" t="s">
        <v>138</v>
      </c>
      <c r="AU279" s="16" t="s">
        <v>85</v>
      </c>
    </row>
    <row r="280" spans="1:65" s="2" customFormat="1" ht="24.15" customHeight="1">
      <c r="A280" s="31"/>
      <c r="B280" s="136"/>
      <c r="C280" s="137" t="s">
        <v>496</v>
      </c>
      <c r="D280" s="137" t="s">
        <v>133</v>
      </c>
      <c r="E280" s="138" t="s">
        <v>799</v>
      </c>
      <c r="F280" s="139" t="s">
        <v>800</v>
      </c>
      <c r="G280" s="140" t="s">
        <v>136</v>
      </c>
      <c r="H280" s="141">
        <v>1</v>
      </c>
      <c r="I280" s="142"/>
      <c r="J280" s="143">
        <f>ROUND(I280*H280,2)</f>
        <v>0</v>
      </c>
      <c r="K280" s="139" t="s">
        <v>179</v>
      </c>
      <c r="L280" s="32"/>
      <c r="M280" s="144" t="s">
        <v>1</v>
      </c>
      <c r="N280" s="145" t="s">
        <v>41</v>
      </c>
      <c r="O280" s="57"/>
      <c r="P280" s="146">
        <f>O280*H280</f>
        <v>0</v>
      </c>
      <c r="Q280" s="146">
        <v>0</v>
      </c>
      <c r="R280" s="146">
        <f>Q280*H280</f>
        <v>0</v>
      </c>
      <c r="S280" s="146">
        <v>0</v>
      </c>
      <c r="T280" s="147">
        <f>S280*H280</f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48" t="s">
        <v>256</v>
      </c>
      <c r="AT280" s="148" t="s">
        <v>133</v>
      </c>
      <c r="AU280" s="148" t="s">
        <v>85</v>
      </c>
      <c r="AY280" s="16" t="s">
        <v>132</v>
      </c>
      <c r="BE280" s="149">
        <f>IF(N280="základní",J280,0)</f>
        <v>0</v>
      </c>
      <c r="BF280" s="149">
        <f>IF(N280="snížená",J280,0)</f>
        <v>0</v>
      </c>
      <c r="BG280" s="149">
        <f>IF(N280="zákl. přenesená",J280,0)</f>
        <v>0</v>
      </c>
      <c r="BH280" s="149">
        <f>IF(N280="sníž. přenesená",J280,0)</f>
        <v>0</v>
      </c>
      <c r="BI280" s="149">
        <f>IF(N280="nulová",J280,0)</f>
        <v>0</v>
      </c>
      <c r="BJ280" s="16" t="s">
        <v>83</v>
      </c>
      <c r="BK280" s="149">
        <f>ROUND(I280*H280,2)</f>
        <v>0</v>
      </c>
      <c r="BL280" s="16" t="s">
        <v>256</v>
      </c>
      <c r="BM280" s="148" t="s">
        <v>968</v>
      </c>
    </row>
    <row r="281" spans="1:65" s="2" customFormat="1" ht="28.8">
      <c r="A281" s="31"/>
      <c r="B281" s="32"/>
      <c r="C281" s="31"/>
      <c r="D281" s="150" t="s">
        <v>138</v>
      </c>
      <c r="E281" s="31"/>
      <c r="F281" s="151" t="s">
        <v>802</v>
      </c>
      <c r="G281" s="31"/>
      <c r="H281" s="31"/>
      <c r="I281" s="152"/>
      <c r="J281" s="31"/>
      <c r="K281" s="31"/>
      <c r="L281" s="32"/>
      <c r="M281" s="153"/>
      <c r="N281" s="154"/>
      <c r="O281" s="57"/>
      <c r="P281" s="57"/>
      <c r="Q281" s="57"/>
      <c r="R281" s="57"/>
      <c r="S281" s="57"/>
      <c r="T281" s="58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T281" s="16" t="s">
        <v>138</v>
      </c>
      <c r="AU281" s="16" t="s">
        <v>85</v>
      </c>
    </row>
    <row r="282" spans="1:65" s="2" customFormat="1" ht="24.15" customHeight="1">
      <c r="A282" s="31"/>
      <c r="B282" s="136"/>
      <c r="C282" s="137" t="s">
        <v>502</v>
      </c>
      <c r="D282" s="137" t="s">
        <v>133</v>
      </c>
      <c r="E282" s="138" t="s">
        <v>487</v>
      </c>
      <c r="F282" s="139" t="s">
        <v>488</v>
      </c>
      <c r="G282" s="140" t="s">
        <v>242</v>
      </c>
      <c r="H282" s="141">
        <v>9.7000000000000003E-2</v>
      </c>
      <c r="I282" s="142"/>
      <c r="J282" s="143">
        <f>ROUND(I282*H282,2)</f>
        <v>0</v>
      </c>
      <c r="K282" s="139" t="s">
        <v>179</v>
      </c>
      <c r="L282" s="32"/>
      <c r="M282" s="144" t="s">
        <v>1</v>
      </c>
      <c r="N282" s="145" t="s">
        <v>41</v>
      </c>
      <c r="O282" s="57"/>
      <c r="P282" s="146">
        <f>O282*H282</f>
        <v>0</v>
      </c>
      <c r="Q282" s="146">
        <v>0</v>
      </c>
      <c r="R282" s="146">
        <f>Q282*H282</f>
        <v>0</v>
      </c>
      <c r="S282" s="146">
        <v>0</v>
      </c>
      <c r="T282" s="147">
        <f>S282*H282</f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48" t="s">
        <v>256</v>
      </c>
      <c r="AT282" s="148" t="s">
        <v>133</v>
      </c>
      <c r="AU282" s="148" t="s">
        <v>85</v>
      </c>
      <c r="AY282" s="16" t="s">
        <v>132</v>
      </c>
      <c r="BE282" s="149">
        <f>IF(N282="základní",J282,0)</f>
        <v>0</v>
      </c>
      <c r="BF282" s="149">
        <f>IF(N282="snížená",J282,0)</f>
        <v>0</v>
      </c>
      <c r="BG282" s="149">
        <f>IF(N282="zákl. přenesená",J282,0)</f>
        <v>0</v>
      </c>
      <c r="BH282" s="149">
        <f>IF(N282="sníž. přenesená",J282,0)</f>
        <v>0</v>
      </c>
      <c r="BI282" s="149">
        <f>IF(N282="nulová",J282,0)</f>
        <v>0</v>
      </c>
      <c r="BJ282" s="16" t="s">
        <v>83</v>
      </c>
      <c r="BK282" s="149">
        <f>ROUND(I282*H282,2)</f>
        <v>0</v>
      </c>
      <c r="BL282" s="16" t="s">
        <v>256</v>
      </c>
      <c r="BM282" s="148" t="s">
        <v>969</v>
      </c>
    </row>
    <row r="283" spans="1:65" s="2" customFormat="1" ht="28.8">
      <c r="A283" s="31"/>
      <c r="B283" s="32"/>
      <c r="C283" s="31"/>
      <c r="D283" s="150" t="s">
        <v>138</v>
      </c>
      <c r="E283" s="31"/>
      <c r="F283" s="151" t="s">
        <v>490</v>
      </c>
      <c r="G283" s="31"/>
      <c r="H283" s="31"/>
      <c r="I283" s="152"/>
      <c r="J283" s="31"/>
      <c r="K283" s="31"/>
      <c r="L283" s="32"/>
      <c r="M283" s="153"/>
      <c r="N283" s="154"/>
      <c r="O283" s="57"/>
      <c r="P283" s="57"/>
      <c r="Q283" s="57"/>
      <c r="R283" s="57"/>
      <c r="S283" s="57"/>
      <c r="T283" s="58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T283" s="16" t="s">
        <v>138</v>
      </c>
      <c r="AU283" s="16" t="s">
        <v>85</v>
      </c>
    </row>
    <row r="284" spans="1:65" s="2" customFormat="1" ht="24.15" customHeight="1">
      <c r="A284" s="31"/>
      <c r="B284" s="136"/>
      <c r="C284" s="137" t="s">
        <v>507</v>
      </c>
      <c r="D284" s="137" t="s">
        <v>133</v>
      </c>
      <c r="E284" s="138" t="s">
        <v>492</v>
      </c>
      <c r="F284" s="139" t="s">
        <v>493</v>
      </c>
      <c r="G284" s="140" t="s">
        <v>494</v>
      </c>
      <c r="H284" s="141">
        <v>1</v>
      </c>
      <c r="I284" s="142"/>
      <c r="J284" s="143">
        <f>ROUND(I284*H284,2)</f>
        <v>0</v>
      </c>
      <c r="K284" s="139" t="s">
        <v>1</v>
      </c>
      <c r="L284" s="32"/>
      <c r="M284" s="144" t="s">
        <v>1</v>
      </c>
      <c r="N284" s="145" t="s">
        <v>41</v>
      </c>
      <c r="O284" s="57"/>
      <c r="P284" s="146">
        <f>O284*H284</f>
        <v>0</v>
      </c>
      <c r="Q284" s="146">
        <v>0</v>
      </c>
      <c r="R284" s="146">
        <f>Q284*H284</f>
        <v>0</v>
      </c>
      <c r="S284" s="146">
        <v>0</v>
      </c>
      <c r="T284" s="147">
        <f>S284*H284</f>
        <v>0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48" t="s">
        <v>256</v>
      </c>
      <c r="AT284" s="148" t="s">
        <v>133</v>
      </c>
      <c r="AU284" s="148" t="s">
        <v>85</v>
      </c>
      <c r="AY284" s="16" t="s">
        <v>132</v>
      </c>
      <c r="BE284" s="149">
        <f>IF(N284="základní",J284,0)</f>
        <v>0</v>
      </c>
      <c r="BF284" s="149">
        <f>IF(N284="snížená",J284,0)</f>
        <v>0</v>
      </c>
      <c r="BG284" s="149">
        <f>IF(N284="zákl. přenesená",J284,0)</f>
        <v>0</v>
      </c>
      <c r="BH284" s="149">
        <f>IF(N284="sníž. přenesená",J284,0)</f>
        <v>0</v>
      </c>
      <c r="BI284" s="149">
        <f>IF(N284="nulová",J284,0)</f>
        <v>0</v>
      </c>
      <c r="BJ284" s="16" t="s">
        <v>83</v>
      </c>
      <c r="BK284" s="149">
        <f>ROUND(I284*H284,2)</f>
        <v>0</v>
      </c>
      <c r="BL284" s="16" t="s">
        <v>256</v>
      </c>
      <c r="BM284" s="148" t="s">
        <v>970</v>
      </c>
    </row>
    <row r="285" spans="1:65" s="2" customFormat="1" ht="19.2">
      <c r="A285" s="31"/>
      <c r="B285" s="32"/>
      <c r="C285" s="31"/>
      <c r="D285" s="150" t="s">
        <v>138</v>
      </c>
      <c r="E285" s="31"/>
      <c r="F285" s="151" t="s">
        <v>493</v>
      </c>
      <c r="G285" s="31"/>
      <c r="H285" s="31"/>
      <c r="I285" s="152"/>
      <c r="J285" s="31"/>
      <c r="K285" s="31"/>
      <c r="L285" s="32"/>
      <c r="M285" s="153"/>
      <c r="N285" s="154"/>
      <c r="O285" s="57"/>
      <c r="P285" s="57"/>
      <c r="Q285" s="57"/>
      <c r="R285" s="57"/>
      <c r="S285" s="57"/>
      <c r="T285" s="58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T285" s="16" t="s">
        <v>138</v>
      </c>
      <c r="AU285" s="16" t="s">
        <v>85</v>
      </c>
    </row>
    <row r="286" spans="1:65" s="11" customFormat="1" ht="22.95" customHeight="1">
      <c r="B286" s="125"/>
      <c r="D286" s="126" t="s">
        <v>75</v>
      </c>
      <c r="E286" s="163" t="s">
        <v>809</v>
      </c>
      <c r="F286" s="163" t="s">
        <v>810</v>
      </c>
      <c r="I286" s="128"/>
      <c r="J286" s="164">
        <f>BK286</f>
        <v>0</v>
      </c>
      <c r="L286" s="125"/>
      <c r="M286" s="130"/>
      <c r="N286" s="131"/>
      <c r="O286" s="131"/>
      <c r="P286" s="132">
        <f>SUM(P287:P304)</f>
        <v>0</v>
      </c>
      <c r="Q286" s="131"/>
      <c r="R286" s="132">
        <f>SUM(R287:R304)</f>
        <v>3.0400000000000002E-3</v>
      </c>
      <c r="S286" s="131"/>
      <c r="T286" s="133">
        <f>SUM(T287:T304)</f>
        <v>0</v>
      </c>
      <c r="AR286" s="126" t="s">
        <v>85</v>
      </c>
      <c r="AT286" s="134" t="s">
        <v>75</v>
      </c>
      <c r="AU286" s="134" t="s">
        <v>83</v>
      </c>
      <c r="AY286" s="126" t="s">
        <v>132</v>
      </c>
      <c r="BK286" s="135">
        <f>SUM(BK287:BK304)</f>
        <v>0</v>
      </c>
    </row>
    <row r="287" spans="1:65" s="2" customFormat="1" ht="24.15" customHeight="1">
      <c r="A287" s="31"/>
      <c r="B287" s="136"/>
      <c r="C287" s="137" t="s">
        <v>511</v>
      </c>
      <c r="D287" s="137" t="s">
        <v>133</v>
      </c>
      <c r="E287" s="138" t="s">
        <v>971</v>
      </c>
      <c r="F287" s="139" t="s">
        <v>972</v>
      </c>
      <c r="G287" s="140" t="s">
        <v>212</v>
      </c>
      <c r="H287" s="141">
        <v>50</v>
      </c>
      <c r="I287" s="142"/>
      <c r="J287" s="143">
        <f>ROUND(I287*H287,2)</f>
        <v>0</v>
      </c>
      <c r="K287" s="139" t="s">
        <v>179</v>
      </c>
      <c r="L287" s="32"/>
      <c r="M287" s="144" t="s">
        <v>1</v>
      </c>
      <c r="N287" s="145" t="s">
        <v>41</v>
      </c>
      <c r="O287" s="57"/>
      <c r="P287" s="146">
        <f>O287*H287</f>
        <v>0</v>
      </c>
      <c r="Q287" s="146">
        <v>0</v>
      </c>
      <c r="R287" s="146">
        <f>Q287*H287</f>
        <v>0</v>
      </c>
      <c r="S287" s="146">
        <v>0</v>
      </c>
      <c r="T287" s="147">
        <f>S287*H287</f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48" t="s">
        <v>256</v>
      </c>
      <c r="AT287" s="148" t="s">
        <v>133</v>
      </c>
      <c r="AU287" s="148" t="s">
        <v>85</v>
      </c>
      <c r="AY287" s="16" t="s">
        <v>132</v>
      </c>
      <c r="BE287" s="149">
        <f>IF(N287="základní",J287,0)</f>
        <v>0</v>
      </c>
      <c r="BF287" s="149">
        <f>IF(N287="snížená",J287,0)</f>
        <v>0</v>
      </c>
      <c r="BG287" s="149">
        <f>IF(N287="zákl. přenesená",J287,0)</f>
        <v>0</v>
      </c>
      <c r="BH287" s="149">
        <f>IF(N287="sníž. přenesená",J287,0)</f>
        <v>0</v>
      </c>
      <c r="BI287" s="149">
        <f>IF(N287="nulová",J287,0)</f>
        <v>0</v>
      </c>
      <c r="BJ287" s="16" t="s">
        <v>83</v>
      </c>
      <c r="BK287" s="149">
        <f>ROUND(I287*H287,2)</f>
        <v>0</v>
      </c>
      <c r="BL287" s="16" t="s">
        <v>256</v>
      </c>
      <c r="BM287" s="148" t="s">
        <v>973</v>
      </c>
    </row>
    <row r="288" spans="1:65" s="2" customFormat="1" ht="19.2">
      <c r="A288" s="31"/>
      <c r="B288" s="32"/>
      <c r="C288" s="31"/>
      <c r="D288" s="150" t="s">
        <v>138</v>
      </c>
      <c r="E288" s="31"/>
      <c r="F288" s="151" t="s">
        <v>972</v>
      </c>
      <c r="G288" s="31"/>
      <c r="H288" s="31"/>
      <c r="I288" s="152"/>
      <c r="J288" s="31"/>
      <c r="K288" s="31"/>
      <c r="L288" s="32"/>
      <c r="M288" s="153"/>
      <c r="N288" s="154"/>
      <c r="O288" s="57"/>
      <c r="P288" s="57"/>
      <c r="Q288" s="57"/>
      <c r="R288" s="57"/>
      <c r="S288" s="57"/>
      <c r="T288" s="58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T288" s="16" t="s">
        <v>138</v>
      </c>
      <c r="AU288" s="16" t="s">
        <v>85</v>
      </c>
    </row>
    <row r="289" spans="1:65" s="2" customFormat="1" ht="24.15" customHeight="1">
      <c r="A289" s="31"/>
      <c r="B289" s="136"/>
      <c r="C289" s="174" t="s">
        <v>516</v>
      </c>
      <c r="D289" s="174" t="s">
        <v>337</v>
      </c>
      <c r="E289" s="175" t="s">
        <v>974</v>
      </c>
      <c r="F289" s="176" t="s">
        <v>975</v>
      </c>
      <c r="G289" s="177" t="s">
        <v>212</v>
      </c>
      <c r="H289" s="178">
        <v>60</v>
      </c>
      <c r="I289" s="179"/>
      <c r="J289" s="180">
        <f>ROUND(I289*H289,2)</f>
        <v>0</v>
      </c>
      <c r="K289" s="176" t="s">
        <v>179</v>
      </c>
      <c r="L289" s="181"/>
      <c r="M289" s="182" t="s">
        <v>1</v>
      </c>
      <c r="N289" s="183" t="s">
        <v>41</v>
      </c>
      <c r="O289" s="57"/>
      <c r="P289" s="146">
        <f>O289*H289</f>
        <v>0</v>
      </c>
      <c r="Q289" s="146">
        <v>4.0000000000000003E-5</v>
      </c>
      <c r="R289" s="146">
        <f>Q289*H289</f>
        <v>2.4000000000000002E-3</v>
      </c>
      <c r="S289" s="146">
        <v>0</v>
      </c>
      <c r="T289" s="147">
        <f>S289*H289</f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48" t="s">
        <v>340</v>
      </c>
      <c r="AT289" s="148" t="s">
        <v>337</v>
      </c>
      <c r="AU289" s="148" t="s">
        <v>85</v>
      </c>
      <c r="AY289" s="16" t="s">
        <v>132</v>
      </c>
      <c r="BE289" s="149">
        <f>IF(N289="základní",J289,0)</f>
        <v>0</v>
      </c>
      <c r="BF289" s="149">
        <f>IF(N289="snížená",J289,0)</f>
        <v>0</v>
      </c>
      <c r="BG289" s="149">
        <f>IF(N289="zákl. přenesená",J289,0)</f>
        <v>0</v>
      </c>
      <c r="BH289" s="149">
        <f>IF(N289="sníž. přenesená",J289,0)</f>
        <v>0</v>
      </c>
      <c r="BI289" s="149">
        <f>IF(N289="nulová",J289,0)</f>
        <v>0</v>
      </c>
      <c r="BJ289" s="16" t="s">
        <v>83</v>
      </c>
      <c r="BK289" s="149">
        <f>ROUND(I289*H289,2)</f>
        <v>0</v>
      </c>
      <c r="BL289" s="16" t="s">
        <v>256</v>
      </c>
      <c r="BM289" s="148" t="s">
        <v>976</v>
      </c>
    </row>
    <row r="290" spans="1:65" s="2" customFormat="1">
      <c r="A290" s="31"/>
      <c r="B290" s="32"/>
      <c r="C290" s="31"/>
      <c r="D290" s="150" t="s">
        <v>138</v>
      </c>
      <c r="E290" s="31"/>
      <c r="F290" s="151" t="s">
        <v>975</v>
      </c>
      <c r="G290" s="31"/>
      <c r="H290" s="31"/>
      <c r="I290" s="152"/>
      <c r="J290" s="31"/>
      <c r="K290" s="31"/>
      <c r="L290" s="32"/>
      <c r="M290" s="153"/>
      <c r="N290" s="154"/>
      <c r="O290" s="57"/>
      <c r="P290" s="57"/>
      <c r="Q290" s="57"/>
      <c r="R290" s="57"/>
      <c r="S290" s="57"/>
      <c r="T290" s="58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T290" s="16" t="s">
        <v>138</v>
      </c>
      <c r="AU290" s="16" t="s">
        <v>85</v>
      </c>
    </row>
    <row r="291" spans="1:65" s="13" customFormat="1">
      <c r="B291" s="165"/>
      <c r="D291" s="150" t="s">
        <v>186</v>
      </c>
      <c r="E291" s="166" t="s">
        <v>1</v>
      </c>
      <c r="F291" s="167" t="s">
        <v>977</v>
      </c>
      <c r="H291" s="168">
        <v>60</v>
      </c>
      <c r="I291" s="169"/>
      <c r="L291" s="165"/>
      <c r="M291" s="170"/>
      <c r="N291" s="171"/>
      <c r="O291" s="171"/>
      <c r="P291" s="171"/>
      <c r="Q291" s="171"/>
      <c r="R291" s="171"/>
      <c r="S291" s="171"/>
      <c r="T291" s="172"/>
      <c r="AT291" s="166" t="s">
        <v>186</v>
      </c>
      <c r="AU291" s="166" t="s">
        <v>85</v>
      </c>
      <c r="AV291" s="13" t="s">
        <v>85</v>
      </c>
      <c r="AW291" s="13" t="s">
        <v>31</v>
      </c>
      <c r="AX291" s="13" t="s">
        <v>76</v>
      </c>
      <c r="AY291" s="166" t="s">
        <v>132</v>
      </c>
    </row>
    <row r="292" spans="1:65" s="14" customFormat="1">
      <c r="B292" s="184"/>
      <c r="D292" s="150" t="s">
        <v>186</v>
      </c>
      <c r="E292" s="185" t="s">
        <v>1</v>
      </c>
      <c r="F292" s="186" t="s">
        <v>447</v>
      </c>
      <c r="H292" s="187">
        <v>60</v>
      </c>
      <c r="I292" s="188"/>
      <c r="L292" s="184"/>
      <c r="M292" s="189"/>
      <c r="N292" s="190"/>
      <c r="O292" s="190"/>
      <c r="P292" s="190"/>
      <c r="Q292" s="190"/>
      <c r="R292" s="190"/>
      <c r="S292" s="190"/>
      <c r="T292" s="191"/>
      <c r="AT292" s="185" t="s">
        <v>186</v>
      </c>
      <c r="AU292" s="185" t="s">
        <v>85</v>
      </c>
      <c r="AV292" s="14" t="s">
        <v>93</v>
      </c>
      <c r="AW292" s="14" t="s">
        <v>31</v>
      </c>
      <c r="AX292" s="14" t="s">
        <v>83</v>
      </c>
      <c r="AY292" s="185" t="s">
        <v>132</v>
      </c>
    </row>
    <row r="293" spans="1:65" s="2" customFormat="1" ht="16.5" customHeight="1">
      <c r="A293" s="31"/>
      <c r="B293" s="136"/>
      <c r="C293" s="137" t="s">
        <v>520</v>
      </c>
      <c r="D293" s="137" t="s">
        <v>133</v>
      </c>
      <c r="E293" s="138" t="s">
        <v>812</v>
      </c>
      <c r="F293" s="139" t="s">
        <v>813</v>
      </c>
      <c r="G293" s="140" t="s">
        <v>136</v>
      </c>
      <c r="H293" s="141">
        <v>6</v>
      </c>
      <c r="I293" s="142"/>
      <c r="J293" s="143">
        <f>ROUND(I293*H293,2)</f>
        <v>0</v>
      </c>
      <c r="K293" s="139" t="s">
        <v>179</v>
      </c>
      <c r="L293" s="32"/>
      <c r="M293" s="144" t="s">
        <v>1</v>
      </c>
      <c r="N293" s="145" t="s">
        <v>41</v>
      </c>
      <c r="O293" s="57"/>
      <c r="P293" s="146">
        <f>O293*H293</f>
        <v>0</v>
      </c>
      <c r="Q293" s="146">
        <v>0</v>
      </c>
      <c r="R293" s="146">
        <f>Q293*H293</f>
        <v>0</v>
      </c>
      <c r="S293" s="146">
        <v>0</v>
      </c>
      <c r="T293" s="147">
        <f>S293*H293</f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48" t="s">
        <v>256</v>
      </c>
      <c r="AT293" s="148" t="s">
        <v>133</v>
      </c>
      <c r="AU293" s="148" t="s">
        <v>85</v>
      </c>
      <c r="AY293" s="16" t="s">
        <v>132</v>
      </c>
      <c r="BE293" s="149">
        <f>IF(N293="základní",J293,0)</f>
        <v>0</v>
      </c>
      <c r="BF293" s="149">
        <f>IF(N293="snížená",J293,0)</f>
        <v>0</v>
      </c>
      <c r="BG293" s="149">
        <f>IF(N293="zákl. přenesená",J293,0)</f>
        <v>0</v>
      </c>
      <c r="BH293" s="149">
        <f>IF(N293="sníž. přenesená",J293,0)</f>
        <v>0</v>
      </c>
      <c r="BI293" s="149">
        <f>IF(N293="nulová",J293,0)</f>
        <v>0</v>
      </c>
      <c r="BJ293" s="16" t="s">
        <v>83</v>
      </c>
      <c r="BK293" s="149">
        <f>ROUND(I293*H293,2)</f>
        <v>0</v>
      </c>
      <c r="BL293" s="16" t="s">
        <v>256</v>
      </c>
      <c r="BM293" s="148" t="s">
        <v>978</v>
      </c>
    </row>
    <row r="294" spans="1:65" s="2" customFormat="1" ht="28.8">
      <c r="A294" s="31"/>
      <c r="B294" s="32"/>
      <c r="C294" s="31"/>
      <c r="D294" s="150" t="s">
        <v>138</v>
      </c>
      <c r="E294" s="31"/>
      <c r="F294" s="151" t="s">
        <v>815</v>
      </c>
      <c r="G294" s="31"/>
      <c r="H294" s="31"/>
      <c r="I294" s="152"/>
      <c r="J294" s="31"/>
      <c r="K294" s="31"/>
      <c r="L294" s="32"/>
      <c r="M294" s="153"/>
      <c r="N294" s="154"/>
      <c r="O294" s="57"/>
      <c r="P294" s="57"/>
      <c r="Q294" s="57"/>
      <c r="R294" s="57"/>
      <c r="S294" s="57"/>
      <c r="T294" s="58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T294" s="16" t="s">
        <v>138</v>
      </c>
      <c r="AU294" s="16" t="s">
        <v>85</v>
      </c>
    </row>
    <row r="295" spans="1:65" s="2" customFormat="1" ht="16.5" customHeight="1">
      <c r="A295" s="31"/>
      <c r="B295" s="136"/>
      <c r="C295" s="174" t="s">
        <v>527</v>
      </c>
      <c r="D295" s="174" t="s">
        <v>337</v>
      </c>
      <c r="E295" s="175" t="s">
        <v>817</v>
      </c>
      <c r="F295" s="176" t="s">
        <v>818</v>
      </c>
      <c r="G295" s="177" t="s">
        <v>136</v>
      </c>
      <c r="H295" s="178">
        <v>4</v>
      </c>
      <c r="I295" s="179"/>
      <c r="J295" s="180">
        <f>ROUND(I295*H295,2)</f>
        <v>0</v>
      </c>
      <c r="K295" s="176" t="s">
        <v>1</v>
      </c>
      <c r="L295" s="181"/>
      <c r="M295" s="182" t="s">
        <v>1</v>
      </c>
      <c r="N295" s="183" t="s">
        <v>41</v>
      </c>
      <c r="O295" s="57"/>
      <c r="P295" s="146">
        <f>O295*H295</f>
        <v>0</v>
      </c>
      <c r="Q295" s="146">
        <v>0</v>
      </c>
      <c r="R295" s="146">
        <f>Q295*H295</f>
        <v>0</v>
      </c>
      <c r="S295" s="146">
        <v>0</v>
      </c>
      <c r="T295" s="147">
        <f>S295*H295</f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48" t="s">
        <v>340</v>
      </c>
      <c r="AT295" s="148" t="s">
        <v>337</v>
      </c>
      <c r="AU295" s="148" t="s">
        <v>85</v>
      </c>
      <c r="AY295" s="16" t="s">
        <v>132</v>
      </c>
      <c r="BE295" s="149">
        <f>IF(N295="základní",J295,0)</f>
        <v>0</v>
      </c>
      <c r="BF295" s="149">
        <f>IF(N295="snížená",J295,0)</f>
        <v>0</v>
      </c>
      <c r="BG295" s="149">
        <f>IF(N295="zákl. přenesená",J295,0)</f>
        <v>0</v>
      </c>
      <c r="BH295" s="149">
        <f>IF(N295="sníž. přenesená",J295,0)</f>
        <v>0</v>
      </c>
      <c r="BI295" s="149">
        <f>IF(N295="nulová",J295,0)</f>
        <v>0</v>
      </c>
      <c r="BJ295" s="16" t="s">
        <v>83</v>
      </c>
      <c r="BK295" s="149">
        <f>ROUND(I295*H295,2)</f>
        <v>0</v>
      </c>
      <c r="BL295" s="16" t="s">
        <v>256</v>
      </c>
      <c r="BM295" s="148" t="s">
        <v>979</v>
      </c>
    </row>
    <row r="296" spans="1:65" s="2" customFormat="1">
      <c r="A296" s="31"/>
      <c r="B296" s="32"/>
      <c r="C296" s="31"/>
      <c r="D296" s="150" t="s">
        <v>138</v>
      </c>
      <c r="E296" s="31"/>
      <c r="F296" s="151" t="s">
        <v>818</v>
      </c>
      <c r="G296" s="31"/>
      <c r="H296" s="31"/>
      <c r="I296" s="152"/>
      <c r="J296" s="31"/>
      <c r="K296" s="31"/>
      <c r="L296" s="32"/>
      <c r="M296" s="153"/>
      <c r="N296" s="154"/>
      <c r="O296" s="57"/>
      <c r="P296" s="57"/>
      <c r="Q296" s="57"/>
      <c r="R296" s="57"/>
      <c r="S296" s="57"/>
      <c r="T296" s="58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T296" s="16" t="s">
        <v>138</v>
      </c>
      <c r="AU296" s="16" t="s">
        <v>85</v>
      </c>
    </row>
    <row r="297" spans="1:65" s="2" customFormat="1" ht="16.5" customHeight="1">
      <c r="A297" s="31"/>
      <c r="B297" s="136"/>
      <c r="C297" s="137" t="s">
        <v>532</v>
      </c>
      <c r="D297" s="137" t="s">
        <v>133</v>
      </c>
      <c r="E297" s="138" t="s">
        <v>821</v>
      </c>
      <c r="F297" s="139" t="s">
        <v>822</v>
      </c>
      <c r="G297" s="140" t="s">
        <v>136</v>
      </c>
      <c r="H297" s="141">
        <v>8</v>
      </c>
      <c r="I297" s="142"/>
      <c r="J297" s="143">
        <f>ROUND(I297*H297,2)</f>
        <v>0</v>
      </c>
      <c r="K297" s="139" t="s">
        <v>179</v>
      </c>
      <c r="L297" s="32"/>
      <c r="M297" s="144" t="s">
        <v>1</v>
      </c>
      <c r="N297" s="145" t="s">
        <v>41</v>
      </c>
      <c r="O297" s="57"/>
      <c r="P297" s="146">
        <f>O297*H297</f>
        <v>0</v>
      </c>
      <c r="Q297" s="146">
        <v>0</v>
      </c>
      <c r="R297" s="146">
        <f>Q297*H297</f>
        <v>0</v>
      </c>
      <c r="S297" s="146">
        <v>0</v>
      </c>
      <c r="T297" s="147">
        <f>S297*H297</f>
        <v>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48" t="s">
        <v>256</v>
      </c>
      <c r="AT297" s="148" t="s">
        <v>133</v>
      </c>
      <c r="AU297" s="148" t="s">
        <v>85</v>
      </c>
      <c r="AY297" s="16" t="s">
        <v>132</v>
      </c>
      <c r="BE297" s="149">
        <f>IF(N297="základní",J297,0)</f>
        <v>0</v>
      </c>
      <c r="BF297" s="149">
        <f>IF(N297="snížená",J297,0)</f>
        <v>0</v>
      </c>
      <c r="BG297" s="149">
        <f>IF(N297="zákl. přenesená",J297,0)</f>
        <v>0</v>
      </c>
      <c r="BH297" s="149">
        <f>IF(N297="sníž. přenesená",J297,0)</f>
        <v>0</v>
      </c>
      <c r="BI297" s="149">
        <f>IF(N297="nulová",J297,0)</f>
        <v>0</v>
      </c>
      <c r="BJ297" s="16" t="s">
        <v>83</v>
      </c>
      <c r="BK297" s="149">
        <f>ROUND(I297*H297,2)</f>
        <v>0</v>
      </c>
      <c r="BL297" s="16" t="s">
        <v>256</v>
      </c>
      <c r="BM297" s="148" t="s">
        <v>980</v>
      </c>
    </row>
    <row r="298" spans="1:65" s="2" customFormat="1" ht="19.2">
      <c r="A298" s="31"/>
      <c r="B298" s="32"/>
      <c r="C298" s="31"/>
      <c r="D298" s="150" t="s">
        <v>138</v>
      </c>
      <c r="E298" s="31"/>
      <c r="F298" s="151" t="s">
        <v>824</v>
      </c>
      <c r="G298" s="31"/>
      <c r="H298" s="31"/>
      <c r="I298" s="152"/>
      <c r="J298" s="31"/>
      <c r="K298" s="31"/>
      <c r="L298" s="32"/>
      <c r="M298" s="153"/>
      <c r="N298" s="154"/>
      <c r="O298" s="57"/>
      <c r="P298" s="57"/>
      <c r="Q298" s="57"/>
      <c r="R298" s="57"/>
      <c r="S298" s="57"/>
      <c r="T298" s="58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T298" s="16" t="s">
        <v>138</v>
      </c>
      <c r="AU298" s="16" t="s">
        <v>85</v>
      </c>
    </row>
    <row r="299" spans="1:65" s="2" customFormat="1" ht="16.5" customHeight="1">
      <c r="A299" s="31"/>
      <c r="B299" s="136"/>
      <c r="C299" s="174" t="s">
        <v>537</v>
      </c>
      <c r="D299" s="174" t="s">
        <v>337</v>
      </c>
      <c r="E299" s="175" t="s">
        <v>826</v>
      </c>
      <c r="F299" s="176" t="s">
        <v>827</v>
      </c>
      <c r="G299" s="177" t="s">
        <v>136</v>
      </c>
      <c r="H299" s="178">
        <v>2</v>
      </c>
      <c r="I299" s="179"/>
      <c r="J299" s="180">
        <f>ROUND(I299*H299,2)</f>
        <v>0</v>
      </c>
      <c r="K299" s="176" t="s">
        <v>1</v>
      </c>
      <c r="L299" s="181"/>
      <c r="M299" s="182" t="s">
        <v>1</v>
      </c>
      <c r="N299" s="183" t="s">
        <v>41</v>
      </c>
      <c r="O299" s="57"/>
      <c r="P299" s="146">
        <f>O299*H299</f>
        <v>0</v>
      </c>
      <c r="Q299" s="146">
        <v>0</v>
      </c>
      <c r="R299" s="146">
        <f>Q299*H299</f>
        <v>0</v>
      </c>
      <c r="S299" s="146">
        <v>0</v>
      </c>
      <c r="T299" s="147">
        <f>S299*H299</f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48" t="s">
        <v>340</v>
      </c>
      <c r="AT299" s="148" t="s">
        <v>337</v>
      </c>
      <c r="AU299" s="148" t="s">
        <v>85</v>
      </c>
      <c r="AY299" s="16" t="s">
        <v>132</v>
      </c>
      <c r="BE299" s="149">
        <f>IF(N299="základní",J299,0)</f>
        <v>0</v>
      </c>
      <c r="BF299" s="149">
        <f>IF(N299="snížená",J299,0)</f>
        <v>0</v>
      </c>
      <c r="BG299" s="149">
        <f>IF(N299="zákl. přenesená",J299,0)</f>
        <v>0</v>
      </c>
      <c r="BH299" s="149">
        <f>IF(N299="sníž. přenesená",J299,0)</f>
        <v>0</v>
      </c>
      <c r="BI299" s="149">
        <f>IF(N299="nulová",J299,0)</f>
        <v>0</v>
      </c>
      <c r="BJ299" s="16" t="s">
        <v>83</v>
      </c>
      <c r="BK299" s="149">
        <f>ROUND(I299*H299,2)</f>
        <v>0</v>
      </c>
      <c r="BL299" s="16" t="s">
        <v>256</v>
      </c>
      <c r="BM299" s="148" t="s">
        <v>981</v>
      </c>
    </row>
    <row r="300" spans="1:65" s="2" customFormat="1">
      <c r="A300" s="31"/>
      <c r="B300" s="32"/>
      <c r="C300" s="31"/>
      <c r="D300" s="150" t="s">
        <v>138</v>
      </c>
      <c r="E300" s="31"/>
      <c r="F300" s="151" t="s">
        <v>827</v>
      </c>
      <c r="G300" s="31"/>
      <c r="H300" s="31"/>
      <c r="I300" s="152"/>
      <c r="J300" s="31"/>
      <c r="K300" s="31"/>
      <c r="L300" s="32"/>
      <c r="M300" s="153"/>
      <c r="N300" s="154"/>
      <c r="O300" s="57"/>
      <c r="P300" s="57"/>
      <c r="Q300" s="57"/>
      <c r="R300" s="57"/>
      <c r="S300" s="57"/>
      <c r="T300" s="58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T300" s="16" t="s">
        <v>138</v>
      </c>
      <c r="AU300" s="16" t="s">
        <v>85</v>
      </c>
    </row>
    <row r="301" spans="1:65" s="2" customFormat="1" ht="24.15" customHeight="1">
      <c r="A301" s="31"/>
      <c r="B301" s="136"/>
      <c r="C301" s="137" t="s">
        <v>542</v>
      </c>
      <c r="D301" s="137" t="s">
        <v>133</v>
      </c>
      <c r="E301" s="138" t="s">
        <v>830</v>
      </c>
      <c r="F301" s="139" t="s">
        <v>831</v>
      </c>
      <c r="G301" s="140" t="s">
        <v>136</v>
      </c>
      <c r="H301" s="141">
        <v>1</v>
      </c>
      <c r="I301" s="142"/>
      <c r="J301" s="143">
        <f>ROUND(I301*H301,2)</f>
        <v>0</v>
      </c>
      <c r="K301" s="139" t="s">
        <v>179</v>
      </c>
      <c r="L301" s="32"/>
      <c r="M301" s="144" t="s">
        <v>1</v>
      </c>
      <c r="N301" s="145" t="s">
        <v>41</v>
      </c>
      <c r="O301" s="57"/>
      <c r="P301" s="146">
        <f>O301*H301</f>
        <v>0</v>
      </c>
      <c r="Q301" s="146">
        <v>0</v>
      </c>
      <c r="R301" s="146">
        <f>Q301*H301</f>
        <v>0</v>
      </c>
      <c r="S301" s="146">
        <v>0</v>
      </c>
      <c r="T301" s="147">
        <f>S301*H301</f>
        <v>0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48" t="s">
        <v>256</v>
      </c>
      <c r="AT301" s="148" t="s">
        <v>133</v>
      </c>
      <c r="AU301" s="148" t="s">
        <v>85</v>
      </c>
      <c r="AY301" s="16" t="s">
        <v>132</v>
      </c>
      <c r="BE301" s="149">
        <f>IF(N301="základní",J301,0)</f>
        <v>0</v>
      </c>
      <c r="BF301" s="149">
        <f>IF(N301="snížená",J301,0)</f>
        <v>0</v>
      </c>
      <c r="BG301" s="149">
        <f>IF(N301="zákl. přenesená",J301,0)</f>
        <v>0</v>
      </c>
      <c r="BH301" s="149">
        <f>IF(N301="sníž. přenesená",J301,0)</f>
        <v>0</v>
      </c>
      <c r="BI301" s="149">
        <f>IF(N301="nulová",J301,0)</f>
        <v>0</v>
      </c>
      <c r="BJ301" s="16" t="s">
        <v>83</v>
      </c>
      <c r="BK301" s="149">
        <f>ROUND(I301*H301,2)</f>
        <v>0</v>
      </c>
      <c r="BL301" s="16" t="s">
        <v>256</v>
      </c>
      <c r="BM301" s="148" t="s">
        <v>982</v>
      </c>
    </row>
    <row r="302" spans="1:65" s="2" customFormat="1" ht="19.2">
      <c r="A302" s="31"/>
      <c r="B302" s="32"/>
      <c r="C302" s="31"/>
      <c r="D302" s="150" t="s">
        <v>138</v>
      </c>
      <c r="E302" s="31"/>
      <c r="F302" s="151" t="s">
        <v>833</v>
      </c>
      <c r="G302" s="31"/>
      <c r="H302" s="31"/>
      <c r="I302" s="152"/>
      <c r="J302" s="31"/>
      <c r="K302" s="31"/>
      <c r="L302" s="32"/>
      <c r="M302" s="153"/>
      <c r="N302" s="154"/>
      <c r="O302" s="57"/>
      <c r="P302" s="57"/>
      <c r="Q302" s="57"/>
      <c r="R302" s="57"/>
      <c r="S302" s="57"/>
      <c r="T302" s="58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T302" s="16" t="s">
        <v>138</v>
      </c>
      <c r="AU302" s="16" t="s">
        <v>85</v>
      </c>
    </row>
    <row r="303" spans="1:65" s="2" customFormat="1" ht="24.15" customHeight="1">
      <c r="A303" s="31"/>
      <c r="B303" s="136"/>
      <c r="C303" s="174" t="s">
        <v>547</v>
      </c>
      <c r="D303" s="174" t="s">
        <v>337</v>
      </c>
      <c r="E303" s="175" t="s">
        <v>983</v>
      </c>
      <c r="F303" s="176" t="s">
        <v>984</v>
      </c>
      <c r="G303" s="177" t="s">
        <v>136</v>
      </c>
      <c r="H303" s="178">
        <v>1</v>
      </c>
      <c r="I303" s="179"/>
      <c r="J303" s="180">
        <f>ROUND(I303*H303,2)</f>
        <v>0</v>
      </c>
      <c r="K303" s="176" t="s">
        <v>179</v>
      </c>
      <c r="L303" s="181"/>
      <c r="M303" s="182" t="s">
        <v>1</v>
      </c>
      <c r="N303" s="183" t="s">
        <v>41</v>
      </c>
      <c r="O303" s="57"/>
      <c r="P303" s="146">
        <f>O303*H303</f>
        <v>0</v>
      </c>
      <c r="Q303" s="146">
        <v>6.4000000000000005E-4</v>
      </c>
      <c r="R303" s="146">
        <f>Q303*H303</f>
        <v>6.4000000000000005E-4</v>
      </c>
      <c r="S303" s="146">
        <v>0</v>
      </c>
      <c r="T303" s="147">
        <f>S303*H303</f>
        <v>0</v>
      </c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148" t="s">
        <v>340</v>
      </c>
      <c r="AT303" s="148" t="s">
        <v>337</v>
      </c>
      <c r="AU303" s="148" t="s">
        <v>85</v>
      </c>
      <c r="AY303" s="16" t="s">
        <v>132</v>
      </c>
      <c r="BE303" s="149">
        <f>IF(N303="základní",J303,0)</f>
        <v>0</v>
      </c>
      <c r="BF303" s="149">
        <f>IF(N303="snížená",J303,0)</f>
        <v>0</v>
      </c>
      <c r="BG303" s="149">
        <f>IF(N303="zákl. přenesená",J303,0)</f>
        <v>0</v>
      </c>
      <c r="BH303" s="149">
        <f>IF(N303="sníž. přenesená",J303,0)</f>
        <v>0</v>
      </c>
      <c r="BI303" s="149">
        <f>IF(N303="nulová",J303,0)</f>
        <v>0</v>
      </c>
      <c r="BJ303" s="16" t="s">
        <v>83</v>
      </c>
      <c r="BK303" s="149">
        <f>ROUND(I303*H303,2)</f>
        <v>0</v>
      </c>
      <c r="BL303" s="16" t="s">
        <v>256</v>
      </c>
      <c r="BM303" s="148" t="s">
        <v>985</v>
      </c>
    </row>
    <row r="304" spans="1:65" s="2" customFormat="1" ht="19.2">
      <c r="A304" s="31"/>
      <c r="B304" s="32"/>
      <c r="C304" s="31"/>
      <c r="D304" s="150" t="s">
        <v>138</v>
      </c>
      <c r="E304" s="31"/>
      <c r="F304" s="151" t="s">
        <v>984</v>
      </c>
      <c r="G304" s="31"/>
      <c r="H304" s="31"/>
      <c r="I304" s="152"/>
      <c r="J304" s="31"/>
      <c r="K304" s="31"/>
      <c r="L304" s="32"/>
      <c r="M304" s="153"/>
      <c r="N304" s="154"/>
      <c r="O304" s="57"/>
      <c r="P304" s="57"/>
      <c r="Q304" s="57"/>
      <c r="R304" s="57"/>
      <c r="S304" s="57"/>
      <c r="T304" s="58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T304" s="16" t="s">
        <v>138</v>
      </c>
      <c r="AU304" s="16" t="s">
        <v>85</v>
      </c>
    </row>
    <row r="305" spans="1:65" s="11" customFormat="1" ht="22.95" customHeight="1">
      <c r="B305" s="125"/>
      <c r="D305" s="126" t="s">
        <v>75</v>
      </c>
      <c r="E305" s="163" t="s">
        <v>500</v>
      </c>
      <c r="F305" s="163" t="s">
        <v>501</v>
      </c>
      <c r="I305" s="128"/>
      <c r="J305" s="164">
        <f>BK305</f>
        <v>0</v>
      </c>
      <c r="L305" s="125"/>
      <c r="M305" s="130"/>
      <c r="N305" s="131"/>
      <c r="O305" s="131"/>
      <c r="P305" s="132">
        <f>SUM(P306:P309)</f>
        <v>0</v>
      </c>
      <c r="Q305" s="131"/>
      <c r="R305" s="132">
        <f>SUM(R306:R309)</f>
        <v>2.9000000000000001E-2</v>
      </c>
      <c r="S305" s="131"/>
      <c r="T305" s="133">
        <f>SUM(T306:T309)</f>
        <v>0</v>
      </c>
      <c r="AR305" s="126" t="s">
        <v>85</v>
      </c>
      <c r="AT305" s="134" t="s">
        <v>75</v>
      </c>
      <c r="AU305" s="134" t="s">
        <v>83</v>
      </c>
      <c r="AY305" s="126" t="s">
        <v>132</v>
      </c>
      <c r="BK305" s="135">
        <f>SUM(BK306:BK309)</f>
        <v>0</v>
      </c>
    </row>
    <row r="306" spans="1:65" s="2" customFormat="1" ht="24.15" customHeight="1">
      <c r="A306" s="31"/>
      <c r="B306" s="136"/>
      <c r="C306" s="137" t="s">
        <v>552</v>
      </c>
      <c r="D306" s="137" t="s">
        <v>133</v>
      </c>
      <c r="E306" s="138" t="s">
        <v>986</v>
      </c>
      <c r="F306" s="139" t="s">
        <v>987</v>
      </c>
      <c r="G306" s="140" t="s">
        <v>136</v>
      </c>
      <c r="H306" s="141">
        <v>1</v>
      </c>
      <c r="I306" s="142"/>
      <c r="J306" s="143">
        <f>ROUND(I306*H306,2)</f>
        <v>0</v>
      </c>
      <c r="K306" s="139" t="s">
        <v>179</v>
      </c>
      <c r="L306" s="32"/>
      <c r="M306" s="144" t="s">
        <v>1</v>
      </c>
      <c r="N306" s="145" t="s">
        <v>41</v>
      </c>
      <c r="O306" s="57"/>
      <c r="P306" s="146">
        <f>O306*H306</f>
        <v>0</v>
      </c>
      <c r="Q306" s="146">
        <v>0</v>
      </c>
      <c r="R306" s="146">
        <f>Q306*H306</f>
        <v>0</v>
      </c>
      <c r="S306" s="146">
        <v>0</v>
      </c>
      <c r="T306" s="147">
        <f>S306*H306</f>
        <v>0</v>
      </c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148" t="s">
        <v>256</v>
      </c>
      <c r="AT306" s="148" t="s">
        <v>133</v>
      </c>
      <c r="AU306" s="148" t="s">
        <v>85</v>
      </c>
      <c r="AY306" s="16" t="s">
        <v>132</v>
      </c>
      <c r="BE306" s="149">
        <f>IF(N306="základní",J306,0)</f>
        <v>0</v>
      </c>
      <c r="BF306" s="149">
        <f>IF(N306="snížená",J306,0)</f>
        <v>0</v>
      </c>
      <c r="BG306" s="149">
        <f>IF(N306="zákl. přenesená",J306,0)</f>
        <v>0</v>
      </c>
      <c r="BH306" s="149">
        <f>IF(N306="sníž. přenesená",J306,0)</f>
        <v>0</v>
      </c>
      <c r="BI306" s="149">
        <f>IF(N306="nulová",J306,0)</f>
        <v>0</v>
      </c>
      <c r="BJ306" s="16" t="s">
        <v>83</v>
      </c>
      <c r="BK306" s="149">
        <f>ROUND(I306*H306,2)</f>
        <v>0</v>
      </c>
      <c r="BL306" s="16" t="s">
        <v>256</v>
      </c>
      <c r="BM306" s="148" t="s">
        <v>988</v>
      </c>
    </row>
    <row r="307" spans="1:65" s="2" customFormat="1" ht="19.2">
      <c r="A307" s="31"/>
      <c r="B307" s="32"/>
      <c r="C307" s="31"/>
      <c r="D307" s="150" t="s">
        <v>138</v>
      </c>
      <c r="E307" s="31"/>
      <c r="F307" s="151" t="s">
        <v>989</v>
      </c>
      <c r="G307" s="31"/>
      <c r="H307" s="31"/>
      <c r="I307" s="152"/>
      <c r="J307" s="31"/>
      <c r="K307" s="31"/>
      <c r="L307" s="32"/>
      <c r="M307" s="153"/>
      <c r="N307" s="154"/>
      <c r="O307" s="57"/>
      <c r="P307" s="57"/>
      <c r="Q307" s="57"/>
      <c r="R307" s="57"/>
      <c r="S307" s="57"/>
      <c r="T307" s="58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T307" s="16" t="s">
        <v>138</v>
      </c>
      <c r="AU307" s="16" t="s">
        <v>85</v>
      </c>
    </row>
    <row r="308" spans="1:65" s="2" customFormat="1" ht="24.15" customHeight="1">
      <c r="A308" s="31"/>
      <c r="B308" s="136"/>
      <c r="C308" s="174" t="s">
        <v>557</v>
      </c>
      <c r="D308" s="174" t="s">
        <v>337</v>
      </c>
      <c r="E308" s="175" t="s">
        <v>990</v>
      </c>
      <c r="F308" s="176" t="s">
        <v>991</v>
      </c>
      <c r="G308" s="177" t="s">
        <v>136</v>
      </c>
      <c r="H308" s="178">
        <v>1</v>
      </c>
      <c r="I308" s="179"/>
      <c r="J308" s="180">
        <f>ROUND(I308*H308,2)</f>
        <v>0</v>
      </c>
      <c r="K308" s="176" t="s">
        <v>179</v>
      </c>
      <c r="L308" s="181"/>
      <c r="M308" s="182" t="s">
        <v>1</v>
      </c>
      <c r="N308" s="183" t="s">
        <v>41</v>
      </c>
      <c r="O308" s="57"/>
      <c r="P308" s="146">
        <f>O308*H308</f>
        <v>0</v>
      </c>
      <c r="Q308" s="146">
        <v>2.9000000000000001E-2</v>
      </c>
      <c r="R308" s="146">
        <f>Q308*H308</f>
        <v>2.9000000000000001E-2</v>
      </c>
      <c r="S308" s="146">
        <v>0</v>
      </c>
      <c r="T308" s="147">
        <f>S308*H308</f>
        <v>0</v>
      </c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148" t="s">
        <v>340</v>
      </c>
      <c r="AT308" s="148" t="s">
        <v>337</v>
      </c>
      <c r="AU308" s="148" t="s">
        <v>85</v>
      </c>
      <c r="AY308" s="16" t="s">
        <v>132</v>
      </c>
      <c r="BE308" s="149">
        <f>IF(N308="základní",J308,0)</f>
        <v>0</v>
      </c>
      <c r="BF308" s="149">
        <f>IF(N308="snížená",J308,0)</f>
        <v>0</v>
      </c>
      <c r="BG308" s="149">
        <f>IF(N308="zákl. přenesená",J308,0)</f>
        <v>0</v>
      </c>
      <c r="BH308" s="149">
        <f>IF(N308="sníž. přenesená",J308,0)</f>
        <v>0</v>
      </c>
      <c r="BI308" s="149">
        <f>IF(N308="nulová",J308,0)</f>
        <v>0</v>
      </c>
      <c r="BJ308" s="16" t="s">
        <v>83</v>
      </c>
      <c r="BK308" s="149">
        <f>ROUND(I308*H308,2)</f>
        <v>0</v>
      </c>
      <c r="BL308" s="16" t="s">
        <v>256</v>
      </c>
      <c r="BM308" s="148" t="s">
        <v>992</v>
      </c>
    </row>
    <row r="309" spans="1:65" s="2" customFormat="1">
      <c r="A309" s="31"/>
      <c r="B309" s="32"/>
      <c r="C309" s="31"/>
      <c r="D309" s="150" t="s">
        <v>138</v>
      </c>
      <c r="E309" s="31"/>
      <c r="F309" s="151" t="s">
        <v>991</v>
      </c>
      <c r="G309" s="31"/>
      <c r="H309" s="31"/>
      <c r="I309" s="152"/>
      <c r="J309" s="31"/>
      <c r="K309" s="31"/>
      <c r="L309" s="32"/>
      <c r="M309" s="153"/>
      <c r="N309" s="154"/>
      <c r="O309" s="57"/>
      <c r="P309" s="57"/>
      <c r="Q309" s="57"/>
      <c r="R309" s="57"/>
      <c r="S309" s="57"/>
      <c r="T309" s="58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T309" s="16" t="s">
        <v>138</v>
      </c>
      <c r="AU309" s="16" t="s">
        <v>85</v>
      </c>
    </row>
    <row r="310" spans="1:65" s="11" customFormat="1" ht="22.95" customHeight="1">
      <c r="B310" s="125"/>
      <c r="D310" s="126" t="s">
        <v>75</v>
      </c>
      <c r="E310" s="163" t="s">
        <v>993</v>
      </c>
      <c r="F310" s="163" t="s">
        <v>994</v>
      </c>
      <c r="I310" s="128"/>
      <c r="J310" s="164">
        <f>BK310</f>
        <v>0</v>
      </c>
      <c r="L310" s="125"/>
      <c r="M310" s="130"/>
      <c r="N310" s="131"/>
      <c r="O310" s="131"/>
      <c r="P310" s="132">
        <f>SUM(P311:P312)</f>
        <v>0</v>
      </c>
      <c r="Q310" s="131"/>
      <c r="R310" s="132">
        <f>SUM(R311:R312)</f>
        <v>0</v>
      </c>
      <c r="S310" s="131"/>
      <c r="T310" s="133">
        <f>SUM(T311:T312)</f>
        <v>0</v>
      </c>
      <c r="AR310" s="126" t="s">
        <v>85</v>
      </c>
      <c r="AT310" s="134" t="s">
        <v>75</v>
      </c>
      <c r="AU310" s="134" t="s">
        <v>83</v>
      </c>
      <c r="AY310" s="126" t="s">
        <v>132</v>
      </c>
      <c r="BK310" s="135">
        <f>SUM(BK311:BK312)</f>
        <v>0</v>
      </c>
    </row>
    <row r="311" spans="1:65" s="2" customFormat="1" ht="16.5" customHeight="1">
      <c r="A311" s="31"/>
      <c r="B311" s="136"/>
      <c r="C311" s="137" t="s">
        <v>562</v>
      </c>
      <c r="D311" s="137" t="s">
        <v>133</v>
      </c>
      <c r="E311" s="138" t="s">
        <v>995</v>
      </c>
      <c r="F311" s="139" t="s">
        <v>996</v>
      </c>
      <c r="G311" s="140" t="s">
        <v>178</v>
      </c>
      <c r="H311" s="141">
        <v>15</v>
      </c>
      <c r="I311" s="142"/>
      <c r="J311" s="143">
        <f>ROUND(I311*H311,2)</f>
        <v>0</v>
      </c>
      <c r="K311" s="139" t="s">
        <v>1</v>
      </c>
      <c r="L311" s="32"/>
      <c r="M311" s="144" t="s">
        <v>1</v>
      </c>
      <c r="N311" s="145" t="s">
        <v>41</v>
      </c>
      <c r="O311" s="57"/>
      <c r="P311" s="146">
        <f>O311*H311</f>
        <v>0</v>
      </c>
      <c r="Q311" s="146">
        <v>0</v>
      </c>
      <c r="R311" s="146">
        <f>Q311*H311</f>
        <v>0</v>
      </c>
      <c r="S311" s="146">
        <v>0</v>
      </c>
      <c r="T311" s="147">
        <f>S311*H311</f>
        <v>0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148" t="s">
        <v>93</v>
      </c>
      <c r="AT311" s="148" t="s">
        <v>133</v>
      </c>
      <c r="AU311" s="148" t="s">
        <v>85</v>
      </c>
      <c r="AY311" s="16" t="s">
        <v>132</v>
      </c>
      <c r="BE311" s="149">
        <f>IF(N311="základní",J311,0)</f>
        <v>0</v>
      </c>
      <c r="BF311" s="149">
        <f>IF(N311="snížená",J311,0)</f>
        <v>0</v>
      </c>
      <c r="BG311" s="149">
        <f>IF(N311="zákl. přenesená",J311,0)</f>
        <v>0</v>
      </c>
      <c r="BH311" s="149">
        <f>IF(N311="sníž. přenesená",J311,0)</f>
        <v>0</v>
      </c>
      <c r="BI311" s="149">
        <f>IF(N311="nulová",J311,0)</f>
        <v>0</v>
      </c>
      <c r="BJ311" s="16" t="s">
        <v>83</v>
      </c>
      <c r="BK311" s="149">
        <f>ROUND(I311*H311,2)</f>
        <v>0</v>
      </c>
      <c r="BL311" s="16" t="s">
        <v>93</v>
      </c>
      <c r="BM311" s="148" t="s">
        <v>997</v>
      </c>
    </row>
    <row r="312" spans="1:65" s="2" customFormat="1">
      <c r="A312" s="31"/>
      <c r="B312" s="32"/>
      <c r="C312" s="31"/>
      <c r="D312" s="150" t="s">
        <v>138</v>
      </c>
      <c r="E312" s="31"/>
      <c r="F312" s="151" t="s">
        <v>996</v>
      </c>
      <c r="G312" s="31"/>
      <c r="H312" s="31"/>
      <c r="I312" s="152"/>
      <c r="J312" s="31"/>
      <c r="K312" s="31"/>
      <c r="L312" s="32"/>
      <c r="M312" s="153"/>
      <c r="N312" s="154"/>
      <c r="O312" s="57"/>
      <c r="P312" s="57"/>
      <c r="Q312" s="57"/>
      <c r="R312" s="57"/>
      <c r="S312" s="57"/>
      <c r="T312" s="58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T312" s="16" t="s">
        <v>138</v>
      </c>
      <c r="AU312" s="16" t="s">
        <v>85</v>
      </c>
    </row>
    <row r="313" spans="1:65" s="11" customFormat="1" ht="22.95" customHeight="1">
      <c r="B313" s="125"/>
      <c r="D313" s="126" t="s">
        <v>75</v>
      </c>
      <c r="E313" s="163" t="s">
        <v>525</v>
      </c>
      <c r="F313" s="163" t="s">
        <v>526</v>
      </c>
      <c r="I313" s="128"/>
      <c r="J313" s="164">
        <f>BK313</f>
        <v>0</v>
      </c>
      <c r="L313" s="125"/>
      <c r="M313" s="130"/>
      <c r="N313" s="131"/>
      <c r="O313" s="131"/>
      <c r="P313" s="132">
        <f>SUM(P314:P335)</f>
        <v>0</v>
      </c>
      <c r="Q313" s="131"/>
      <c r="R313" s="132">
        <f>SUM(R314:R335)</f>
        <v>1.0036044</v>
      </c>
      <c r="S313" s="131"/>
      <c r="T313" s="133">
        <f>SUM(T314:T335)</f>
        <v>0.23149999999999998</v>
      </c>
      <c r="AR313" s="126" t="s">
        <v>85</v>
      </c>
      <c r="AT313" s="134" t="s">
        <v>75</v>
      </c>
      <c r="AU313" s="134" t="s">
        <v>83</v>
      </c>
      <c r="AY313" s="126" t="s">
        <v>132</v>
      </c>
      <c r="BK313" s="135">
        <f>SUM(BK314:BK335)</f>
        <v>0</v>
      </c>
    </row>
    <row r="314" spans="1:65" s="2" customFormat="1" ht="24.15" customHeight="1">
      <c r="A314" s="31"/>
      <c r="B314" s="136"/>
      <c r="C314" s="137" t="s">
        <v>568</v>
      </c>
      <c r="D314" s="137" t="s">
        <v>133</v>
      </c>
      <c r="E314" s="138" t="s">
        <v>528</v>
      </c>
      <c r="F314" s="139" t="s">
        <v>529</v>
      </c>
      <c r="G314" s="140" t="s">
        <v>178</v>
      </c>
      <c r="H314" s="141">
        <v>92.6</v>
      </c>
      <c r="I314" s="142"/>
      <c r="J314" s="143">
        <f>ROUND(I314*H314,2)</f>
        <v>0</v>
      </c>
      <c r="K314" s="139" t="s">
        <v>179</v>
      </c>
      <c r="L314" s="32"/>
      <c r="M314" s="144" t="s">
        <v>1</v>
      </c>
      <c r="N314" s="145" t="s">
        <v>41</v>
      </c>
      <c r="O314" s="57"/>
      <c r="P314" s="146">
        <f>O314*H314</f>
        <v>0</v>
      </c>
      <c r="Q314" s="146">
        <v>0</v>
      </c>
      <c r="R314" s="146">
        <f>Q314*H314</f>
        <v>0</v>
      </c>
      <c r="S314" s="146">
        <v>0</v>
      </c>
      <c r="T314" s="147">
        <f>S314*H314</f>
        <v>0</v>
      </c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148" t="s">
        <v>256</v>
      </c>
      <c r="AT314" s="148" t="s">
        <v>133</v>
      </c>
      <c r="AU314" s="148" t="s">
        <v>85</v>
      </c>
      <c r="AY314" s="16" t="s">
        <v>132</v>
      </c>
      <c r="BE314" s="149">
        <f>IF(N314="základní",J314,0)</f>
        <v>0</v>
      </c>
      <c r="BF314" s="149">
        <f>IF(N314="snížená",J314,0)</f>
        <v>0</v>
      </c>
      <c r="BG314" s="149">
        <f>IF(N314="zákl. přenesená",J314,0)</f>
        <v>0</v>
      </c>
      <c r="BH314" s="149">
        <f>IF(N314="sníž. přenesená",J314,0)</f>
        <v>0</v>
      </c>
      <c r="BI314" s="149">
        <f>IF(N314="nulová",J314,0)</f>
        <v>0</v>
      </c>
      <c r="BJ314" s="16" t="s">
        <v>83</v>
      </c>
      <c r="BK314" s="149">
        <f>ROUND(I314*H314,2)</f>
        <v>0</v>
      </c>
      <c r="BL314" s="16" t="s">
        <v>256</v>
      </c>
      <c r="BM314" s="148" t="s">
        <v>530</v>
      </c>
    </row>
    <row r="315" spans="1:65" s="2" customFormat="1" ht="19.2">
      <c r="A315" s="31"/>
      <c r="B315" s="32"/>
      <c r="C315" s="31"/>
      <c r="D315" s="150" t="s">
        <v>138</v>
      </c>
      <c r="E315" s="31"/>
      <c r="F315" s="151" t="s">
        <v>531</v>
      </c>
      <c r="G315" s="31"/>
      <c r="H315" s="31"/>
      <c r="I315" s="152"/>
      <c r="J315" s="31"/>
      <c r="K315" s="31"/>
      <c r="L315" s="32"/>
      <c r="M315" s="153"/>
      <c r="N315" s="154"/>
      <c r="O315" s="57"/>
      <c r="P315" s="57"/>
      <c r="Q315" s="57"/>
      <c r="R315" s="57"/>
      <c r="S315" s="57"/>
      <c r="T315" s="58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T315" s="16" t="s">
        <v>138</v>
      </c>
      <c r="AU315" s="16" t="s">
        <v>85</v>
      </c>
    </row>
    <row r="316" spans="1:65" s="2" customFormat="1" ht="16.5" customHeight="1">
      <c r="A316" s="31"/>
      <c r="B316" s="136"/>
      <c r="C316" s="137" t="s">
        <v>573</v>
      </c>
      <c r="D316" s="137" t="s">
        <v>133</v>
      </c>
      <c r="E316" s="138" t="s">
        <v>533</v>
      </c>
      <c r="F316" s="139" t="s">
        <v>534</v>
      </c>
      <c r="G316" s="140" t="s">
        <v>178</v>
      </c>
      <c r="H316" s="141">
        <v>92.6</v>
      </c>
      <c r="I316" s="142"/>
      <c r="J316" s="143">
        <f>ROUND(I316*H316,2)</f>
        <v>0</v>
      </c>
      <c r="K316" s="139" t="s">
        <v>179</v>
      </c>
      <c r="L316" s="32"/>
      <c r="M316" s="144" t="s">
        <v>1</v>
      </c>
      <c r="N316" s="145" t="s">
        <v>41</v>
      </c>
      <c r="O316" s="57"/>
      <c r="P316" s="146">
        <f>O316*H316</f>
        <v>0</v>
      </c>
      <c r="Q316" s="146">
        <v>0</v>
      </c>
      <c r="R316" s="146">
        <f>Q316*H316</f>
        <v>0</v>
      </c>
      <c r="S316" s="146">
        <v>0</v>
      </c>
      <c r="T316" s="147">
        <f>S316*H316</f>
        <v>0</v>
      </c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148" t="s">
        <v>256</v>
      </c>
      <c r="AT316" s="148" t="s">
        <v>133</v>
      </c>
      <c r="AU316" s="148" t="s">
        <v>85</v>
      </c>
      <c r="AY316" s="16" t="s">
        <v>132</v>
      </c>
      <c r="BE316" s="149">
        <f>IF(N316="základní",J316,0)</f>
        <v>0</v>
      </c>
      <c r="BF316" s="149">
        <f>IF(N316="snížená",J316,0)</f>
        <v>0</v>
      </c>
      <c r="BG316" s="149">
        <f>IF(N316="zákl. přenesená",J316,0)</f>
        <v>0</v>
      </c>
      <c r="BH316" s="149">
        <f>IF(N316="sníž. přenesená",J316,0)</f>
        <v>0</v>
      </c>
      <c r="BI316" s="149">
        <f>IF(N316="nulová",J316,0)</f>
        <v>0</v>
      </c>
      <c r="BJ316" s="16" t="s">
        <v>83</v>
      </c>
      <c r="BK316" s="149">
        <f>ROUND(I316*H316,2)</f>
        <v>0</v>
      </c>
      <c r="BL316" s="16" t="s">
        <v>256</v>
      </c>
      <c r="BM316" s="148" t="s">
        <v>535</v>
      </c>
    </row>
    <row r="317" spans="1:65" s="2" customFormat="1">
      <c r="A317" s="31"/>
      <c r="B317" s="32"/>
      <c r="C317" s="31"/>
      <c r="D317" s="150" t="s">
        <v>138</v>
      </c>
      <c r="E317" s="31"/>
      <c r="F317" s="151" t="s">
        <v>536</v>
      </c>
      <c r="G317" s="31"/>
      <c r="H317" s="31"/>
      <c r="I317" s="152"/>
      <c r="J317" s="31"/>
      <c r="K317" s="31"/>
      <c r="L317" s="32"/>
      <c r="M317" s="153"/>
      <c r="N317" s="154"/>
      <c r="O317" s="57"/>
      <c r="P317" s="57"/>
      <c r="Q317" s="57"/>
      <c r="R317" s="57"/>
      <c r="S317" s="57"/>
      <c r="T317" s="58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T317" s="16" t="s">
        <v>138</v>
      </c>
      <c r="AU317" s="16" t="s">
        <v>85</v>
      </c>
    </row>
    <row r="318" spans="1:65" s="2" customFormat="1" ht="24.15" customHeight="1">
      <c r="A318" s="31"/>
      <c r="B318" s="136"/>
      <c r="C318" s="137" t="s">
        <v>580</v>
      </c>
      <c r="D318" s="137" t="s">
        <v>133</v>
      </c>
      <c r="E318" s="138" t="s">
        <v>538</v>
      </c>
      <c r="F318" s="139" t="s">
        <v>539</v>
      </c>
      <c r="G318" s="140" t="s">
        <v>178</v>
      </c>
      <c r="H318" s="141">
        <v>92.6</v>
      </c>
      <c r="I318" s="142"/>
      <c r="J318" s="143">
        <f>ROUND(I318*H318,2)</f>
        <v>0</v>
      </c>
      <c r="K318" s="139" t="s">
        <v>179</v>
      </c>
      <c r="L318" s="32"/>
      <c r="M318" s="144" t="s">
        <v>1</v>
      </c>
      <c r="N318" s="145" t="s">
        <v>41</v>
      </c>
      <c r="O318" s="57"/>
      <c r="P318" s="146">
        <f>O318*H318</f>
        <v>0</v>
      </c>
      <c r="Q318" s="146">
        <v>3.0000000000000001E-5</v>
      </c>
      <c r="R318" s="146">
        <f>Q318*H318</f>
        <v>2.7780000000000001E-3</v>
      </c>
      <c r="S318" s="146">
        <v>0</v>
      </c>
      <c r="T318" s="147">
        <f>S318*H318</f>
        <v>0</v>
      </c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R318" s="148" t="s">
        <v>256</v>
      </c>
      <c r="AT318" s="148" t="s">
        <v>133</v>
      </c>
      <c r="AU318" s="148" t="s">
        <v>85</v>
      </c>
      <c r="AY318" s="16" t="s">
        <v>132</v>
      </c>
      <c r="BE318" s="149">
        <f>IF(N318="základní",J318,0)</f>
        <v>0</v>
      </c>
      <c r="BF318" s="149">
        <f>IF(N318="snížená",J318,0)</f>
        <v>0</v>
      </c>
      <c r="BG318" s="149">
        <f>IF(N318="zákl. přenesená",J318,0)</f>
        <v>0</v>
      </c>
      <c r="BH318" s="149">
        <f>IF(N318="sníž. přenesená",J318,0)</f>
        <v>0</v>
      </c>
      <c r="BI318" s="149">
        <f>IF(N318="nulová",J318,0)</f>
        <v>0</v>
      </c>
      <c r="BJ318" s="16" t="s">
        <v>83</v>
      </c>
      <c r="BK318" s="149">
        <f>ROUND(I318*H318,2)</f>
        <v>0</v>
      </c>
      <c r="BL318" s="16" t="s">
        <v>256</v>
      </c>
      <c r="BM318" s="148" t="s">
        <v>540</v>
      </c>
    </row>
    <row r="319" spans="1:65" s="2" customFormat="1">
      <c r="A319" s="31"/>
      <c r="B319" s="32"/>
      <c r="C319" s="31"/>
      <c r="D319" s="150" t="s">
        <v>138</v>
      </c>
      <c r="E319" s="31"/>
      <c r="F319" s="151" t="s">
        <v>541</v>
      </c>
      <c r="G319" s="31"/>
      <c r="H319" s="31"/>
      <c r="I319" s="152"/>
      <c r="J319" s="31"/>
      <c r="K319" s="31"/>
      <c r="L319" s="32"/>
      <c r="M319" s="153"/>
      <c r="N319" s="154"/>
      <c r="O319" s="57"/>
      <c r="P319" s="57"/>
      <c r="Q319" s="57"/>
      <c r="R319" s="57"/>
      <c r="S319" s="57"/>
      <c r="T319" s="58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T319" s="16" t="s">
        <v>138</v>
      </c>
      <c r="AU319" s="16" t="s">
        <v>85</v>
      </c>
    </row>
    <row r="320" spans="1:65" s="2" customFormat="1" ht="33" customHeight="1">
      <c r="A320" s="31"/>
      <c r="B320" s="136"/>
      <c r="C320" s="137" t="s">
        <v>586</v>
      </c>
      <c r="D320" s="137" t="s">
        <v>133</v>
      </c>
      <c r="E320" s="138" t="s">
        <v>543</v>
      </c>
      <c r="F320" s="139" t="s">
        <v>544</v>
      </c>
      <c r="G320" s="140" t="s">
        <v>178</v>
      </c>
      <c r="H320" s="141">
        <v>92.6</v>
      </c>
      <c r="I320" s="142"/>
      <c r="J320" s="143">
        <f>ROUND(I320*H320,2)</f>
        <v>0</v>
      </c>
      <c r="K320" s="139" t="s">
        <v>179</v>
      </c>
      <c r="L320" s="32"/>
      <c r="M320" s="144" t="s">
        <v>1</v>
      </c>
      <c r="N320" s="145" t="s">
        <v>41</v>
      </c>
      <c r="O320" s="57"/>
      <c r="P320" s="146">
        <f>O320*H320</f>
        <v>0</v>
      </c>
      <c r="Q320" s="146">
        <v>7.4999999999999997E-3</v>
      </c>
      <c r="R320" s="146">
        <f>Q320*H320</f>
        <v>0.6944999999999999</v>
      </c>
      <c r="S320" s="146">
        <v>0</v>
      </c>
      <c r="T320" s="147">
        <f>S320*H320</f>
        <v>0</v>
      </c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R320" s="148" t="s">
        <v>256</v>
      </c>
      <c r="AT320" s="148" t="s">
        <v>133</v>
      </c>
      <c r="AU320" s="148" t="s">
        <v>85</v>
      </c>
      <c r="AY320" s="16" t="s">
        <v>132</v>
      </c>
      <c r="BE320" s="149">
        <f>IF(N320="základní",J320,0)</f>
        <v>0</v>
      </c>
      <c r="BF320" s="149">
        <f>IF(N320="snížená",J320,0)</f>
        <v>0</v>
      </c>
      <c r="BG320" s="149">
        <f>IF(N320="zákl. přenesená",J320,0)</f>
        <v>0</v>
      </c>
      <c r="BH320" s="149">
        <f>IF(N320="sníž. přenesená",J320,0)</f>
        <v>0</v>
      </c>
      <c r="BI320" s="149">
        <f>IF(N320="nulová",J320,0)</f>
        <v>0</v>
      </c>
      <c r="BJ320" s="16" t="s">
        <v>83</v>
      </c>
      <c r="BK320" s="149">
        <f>ROUND(I320*H320,2)</f>
        <v>0</v>
      </c>
      <c r="BL320" s="16" t="s">
        <v>256</v>
      </c>
      <c r="BM320" s="148" t="s">
        <v>545</v>
      </c>
    </row>
    <row r="321" spans="1:65" s="2" customFormat="1" ht="19.2">
      <c r="A321" s="31"/>
      <c r="B321" s="32"/>
      <c r="C321" s="31"/>
      <c r="D321" s="150" t="s">
        <v>138</v>
      </c>
      <c r="E321" s="31"/>
      <c r="F321" s="151" t="s">
        <v>546</v>
      </c>
      <c r="G321" s="31"/>
      <c r="H321" s="31"/>
      <c r="I321" s="152"/>
      <c r="J321" s="31"/>
      <c r="K321" s="31"/>
      <c r="L321" s="32"/>
      <c r="M321" s="153"/>
      <c r="N321" s="154"/>
      <c r="O321" s="57"/>
      <c r="P321" s="57"/>
      <c r="Q321" s="57"/>
      <c r="R321" s="57"/>
      <c r="S321" s="57"/>
      <c r="T321" s="58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T321" s="16" t="s">
        <v>138</v>
      </c>
      <c r="AU321" s="16" t="s">
        <v>85</v>
      </c>
    </row>
    <row r="322" spans="1:65" s="2" customFormat="1" ht="24.15" customHeight="1">
      <c r="A322" s="31"/>
      <c r="B322" s="136"/>
      <c r="C322" s="137" t="s">
        <v>591</v>
      </c>
      <c r="D322" s="137" t="s">
        <v>133</v>
      </c>
      <c r="E322" s="138" t="s">
        <v>548</v>
      </c>
      <c r="F322" s="139" t="s">
        <v>549</v>
      </c>
      <c r="G322" s="140" t="s">
        <v>178</v>
      </c>
      <c r="H322" s="141">
        <v>92.6</v>
      </c>
      <c r="I322" s="142"/>
      <c r="J322" s="143">
        <f>ROUND(I322*H322,2)</f>
        <v>0</v>
      </c>
      <c r="K322" s="139" t="s">
        <v>179</v>
      </c>
      <c r="L322" s="32"/>
      <c r="M322" s="144" t="s">
        <v>1</v>
      </c>
      <c r="N322" s="145" t="s">
        <v>41</v>
      </c>
      <c r="O322" s="57"/>
      <c r="P322" s="146">
        <f>O322*H322</f>
        <v>0</v>
      </c>
      <c r="Q322" s="146">
        <v>0</v>
      </c>
      <c r="R322" s="146">
        <f>Q322*H322</f>
        <v>0</v>
      </c>
      <c r="S322" s="146">
        <v>2.5000000000000001E-3</v>
      </c>
      <c r="T322" s="147">
        <f>S322*H322</f>
        <v>0.23149999999999998</v>
      </c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R322" s="148" t="s">
        <v>256</v>
      </c>
      <c r="AT322" s="148" t="s">
        <v>133</v>
      </c>
      <c r="AU322" s="148" t="s">
        <v>85</v>
      </c>
      <c r="AY322" s="16" t="s">
        <v>132</v>
      </c>
      <c r="BE322" s="149">
        <f>IF(N322="základní",J322,0)</f>
        <v>0</v>
      </c>
      <c r="BF322" s="149">
        <f>IF(N322="snížená",J322,0)</f>
        <v>0</v>
      </c>
      <c r="BG322" s="149">
        <f>IF(N322="zákl. přenesená",J322,0)</f>
        <v>0</v>
      </c>
      <c r="BH322" s="149">
        <f>IF(N322="sníž. přenesená",J322,0)</f>
        <v>0</v>
      </c>
      <c r="BI322" s="149">
        <f>IF(N322="nulová",J322,0)</f>
        <v>0</v>
      </c>
      <c r="BJ322" s="16" t="s">
        <v>83</v>
      </c>
      <c r="BK322" s="149">
        <f>ROUND(I322*H322,2)</f>
        <v>0</v>
      </c>
      <c r="BL322" s="16" t="s">
        <v>256</v>
      </c>
      <c r="BM322" s="148" t="s">
        <v>550</v>
      </c>
    </row>
    <row r="323" spans="1:65" s="2" customFormat="1" ht="19.2">
      <c r="A323" s="31"/>
      <c r="B323" s="32"/>
      <c r="C323" s="31"/>
      <c r="D323" s="150" t="s">
        <v>138</v>
      </c>
      <c r="E323" s="31"/>
      <c r="F323" s="151" t="s">
        <v>551</v>
      </c>
      <c r="G323" s="31"/>
      <c r="H323" s="31"/>
      <c r="I323" s="152"/>
      <c r="J323" s="31"/>
      <c r="K323" s="31"/>
      <c r="L323" s="32"/>
      <c r="M323" s="153"/>
      <c r="N323" s="154"/>
      <c r="O323" s="57"/>
      <c r="P323" s="57"/>
      <c r="Q323" s="57"/>
      <c r="R323" s="57"/>
      <c r="S323" s="57"/>
      <c r="T323" s="58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T323" s="16" t="s">
        <v>138</v>
      </c>
      <c r="AU323" s="16" t="s">
        <v>85</v>
      </c>
    </row>
    <row r="324" spans="1:65" s="2" customFormat="1" ht="16.5" customHeight="1">
      <c r="A324" s="31"/>
      <c r="B324" s="136"/>
      <c r="C324" s="137" t="s">
        <v>596</v>
      </c>
      <c r="D324" s="137" t="s">
        <v>133</v>
      </c>
      <c r="E324" s="138" t="s">
        <v>553</v>
      </c>
      <c r="F324" s="139" t="s">
        <v>554</v>
      </c>
      <c r="G324" s="140" t="s">
        <v>178</v>
      </c>
      <c r="H324" s="141">
        <v>92.6</v>
      </c>
      <c r="I324" s="142"/>
      <c r="J324" s="143">
        <f>ROUND(I324*H324,2)</f>
        <v>0</v>
      </c>
      <c r="K324" s="139" t="s">
        <v>179</v>
      </c>
      <c r="L324" s="32"/>
      <c r="M324" s="144" t="s">
        <v>1</v>
      </c>
      <c r="N324" s="145" t="s">
        <v>41</v>
      </c>
      <c r="O324" s="57"/>
      <c r="P324" s="146">
        <f>O324*H324</f>
        <v>0</v>
      </c>
      <c r="Q324" s="146">
        <v>2.9999999999999997E-4</v>
      </c>
      <c r="R324" s="146">
        <f>Q324*H324</f>
        <v>2.7779999999999996E-2</v>
      </c>
      <c r="S324" s="146">
        <v>0</v>
      </c>
      <c r="T324" s="147">
        <f>S324*H324</f>
        <v>0</v>
      </c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R324" s="148" t="s">
        <v>256</v>
      </c>
      <c r="AT324" s="148" t="s">
        <v>133</v>
      </c>
      <c r="AU324" s="148" t="s">
        <v>85</v>
      </c>
      <c r="AY324" s="16" t="s">
        <v>132</v>
      </c>
      <c r="BE324" s="149">
        <f>IF(N324="základní",J324,0)</f>
        <v>0</v>
      </c>
      <c r="BF324" s="149">
        <f>IF(N324="snížená",J324,0)</f>
        <v>0</v>
      </c>
      <c r="BG324" s="149">
        <f>IF(N324="zákl. přenesená",J324,0)</f>
        <v>0</v>
      </c>
      <c r="BH324" s="149">
        <f>IF(N324="sníž. přenesená",J324,0)</f>
        <v>0</v>
      </c>
      <c r="BI324" s="149">
        <f>IF(N324="nulová",J324,0)</f>
        <v>0</v>
      </c>
      <c r="BJ324" s="16" t="s">
        <v>83</v>
      </c>
      <c r="BK324" s="149">
        <f>ROUND(I324*H324,2)</f>
        <v>0</v>
      </c>
      <c r="BL324" s="16" t="s">
        <v>256</v>
      </c>
      <c r="BM324" s="148" t="s">
        <v>555</v>
      </c>
    </row>
    <row r="325" spans="1:65" s="2" customFormat="1" ht="19.2">
      <c r="A325" s="31"/>
      <c r="B325" s="32"/>
      <c r="C325" s="31"/>
      <c r="D325" s="150" t="s">
        <v>138</v>
      </c>
      <c r="E325" s="31"/>
      <c r="F325" s="151" t="s">
        <v>556</v>
      </c>
      <c r="G325" s="31"/>
      <c r="H325" s="31"/>
      <c r="I325" s="152"/>
      <c r="J325" s="31"/>
      <c r="K325" s="31"/>
      <c r="L325" s="32"/>
      <c r="M325" s="153"/>
      <c r="N325" s="154"/>
      <c r="O325" s="57"/>
      <c r="P325" s="57"/>
      <c r="Q325" s="57"/>
      <c r="R325" s="57"/>
      <c r="S325" s="57"/>
      <c r="T325" s="58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T325" s="16" t="s">
        <v>138</v>
      </c>
      <c r="AU325" s="16" t="s">
        <v>85</v>
      </c>
    </row>
    <row r="326" spans="1:65" s="2" customFormat="1" ht="16.5" customHeight="1">
      <c r="A326" s="31"/>
      <c r="B326" s="136"/>
      <c r="C326" s="174" t="s">
        <v>603</v>
      </c>
      <c r="D326" s="174" t="s">
        <v>337</v>
      </c>
      <c r="E326" s="175" t="s">
        <v>558</v>
      </c>
      <c r="F326" s="176" t="s">
        <v>559</v>
      </c>
      <c r="G326" s="177" t="s">
        <v>178</v>
      </c>
      <c r="H326" s="178">
        <v>101.86</v>
      </c>
      <c r="I326" s="179"/>
      <c r="J326" s="180">
        <f>ROUND(I326*H326,2)</f>
        <v>0</v>
      </c>
      <c r="K326" s="176" t="s">
        <v>179</v>
      </c>
      <c r="L326" s="181"/>
      <c r="M326" s="182" t="s">
        <v>1</v>
      </c>
      <c r="N326" s="183" t="s">
        <v>41</v>
      </c>
      <c r="O326" s="57"/>
      <c r="P326" s="146">
        <f>O326*H326</f>
        <v>0</v>
      </c>
      <c r="Q326" s="146">
        <v>2.64E-3</v>
      </c>
      <c r="R326" s="146">
        <f>Q326*H326</f>
        <v>0.26891039999999999</v>
      </c>
      <c r="S326" s="146">
        <v>0</v>
      </c>
      <c r="T326" s="147">
        <f>S326*H326</f>
        <v>0</v>
      </c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R326" s="148" t="s">
        <v>340</v>
      </c>
      <c r="AT326" s="148" t="s">
        <v>337</v>
      </c>
      <c r="AU326" s="148" t="s">
        <v>85</v>
      </c>
      <c r="AY326" s="16" t="s">
        <v>132</v>
      </c>
      <c r="BE326" s="149">
        <f>IF(N326="základní",J326,0)</f>
        <v>0</v>
      </c>
      <c r="BF326" s="149">
        <f>IF(N326="snížená",J326,0)</f>
        <v>0</v>
      </c>
      <c r="BG326" s="149">
        <f>IF(N326="zákl. přenesená",J326,0)</f>
        <v>0</v>
      </c>
      <c r="BH326" s="149">
        <f>IF(N326="sníž. přenesená",J326,0)</f>
        <v>0</v>
      </c>
      <c r="BI326" s="149">
        <f>IF(N326="nulová",J326,0)</f>
        <v>0</v>
      </c>
      <c r="BJ326" s="16" t="s">
        <v>83</v>
      </c>
      <c r="BK326" s="149">
        <f>ROUND(I326*H326,2)</f>
        <v>0</v>
      </c>
      <c r="BL326" s="16" t="s">
        <v>256</v>
      </c>
      <c r="BM326" s="148" t="s">
        <v>560</v>
      </c>
    </row>
    <row r="327" spans="1:65" s="2" customFormat="1">
      <c r="A327" s="31"/>
      <c r="B327" s="32"/>
      <c r="C327" s="31"/>
      <c r="D327" s="150" t="s">
        <v>138</v>
      </c>
      <c r="E327" s="31"/>
      <c r="F327" s="151" t="s">
        <v>559</v>
      </c>
      <c r="G327" s="31"/>
      <c r="H327" s="31"/>
      <c r="I327" s="152"/>
      <c r="J327" s="31"/>
      <c r="K327" s="31"/>
      <c r="L327" s="32"/>
      <c r="M327" s="153"/>
      <c r="N327" s="154"/>
      <c r="O327" s="57"/>
      <c r="P327" s="57"/>
      <c r="Q327" s="57"/>
      <c r="R327" s="57"/>
      <c r="S327" s="57"/>
      <c r="T327" s="58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T327" s="16" t="s">
        <v>138</v>
      </c>
      <c r="AU327" s="16" t="s">
        <v>85</v>
      </c>
    </row>
    <row r="328" spans="1:65" s="13" customFormat="1">
      <c r="B328" s="165"/>
      <c r="D328" s="150" t="s">
        <v>186</v>
      </c>
      <c r="F328" s="167" t="s">
        <v>998</v>
      </c>
      <c r="H328" s="168">
        <v>101.86</v>
      </c>
      <c r="I328" s="169"/>
      <c r="L328" s="165"/>
      <c r="M328" s="170"/>
      <c r="N328" s="171"/>
      <c r="O328" s="171"/>
      <c r="P328" s="171"/>
      <c r="Q328" s="171"/>
      <c r="R328" s="171"/>
      <c r="S328" s="171"/>
      <c r="T328" s="172"/>
      <c r="AT328" s="166" t="s">
        <v>186</v>
      </c>
      <c r="AU328" s="166" t="s">
        <v>85</v>
      </c>
      <c r="AV328" s="13" t="s">
        <v>85</v>
      </c>
      <c r="AW328" s="13" t="s">
        <v>3</v>
      </c>
      <c r="AX328" s="13" t="s">
        <v>83</v>
      </c>
      <c r="AY328" s="166" t="s">
        <v>132</v>
      </c>
    </row>
    <row r="329" spans="1:65" s="2" customFormat="1" ht="16.5" customHeight="1">
      <c r="A329" s="31"/>
      <c r="B329" s="136"/>
      <c r="C329" s="137" t="s">
        <v>607</v>
      </c>
      <c r="D329" s="137" t="s">
        <v>133</v>
      </c>
      <c r="E329" s="138" t="s">
        <v>563</v>
      </c>
      <c r="F329" s="139" t="s">
        <v>564</v>
      </c>
      <c r="G329" s="140" t="s">
        <v>212</v>
      </c>
      <c r="H329" s="141">
        <v>43.8</v>
      </c>
      <c r="I329" s="142"/>
      <c r="J329" s="143">
        <f>ROUND(I329*H329,2)</f>
        <v>0</v>
      </c>
      <c r="K329" s="139" t="s">
        <v>179</v>
      </c>
      <c r="L329" s="32"/>
      <c r="M329" s="144" t="s">
        <v>1</v>
      </c>
      <c r="N329" s="145" t="s">
        <v>41</v>
      </c>
      <c r="O329" s="57"/>
      <c r="P329" s="146">
        <f>O329*H329</f>
        <v>0</v>
      </c>
      <c r="Q329" s="146">
        <v>1.0000000000000001E-5</v>
      </c>
      <c r="R329" s="146">
        <f>Q329*H329</f>
        <v>4.3800000000000002E-4</v>
      </c>
      <c r="S329" s="146">
        <v>0</v>
      </c>
      <c r="T329" s="147">
        <f>S329*H329</f>
        <v>0</v>
      </c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148" t="s">
        <v>256</v>
      </c>
      <c r="AT329" s="148" t="s">
        <v>133</v>
      </c>
      <c r="AU329" s="148" t="s">
        <v>85</v>
      </c>
      <c r="AY329" s="16" t="s">
        <v>132</v>
      </c>
      <c r="BE329" s="149">
        <f>IF(N329="základní",J329,0)</f>
        <v>0</v>
      </c>
      <c r="BF329" s="149">
        <f>IF(N329="snížená",J329,0)</f>
        <v>0</v>
      </c>
      <c r="BG329" s="149">
        <f>IF(N329="zákl. přenesená",J329,0)</f>
        <v>0</v>
      </c>
      <c r="BH329" s="149">
        <f>IF(N329="sníž. přenesená",J329,0)</f>
        <v>0</v>
      </c>
      <c r="BI329" s="149">
        <f>IF(N329="nulová",J329,0)</f>
        <v>0</v>
      </c>
      <c r="BJ329" s="16" t="s">
        <v>83</v>
      </c>
      <c r="BK329" s="149">
        <f>ROUND(I329*H329,2)</f>
        <v>0</v>
      </c>
      <c r="BL329" s="16" t="s">
        <v>256</v>
      </c>
      <c r="BM329" s="148" t="s">
        <v>565</v>
      </c>
    </row>
    <row r="330" spans="1:65" s="2" customFormat="1">
      <c r="A330" s="31"/>
      <c r="B330" s="32"/>
      <c r="C330" s="31"/>
      <c r="D330" s="150" t="s">
        <v>138</v>
      </c>
      <c r="E330" s="31"/>
      <c r="F330" s="151" t="s">
        <v>566</v>
      </c>
      <c r="G330" s="31"/>
      <c r="H330" s="31"/>
      <c r="I330" s="152"/>
      <c r="J330" s="31"/>
      <c r="K330" s="31"/>
      <c r="L330" s="32"/>
      <c r="M330" s="153"/>
      <c r="N330" s="154"/>
      <c r="O330" s="57"/>
      <c r="P330" s="57"/>
      <c r="Q330" s="57"/>
      <c r="R330" s="57"/>
      <c r="S330" s="57"/>
      <c r="T330" s="58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T330" s="16" t="s">
        <v>138</v>
      </c>
      <c r="AU330" s="16" t="s">
        <v>85</v>
      </c>
    </row>
    <row r="331" spans="1:65" s="2" customFormat="1" ht="16.5" customHeight="1">
      <c r="A331" s="31"/>
      <c r="B331" s="136"/>
      <c r="C331" s="174" t="s">
        <v>608</v>
      </c>
      <c r="D331" s="174" t="s">
        <v>337</v>
      </c>
      <c r="E331" s="175" t="s">
        <v>569</v>
      </c>
      <c r="F331" s="176" t="s">
        <v>570</v>
      </c>
      <c r="G331" s="177" t="s">
        <v>212</v>
      </c>
      <c r="H331" s="178">
        <v>45.99</v>
      </c>
      <c r="I331" s="179"/>
      <c r="J331" s="180">
        <f>ROUND(I331*H331,2)</f>
        <v>0</v>
      </c>
      <c r="K331" s="176" t="s">
        <v>179</v>
      </c>
      <c r="L331" s="181"/>
      <c r="M331" s="182" t="s">
        <v>1</v>
      </c>
      <c r="N331" s="183" t="s">
        <v>41</v>
      </c>
      <c r="O331" s="57"/>
      <c r="P331" s="146">
        <f>O331*H331</f>
        <v>0</v>
      </c>
      <c r="Q331" s="146">
        <v>2.0000000000000001E-4</v>
      </c>
      <c r="R331" s="146">
        <f>Q331*H331</f>
        <v>9.1980000000000013E-3</v>
      </c>
      <c r="S331" s="146">
        <v>0</v>
      </c>
      <c r="T331" s="147">
        <f>S331*H331</f>
        <v>0</v>
      </c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148" t="s">
        <v>340</v>
      </c>
      <c r="AT331" s="148" t="s">
        <v>337</v>
      </c>
      <c r="AU331" s="148" t="s">
        <v>85</v>
      </c>
      <c r="AY331" s="16" t="s">
        <v>132</v>
      </c>
      <c r="BE331" s="149">
        <f>IF(N331="základní",J331,0)</f>
        <v>0</v>
      </c>
      <c r="BF331" s="149">
        <f>IF(N331="snížená",J331,0)</f>
        <v>0</v>
      </c>
      <c r="BG331" s="149">
        <f>IF(N331="zákl. přenesená",J331,0)</f>
        <v>0</v>
      </c>
      <c r="BH331" s="149">
        <f>IF(N331="sníž. přenesená",J331,0)</f>
        <v>0</v>
      </c>
      <c r="BI331" s="149">
        <f>IF(N331="nulová",J331,0)</f>
        <v>0</v>
      </c>
      <c r="BJ331" s="16" t="s">
        <v>83</v>
      </c>
      <c r="BK331" s="149">
        <f>ROUND(I331*H331,2)</f>
        <v>0</v>
      </c>
      <c r="BL331" s="16" t="s">
        <v>256</v>
      </c>
      <c r="BM331" s="148" t="s">
        <v>571</v>
      </c>
    </row>
    <row r="332" spans="1:65" s="2" customFormat="1">
      <c r="A332" s="31"/>
      <c r="B332" s="32"/>
      <c r="C332" s="31"/>
      <c r="D332" s="150" t="s">
        <v>138</v>
      </c>
      <c r="E332" s="31"/>
      <c r="F332" s="151" t="s">
        <v>570</v>
      </c>
      <c r="G332" s="31"/>
      <c r="H332" s="31"/>
      <c r="I332" s="152"/>
      <c r="J332" s="31"/>
      <c r="K332" s="31"/>
      <c r="L332" s="32"/>
      <c r="M332" s="153"/>
      <c r="N332" s="154"/>
      <c r="O332" s="57"/>
      <c r="P332" s="57"/>
      <c r="Q332" s="57"/>
      <c r="R332" s="57"/>
      <c r="S332" s="57"/>
      <c r="T332" s="58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T332" s="16" t="s">
        <v>138</v>
      </c>
      <c r="AU332" s="16" t="s">
        <v>85</v>
      </c>
    </row>
    <row r="333" spans="1:65" s="13" customFormat="1">
      <c r="B333" s="165"/>
      <c r="D333" s="150" t="s">
        <v>186</v>
      </c>
      <c r="F333" s="167" t="s">
        <v>999</v>
      </c>
      <c r="H333" s="168">
        <v>45.99</v>
      </c>
      <c r="I333" s="169"/>
      <c r="L333" s="165"/>
      <c r="M333" s="170"/>
      <c r="N333" s="171"/>
      <c r="O333" s="171"/>
      <c r="P333" s="171"/>
      <c r="Q333" s="171"/>
      <c r="R333" s="171"/>
      <c r="S333" s="171"/>
      <c r="T333" s="172"/>
      <c r="AT333" s="166" t="s">
        <v>186</v>
      </c>
      <c r="AU333" s="166" t="s">
        <v>85</v>
      </c>
      <c r="AV333" s="13" t="s">
        <v>85</v>
      </c>
      <c r="AW333" s="13" t="s">
        <v>3</v>
      </c>
      <c r="AX333" s="13" t="s">
        <v>83</v>
      </c>
      <c r="AY333" s="166" t="s">
        <v>132</v>
      </c>
    </row>
    <row r="334" spans="1:65" s="2" customFormat="1" ht="24.15" customHeight="1">
      <c r="A334" s="31"/>
      <c r="B334" s="136"/>
      <c r="C334" s="137" t="s">
        <v>609</v>
      </c>
      <c r="D334" s="137" t="s">
        <v>133</v>
      </c>
      <c r="E334" s="138" t="s">
        <v>574</v>
      </c>
      <c r="F334" s="139" t="s">
        <v>575</v>
      </c>
      <c r="G334" s="140" t="s">
        <v>289</v>
      </c>
      <c r="H334" s="173"/>
      <c r="I334" s="142"/>
      <c r="J334" s="143">
        <f>ROUND(I334*H334,2)</f>
        <v>0</v>
      </c>
      <c r="K334" s="139" t="s">
        <v>179</v>
      </c>
      <c r="L334" s="32"/>
      <c r="M334" s="144" t="s">
        <v>1</v>
      </c>
      <c r="N334" s="145" t="s">
        <v>41</v>
      </c>
      <c r="O334" s="57"/>
      <c r="P334" s="146">
        <f>O334*H334</f>
        <v>0</v>
      </c>
      <c r="Q334" s="146">
        <v>0</v>
      </c>
      <c r="R334" s="146">
        <f>Q334*H334</f>
        <v>0</v>
      </c>
      <c r="S334" s="146">
        <v>0</v>
      </c>
      <c r="T334" s="147">
        <f>S334*H334</f>
        <v>0</v>
      </c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R334" s="148" t="s">
        <v>256</v>
      </c>
      <c r="AT334" s="148" t="s">
        <v>133</v>
      </c>
      <c r="AU334" s="148" t="s">
        <v>85</v>
      </c>
      <c r="AY334" s="16" t="s">
        <v>132</v>
      </c>
      <c r="BE334" s="149">
        <f>IF(N334="základní",J334,0)</f>
        <v>0</v>
      </c>
      <c r="BF334" s="149">
        <f>IF(N334="snížená",J334,0)</f>
        <v>0</v>
      </c>
      <c r="BG334" s="149">
        <f>IF(N334="zákl. přenesená",J334,0)</f>
        <v>0</v>
      </c>
      <c r="BH334" s="149">
        <f>IF(N334="sníž. přenesená",J334,0)</f>
        <v>0</v>
      </c>
      <c r="BI334" s="149">
        <f>IF(N334="nulová",J334,0)</f>
        <v>0</v>
      </c>
      <c r="BJ334" s="16" t="s">
        <v>83</v>
      </c>
      <c r="BK334" s="149">
        <f>ROUND(I334*H334,2)</f>
        <v>0</v>
      </c>
      <c r="BL334" s="16" t="s">
        <v>256</v>
      </c>
      <c r="BM334" s="148" t="s">
        <v>576</v>
      </c>
    </row>
    <row r="335" spans="1:65" s="2" customFormat="1" ht="28.8">
      <c r="A335" s="31"/>
      <c r="B335" s="32"/>
      <c r="C335" s="31"/>
      <c r="D335" s="150" t="s">
        <v>138</v>
      </c>
      <c r="E335" s="31"/>
      <c r="F335" s="151" t="s">
        <v>577</v>
      </c>
      <c r="G335" s="31"/>
      <c r="H335" s="31"/>
      <c r="I335" s="152"/>
      <c r="J335" s="31"/>
      <c r="K335" s="31"/>
      <c r="L335" s="32"/>
      <c r="M335" s="153"/>
      <c r="N335" s="154"/>
      <c r="O335" s="57"/>
      <c r="P335" s="57"/>
      <c r="Q335" s="57"/>
      <c r="R335" s="57"/>
      <c r="S335" s="57"/>
      <c r="T335" s="58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T335" s="16" t="s">
        <v>138</v>
      </c>
      <c r="AU335" s="16" t="s">
        <v>85</v>
      </c>
    </row>
    <row r="336" spans="1:65" s="11" customFormat="1" ht="22.95" customHeight="1">
      <c r="B336" s="125"/>
      <c r="D336" s="126" t="s">
        <v>75</v>
      </c>
      <c r="E336" s="163" t="s">
        <v>578</v>
      </c>
      <c r="F336" s="163" t="s">
        <v>579</v>
      </c>
      <c r="I336" s="128"/>
      <c r="J336" s="164">
        <f>BK336</f>
        <v>0</v>
      </c>
      <c r="L336" s="125"/>
      <c r="M336" s="130"/>
      <c r="N336" s="131"/>
      <c r="O336" s="131"/>
      <c r="P336" s="132">
        <f>SUM(P337:P345)</f>
        <v>0</v>
      </c>
      <c r="Q336" s="131"/>
      <c r="R336" s="132">
        <f>SUM(R337:R345)</f>
        <v>0.31826399999999999</v>
      </c>
      <c r="S336" s="131"/>
      <c r="T336" s="133">
        <f>SUM(T337:T345)</f>
        <v>6.6215999999999997E-2</v>
      </c>
      <c r="AR336" s="126" t="s">
        <v>85</v>
      </c>
      <c r="AT336" s="134" t="s">
        <v>75</v>
      </c>
      <c r="AU336" s="134" t="s">
        <v>83</v>
      </c>
      <c r="AY336" s="126" t="s">
        <v>132</v>
      </c>
      <c r="BK336" s="135">
        <f>SUM(BK337:BK345)</f>
        <v>0</v>
      </c>
    </row>
    <row r="337" spans="1:65" s="2" customFormat="1" ht="24.15" customHeight="1">
      <c r="A337" s="31"/>
      <c r="B337" s="136"/>
      <c r="C337" s="137" t="s">
        <v>610</v>
      </c>
      <c r="D337" s="137" t="s">
        <v>133</v>
      </c>
      <c r="E337" s="138" t="s">
        <v>581</v>
      </c>
      <c r="F337" s="139" t="s">
        <v>582</v>
      </c>
      <c r="G337" s="140" t="s">
        <v>178</v>
      </c>
      <c r="H337" s="141">
        <v>213.6</v>
      </c>
      <c r="I337" s="142"/>
      <c r="J337" s="143">
        <f>ROUND(I337*H337,2)</f>
        <v>0</v>
      </c>
      <c r="K337" s="139" t="s">
        <v>179</v>
      </c>
      <c r="L337" s="32"/>
      <c r="M337" s="144" t="s">
        <v>1</v>
      </c>
      <c r="N337" s="145" t="s">
        <v>41</v>
      </c>
      <c r="O337" s="57"/>
      <c r="P337" s="146">
        <f>O337*H337</f>
        <v>0</v>
      </c>
      <c r="Q337" s="146">
        <v>0</v>
      </c>
      <c r="R337" s="146">
        <f>Q337*H337</f>
        <v>0</v>
      </c>
      <c r="S337" s="146">
        <v>0</v>
      </c>
      <c r="T337" s="147">
        <f>S337*H337</f>
        <v>0</v>
      </c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R337" s="148" t="s">
        <v>256</v>
      </c>
      <c r="AT337" s="148" t="s">
        <v>133</v>
      </c>
      <c r="AU337" s="148" t="s">
        <v>85</v>
      </c>
      <c r="AY337" s="16" t="s">
        <v>132</v>
      </c>
      <c r="BE337" s="149">
        <f>IF(N337="základní",J337,0)</f>
        <v>0</v>
      </c>
      <c r="BF337" s="149">
        <f>IF(N337="snížená",J337,0)</f>
        <v>0</v>
      </c>
      <c r="BG337" s="149">
        <f>IF(N337="zákl. přenesená",J337,0)</f>
        <v>0</v>
      </c>
      <c r="BH337" s="149">
        <f>IF(N337="sníž. přenesená",J337,0)</f>
        <v>0</v>
      </c>
      <c r="BI337" s="149">
        <f>IF(N337="nulová",J337,0)</f>
        <v>0</v>
      </c>
      <c r="BJ337" s="16" t="s">
        <v>83</v>
      </c>
      <c r="BK337" s="149">
        <f>ROUND(I337*H337,2)</f>
        <v>0</v>
      </c>
      <c r="BL337" s="16" t="s">
        <v>256</v>
      </c>
      <c r="BM337" s="148" t="s">
        <v>583</v>
      </c>
    </row>
    <row r="338" spans="1:65" s="2" customFormat="1">
      <c r="A338" s="31"/>
      <c r="B338" s="32"/>
      <c r="C338" s="31"/>
      <c r="D338" s="150" t="s">
        <v>138</v>
      </c>
      <c r="E338" s="31"/>
      <c r="F338" s="151" t="s">
        <v>584</v>
      </c>
      <c r="G338" s="31"/>
      <c r="H338" s="31"/>
      <c r="I338" s="152"/>
      <c r="J338" s="31"/>
      <c r="K338" s="31"/>
      <c r="L338" s="32"/>
      <c r="M338" s="153"/>
      <c r="N338" s="154"/>
      <c r="O338" s="57"/>
      <c r="P338" s="57"/>
      <c r="Q338" s="57"/>
      <c r="R338" s="57"/>
      <c r="S338" s="57"/>
      <c r="T338" s="58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T338" s="16" t="s">
        <v>138</v>
      </c>
      <c r="AU338" s="16" t="s">
        <v>85</v>
      </c>
    </row>
    <row r="339" spans="1:65" s="13" customFormat="1">
      <c r="B339" s="165"/>
      <c r="D339" s="150" t="s">
        <v>186</v>
      </c>
      <c r="E339" s="166" t="s">
        <v>1</v>
      </c>
      <c r="F339" s="167" t="s">
        <v>893</v>
      </c>
      <c r="H339" s="168">
        <v>213.6</v>
      </c>
      <c r="I339" s="169"/>
      <c r="L339" s="165"/>
      <c r="M339" s="170"/>
      <c r="N339" s="171"/>
      <c r="O339" s="171"/>
      <c r="P339" s="171"/>
      <c r="Q339" s="171"/>
      <c r="R339" s="171"/>
      <c r="S339" s="171"/>
      <c r="T339" s="172"/>
      <c r="AT339" s="166" t="s">
        <v>186</v>
      </c>
      <c r="AU339" s="166" t="s">
        <v>85</v>
      </c>
      <c r="AV339" s="13" t="s">
        <v>85</v>
      </c>
      <c r="AW339" s="13" t="s">
        <v>31</v>
      </c>
      <c r="AX339" s="13" t="s">
        <v>83</v>
      </c>
      <c r="AY339" s="166" t="s">
        <v>132</v>
      </c>
    </row>
    <row r="340" spans="1:65" s="2" customFormat="1" ht="16.5" customHeight="1">
      <c r="A340" s="31"/>
      <c r="B340" s="136"/>
      <c r="C340" s="137" t="s">
        <v>611</v>
      </c>
      <c r="D340" s="137" t="s">
        <v>133</v>
      </c>
      <c r="E340" s="138" t="s">
        <v>587</v>
      </c>
      <c r="F340" s="139" t="s">
        <v>588</v>
      </c>
      <c r="G340" s="140" t="s">
        <v>178</v>
      </c>
      <c r="H340" s="141">
        <v>213.6</v>
      </c>
      <c r="I340" s="142"/>
      <c r="J340" s="143">
        <f>ROUND(I340*H340,2)</f>
        <v>0</v>
      </c>
      <c r="K340" s="139" t="s">
        <v>179</v>
      </c>
      <c r="L340" s="32"/>
      <c r="M340" s="144" t="s">
        <v>1</v>
      </c>
      <c r="N340" s="145" t="s">
        <v>41</v>
      </c>
      <c r="O340" s="57"/>
      <c r="P340" s="146">
        <f>O340*H340</f>
        <v>0</v>
      </c>
      <c r="Q340" s="146">
        <v>1E-3</v>
      </c>
      <c r="R340" s="146">
        <f>Q340*H340</f>
        <v>0.21360000000000001</v>
      </c>
      <c r="S340" s="146">
        <v>3.1E-4</v>
      </c>
      <c r="T340" s="147">
        <f>S340*H340</f>
        <v>6.6215999999999997E-2</v>
      </c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R340" s="148" t="s">
        <v>256</v>
      </c>
      <c r="AT340" s="148" t="s">
        <v>133</v>
      </c>
      <c r="AU340" s="148" t="s">
        <v>85</v>
      </c>
      <c r="AY340" s="16" t="s">
        <v>132</v>
      </c>
      <c r="BE340" s="149">
        <f>IF(N340="základní",J340,0)</f>
        <v>0</v>
      </c>
      <c r="BF340" s="149">
        <f>IF(N340="snížená",J340,0)</f>
        <v>0</v>
      </c>
      <c r="BG340" s="149">
        <f>IF(N340="zákl. přenesená",J340,0)</f>
        <v>0</v>
      </c>
      <c r="BH340" s="149">
        <f>IF(N340="sníž. přenesená",J340,0)</f>
        <v>0</v>
      </c>
      <c r="BI340" s="149">
        <f>IF(N340="nulová",J340,0)</f>
        <v>0</v>
      </c>
      <c r="BJ340" s="16" t="s">
        <v>83</v>
      </c>
      <c r="BK340" s="149">
        <f>ROUND(I340*H340,2)</f>
        <v>0</v>
      </c>
      <c r="BL340" s="16" t="s">
        <v>256</v>
      </c>
      <c r="BM340" s="148" t="s">
        <v>589</v>
      </c>
    </row>
    <row r="341" spans="1:65" s="2" customFormat="1">
      <c r="A341" s="31"/>
      <c r="B341" s="32"/>
      <c r="C341" s="31"/>
      <c r="D341" s="150" t="s">
        <v>138</v>
      </c>
      <c r="E341" s="31"/>
      <c r="F341" s="151" t="s">
        <v>590</v>
      </c>
      <c r="G341" s="31"/>
      <c r="H341" s="31"/>
      <c r="I341" s="152"/>
      <c r="J341" s="31"/>
      <c r="K341" s="31"/>
      <c r="L341" s="32"/>
      <c r="M341" s="153"/>
      <c r="N341" s="154"/>
      <c r="O341" s="57"/>
      <c r="P341" s="57"/>
      <c r="Q341" s="57"/>
      <c r="R341" s="57"/>
      <c r="S341" s="57"/>
      <c r="T341" s="58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T341" s="16" t="s">
        <v>138</v>
      </c>
      <c r="AU341" s="16" t="s">
        <v>85</v>
      </c>
    </row>
    <row r="342" spans="1:65" s="2" customFormat="1" ht="24.15" customHeight="1">
      <c r="A342" s="31"/>
      <c r="B342" s="136"/>
      <c r="C342" s="137" t="s">
        <v>616</v>
      </c>
      <c r="D342" s="137" t="s">
        <v>133</v>
      </c>
      <c r="E342" s="138" t="s">
        <v>592</v>
      </c>
      <c r="F342" s="139" t="s">
        <v>593</v>
      </c>
      <c r="G342" s="140" t="s">
        <v>178</v>
      </c>
      <c r="H342" s="141">
        <v>213.6</v>
      </c>
      <c r="I342" s="142"/>
      <c r="J342" s="143">
        <f>ROUND(I342*H342,2)</f>
        <v>0</v>
      </c>
      <c r="K342" s="139" t="s">
        <v>179</v>
      </c>
      <c r="L342" s="32"/>
      <c r="M342" s="144" t="s">
        <v>1</v>
      </c>
      <c r="N342" s="145" t="s">
        <v>41</v>
      </c>
      <c r="O342" s="57"/>
      <c r="P342" s="146">
        <f>O342*H342</f>
        <v>0</v>
      </c>
      <c r="Q342" s="146">
        <v>2.0000000000000001E-4</v>
      </c>
      <c r="R342" s="146">
        <f>Q342*H342</f>
        <v>4.2720000000000001E-2</v>
      </c>
      <c r="S342" s="146">
        <v>0</v>
      </c>
      <c r="T342" s="147">
        <f>S342*H342</f>
        <v>0</v>
      </c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R342" s="148" t="s">
        <v>256</v>
      </c>
      <c r="AT342" s="148" t="s">
        <v>133</v>
      </c>
      <c r="AU342" s="148" t="s">
        <v>85</v>
      </c>
      <c r="AY342" s="16" t="s">
        <v>132</v>
      </c>
      <c r="BE342" s="149">
        <f>IF(N342="základní",J342,0)</f>
        <v>0</v>
      </c>
      <c r="BF342" s="149">
        <f>IF(N342="snížená",J342,0)</f>
        <v>0</v>
      </c>
      <c r="BG342" s="149">
        <f>IF(N342="zákl. přenesená",J342,0)</f>
        <v>0</v>
      </c>
      <c r="BH342" s="149">
        <f>IF(N342="sníž. přenesená",J342,0)</f>
        <v>0</v>
      </c>
      <c r="BI342" s="149">
        <f>IF(N342="nulová",J342,0)</f>
        <v>0</v>
      </c>
      <c r="BJ342" s="16" t="s">
        <v>83</v>
      </c>
      <c r="BK342" s="149">
        <f>ROUND(I342*H342,2)</f>
        <v>0</v>
      </c>
      <c r="BL342" s="16" t="s">
        <v>256</v>
      </c>
      <c r="BM342" s="148" t="s">
        <v>594</v>
      </c>
    </row>
    <row r="343" spans="1:65" s="2" customFormat="1" ht="19.2">
      <c r="A343" s="31"/>
      <c r="B343" s="32"/>
      <c r="C343" s="31"/>
      <c r="D343" s="150" t="s">
        <v>138</v>
      </c>
      <c r="E343" s="31"/>
      <c r="F343" s="151" t="s">
        <v>595</v>
      </c>
      <c r="G343" s="31"/>
      <c r="H343" s="31"/>
      <c r="I343" s="152"/>
      <c r="J343" s="31"/>
      <c r="K343" s="31"/>
      <c r="L343" s="32"/>
      <c r="M343" s="153"/>
      <c r="N343" s="154"/>
      <c r="O343" s="57"/>
      <c r="P343" s="57"/>
      <c r="Q343" s="57"/>
      <c r="R343" s="57"/>
      <c r="S343" s="57"/>
      <c r="T343" s="58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T343" s="16" t="s">
        <v>138</v>
      </c>
      <c r="AU343" s="16" t="s">
        <v>85</v>
      </c>
    </row>
    <row r="344" spans="1:65" s="2" customFormat="1" ht="24.15" customHeight="1">
      <c r="A344" s="31"/>
      <c r="B344" s="136"/>
      <c r="C344" s="137" t="s">
        <v>620</v>
      </c>
      <c r="D344" s="137" t="s">
        <v>133</v>
      </c>
      <c r="E344" s="138" t="s">
        <v>597</v>
      </c>
      <c r="F344" s="139" t="s">
        <v>598</v>
      </c>
      <c r="G344" s="140" t="s">
        <v>178</v>
      </c>
      <c r="H344" s="141">
        <v>213.6</v>
      </c>
      <c r="I344" s="142"/>
      <c r="J344" s="143">
        <f>ROUND(I344*H344,2)</f>
        <v>0</v>
      </c>
      <c r="K344" s="139" t="s">
        <v>179</v>
      </c>
      <c r="L344" s="32"/>
      <c r="M344" s="144" t="s">
        <v>1</v>
      </c>
      <c r="N344" s="145" t="s">
        <v>41</v>
      </c>
      <c r="O344" s="57"/>
      <c r="P344" s="146">
        <f>O344*H344</f>
        <v>0</v>
      </c>
      <c r="Q344" s="146">
        <v>2.9E-4</v>
      </c>
      <c r="R344" s="146">
        <f>Q344*H344</f>
        <v>6.1943999999999999E-2</v>
      </c>
      <c r="S344" s="146">
        <v>0</v>
      </c>
      <c r="T344" s="147">
        <f>S344*H344</f>
        <v>0</v>
      </c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R344" s="148" t="s">
        <v>256</v>
      </c>
      <c r="AT344" s="148" t="s">
        <v>133</v>
      </c>
      <c r="AU344" s="148" t="s">
        <v>85</v>
      </c>
      <c r="AY344" s="16" t="s">
        <v>132</v>
      </c>
      <c r="BE344" s="149">
        <f>IF(N344="základní",J344,0)</f>
        <v>0</v>
      </c>
      <c r="BF344" s="149">
        <f>IF(N344="snížená",J344,0)</f>
        <v>0</v>
      </c>
      <c r="BG344" s="149">
        <f>IF(N344="zákl. přenesená",J344,0)</f>
        <v>0</v>
      </c>
      <c r="BH344" s="149">
        <f>IF(N344="sníž. přenesená",J344,0)</f>
        <v>0</v>
      </c>
      <c r="BI344" s="149">
        <f>IF(N344="nulová",J344,0)</f>
        <v>0</v>
      </c>
      <c r="BJ344" s="16" t="s">
        <v>83</v>
      </c>
      <c r="BK344" s="149">
        <f>ROUND(I344*H344,2)</f>
        <v>0</v>
      </c>
      <c r="BL344" s="16" t="s">
        <v>256</v>
      </c>
      <c r="BM344" s="148" t="s">
        <v>599</v>
      </c>
    </row>
    <row r="345" spans="1:65" s="2" customFormat="1" ht="28.8">
      <c r="A345" s="31"/>
      <c r="B345" s="32"/>
      <c r="C345" s="31"/>
      <c r="D345" s="150" t="s">
        <v>138</v>
      </c>
      <c r="E345" s="31"/>
      <c r="F345" s="151" t="s">
        <v>600</v>
      </c>
      <c r="G345" s="31"/>
      <c r="H345" s="31"/>
      <c r="I345" s="152"/>
      <c r="J345" s="31"/>
      <c r="K345" s="31"/>
      <c r="L345" s="32"/>
      <c r="M345" s="153"/>
      <c r="N345" s="154"/>
      <c r="O345" s="57"/>
      <c r="P345" s="57"/>
      <c r="Q345" s="57"/>
      <c r="R345" s="57"/>
      <c r="S345" s="57"/>
      <c r="T345" s="58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T345" s="16" t="s">
        <v>138</v>
      </c>
      <c r="AU345" s="16" t="s">
        <v>85</v>
      </c>
    </row>
    <row r="346" spans="1:65" s="11" customFormat="1" ht="25.95" customHeight="1">
      <c r="B346" s="125"/>
      <c r="D346" s="126" t="s">
        <v>75</v>
      </c>
      <c r="E346" s="127" t="s">
        <v>601</v>
      </c>
      <c r="F346" s="127" t="s">
        <v>602</v>
      </c>
      <c r="I346" s="128"/>
      <c r="J346" s="129">
        <f>BK346</f>
        <v>0</v>
      </c>
      <c r="L346" s="125"/>
      <c r="M346" s="130"/>
      <c r="N346" s="131"/>
      <c r="O346" s="131"/>
      <c r="P346" s="132">
        <f>SUM(P347:P354)</f>
        <v>0</v>
      </c>
      <c r="Q346" s="131"/>
      <c r="R346" s="132">
        <f>SUM(R347:R354)</f>
        <v>0</v>
      </c>
      <c r="S346" s="131"/>
      <c r="T346" s="133">
        <f>SUM(T347:T354)</f>
        <v>0</v>
      </c>
      <c r="AR346" s="126" t="s">
        <v>93</v>
      </c>
      <c r="AT346" s="134" t="s">
        <v>75</v>
      </c>
      <c r="AU346" s="134" t="s">
        <v>76</v>
      </c>
      <c r="AY346" s="126" t="s">
        <v>132</v>
      </c>
      <c r="BK346" s="135">
        <f>SUM(BK347:BK354)</f>
        <v>0</v>
      </c>
    </row>
    <row r="347" spans="1:65" s="2" customFormat="1" ht="54" customHeight="1">
      <c r="A347" s="31"/>
      <c r="B347" s="136"/>
      <c r="C347" s="137" t="s">
        <v>803</v>
      </c>
      <c r="D347" s="137" t="s">
        <v>133</v>
      </c>
      <c r="E347" s="193" t="s">
        <v>1000</v>
      </c>
      <c r="F347" s="194" t="s">
        <v>1444</v>
      </c>
      <c r="G347" s="195" t="s">
        <v>141</v>
      </c>
      <c r="H347" s="196">
        <v>1</v>
      </c>
      <c r="I347" s="197"/>
      <c r="J347" s="197">
        <f>ROUND(I347*H347,2)</f>
        <v>0</v>
      </c>
      <c r="K347" s="194" t="s">
        <v>1</v>
      </c>
      <c r="L347" s="32"/>
      <c r="M347" s="144" t="s">
        <v>1</v>
      </c>
      <c r="N347" s="145" t="s">
        <v>41</v>
      </c>
      <c r="O347" s="57"/>
      <c r="P347" s="146">
        <f>O347*H347</f>
        <v>0</v>
      </c>
      <c r="Q347" s="146">
        <v>0</v>
      </c>
      <c r="R347" s="146">
        <f>Q347*H347</f>
        <v>0</v>
      </c>
      <c r="S347" s="146">
        <v>0</v>
      </c>
      <c r="T347" s="147">
        <f>S347*H347</f>
        <v>0</v>
      </c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R347" s="148" t="s">
        <v>93</v>
      </c>
      <c r="AT347" s="148" t="s">
        <v>133</v>
      </c>
      <c r="AU347" s="148" t="s">
        <v>83</v>
      </c>
      <c r="AY347" s="16" t="s">
        <v>132</v>
      </c>
      <c r="BE347" s="149">
        <f>IF(N347="základní",J347,0)</f>
        <v>0</v>
      </c>
      <c r="BF347" s="149">
        <f>IF(N347="snížená",J347,0)</f>
        <v>0</v>
      </c>
      <c r="BG347" s="149">
        <f>IF(N347="zákl. přenesená",J347,0)</f>
        <v>0</v>
      </c>
      <c r="BH347" s="149">
        <f>IF(N347="sníž. přenesená",J347,0)</f>
        <v>0</v>
      </c>
      <c r="BI347" s="149">
        <f>IF(N347="nulová",J347,0)</f>
        <v>0</v>
      </c>
      <c r="BJ347" s="16" t="s">
        <v>83</v>
      </c>
      <c r="BK347" s="149">
        <f>ROUND(I347*H347,2)</f>
        <v>0</v>
      </c>
      <c r="BL347" s="16" t="s">
        <v>93</v>
      </c>
      <c r="BM347" s="148" t="s">
        <v>606</v>
      </c>
    </row>
    <row r="348" spans="1:65" s="2" customFormat="1">
      <c r="A348" s="31"/>
      <c r="B348" s="32"/>
      <c r="C348" s="31"/>
      <c r="D348" s="150" t="s">
        <v>138</v>
      </c>
      <c r="E348" s="31"/>
      <c r="F348" s="151" t="s">
        <v>605</v>
      </c>
      <c r="G348" s="31"/>
      <c r="H348" s="31"/>
      <c r="I348" s="152"/>
      <c r="J348" s="31"/>
      <c r="K348" s="31"/>
      <c r="L348" s="32"/>
      <c r="M348" s="153"/>
      <c r="N348" s="154"/>
      <c r="O348" s="57"/>
      <c r="P348" s="57"/>
      <c r="Q348" s="57"/>
      <c r="R348" s="57"/>
      <c r="S348" s="57"/>
      <c r="T348" s="58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T348" s="16" t="s">
        <v>138</v>
      </c>
      <c r="AU348" s="16" t="s">
        <v>83</v>
      </c>
    </row>
    <row r="349" spans="1:65" s="2" customFormat="1" ht="16.5" customHeight="1">
      <c r="A349" s="31"/>
      <c r="B349" s="136"/>
      <c r="C349" s="137" t="s">
        <v>844</v>
      </c>
      <c r="D349" s="137" t="s">
        <v>133</v>
      </c>
      <c r="E349" s="138" t="s">
        <v>1001</v>
      </c>
      <c r="F349" s="139" t="s">
        <v>613</v>
      </c>
      <c r="G349" s="140" t="s">
        <v>614</v>
      </c>
      <c r="H349" s="141">
        <v>10</v>
      </c>
      <c r="I349" s="142"/>
      <c r="J349" s="143">
        <f>ROUND(I349*H349,2)</f>
        <v>0</v>
      </c>
      <c r="K349" s="139" t="s">
        <v>1</v>
      </c>
      <c r="L349" s="32"/>
      <c r="M349" s="144" t="s">
        <v>1</v>
      </c>
      <c r="N349" s="145" t="s">
        <v>41</v>
      </c>
      <c r="O349" s="57"/>
      <c r="P349" s="146">
        <f>O349*H349</f>
        <v>0</v>
      </c>
      <c r="Q349" s="146">
        <v>0</v>
      </c>
      <c r="R349" s="146">
        <f>Q349*H349</f>
        <v>0</v>
      </c>
      <c r="S349" s="146">
        <v>0</v>
      </c>
      <c r="T349" s="147">
        <f>S349*H349</f>
        <v>0</v>
      </c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R349" s="148" t="s">
        <v>93</v>
      </c>
      <c r="AT349" s="148" t="s">
        <v>133</v>
      </c>
      <c r="AU349" s="148" t="s">
        <v>83</v>
      </c>
      <c r="AY349" s="16" t="s">
        <v>132</v>
      </c>
      <c r="BE349" s="149">
        <f>IF(N349="základní",J349,0)</f>
        <v>0</v>
      </c>
      <c r="BF349" s="149">
        <f>IF(N349="snížená",J349,0)</f>
        <v>0</v>
      </c>
      <c r="BG349" s="149">
        <f>IF(N349="zákl. přenesená",J349,0)</f>
        <v>0</v>
      </c>
      <c r="BH349" s="149">
        <f>IF(N349="sníž. přenesená",J349,0)</f>
        <v>0</v>
      </c>
      <c r="BI349" s="149">
        <f>IF(N349="nulová",J349,0)</f>
        <v>0</v>
      </c>
      <c r="BJ349" s="16" t="s">
        <v>83</v>
      </c>
      <c r="BK349" s="149">
        <f>ROUND(I349*H349,2)</f>
        <v>0</v>
      </c>
      <c r="BL349" s="16" t="s">
        <v>93</v>
      </c>
      <c r="BM349" s="148" t="s">
        <v>615</v>
      </c>
    </row>
    <row r="350" spans="1:65" s="2" customFormat="1">
      <c r="A350" s="31"/>
      <c r="B350" s="32"/>
      <c r="C350" s="31"/>
      <c r="D350" s="150" t="s">
        <v>138</v>
      </c>
      <c r="E350" s="31"/>
      <c r="F350" s="151" t="s">
        <v>613</v>
      </c>
      <c r="G350" s="31"/>
      <c r="H350" s="31"/>
      <c r="I350" s="152"/>
      <c r="J350" s="31"/>
      <c r="K350" s="31"/>
      <c r="L350" s="32"/>
      <c r="M350" s="153"/>
      <c r="N350" s="154"/>
      <c r="O350" s="57"/>
      <c r="P350" s="57"/>
      <c r="Q350" s="57"/>
      <c r="R350" s="57"/>
      <c r="S350" s="57"/>
      <c r="T350" s="58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T350" s="16" t="s">
        <v>138</v>
      </c>
      <c r="AU350" s="16" t="s">
        <v>83</v>
      </c>
    </row>
    <row r="351" spans="1:65" s="2" customFormat="1" ht="16.5" customHeight="1">
      <c r="A351" s="31"/>
      <c r="B351" s="136"/>
      <c r="C351" s="137" t="s">
        <v>850</v>
      </c>
      <c r="D351" s="137" t="s">
        <v>133</v>
      </c>
      <c r="E351" s="138" t="s">
        <v>1002</v>
      </c>
      <c r="F351" s="139" t="s">
        <v>618</v>
      </c>
      <c r="G351" s="140" t="s">
        <v>614</v>
      </c>
      <c r="H351" s="141">
        <v>140</v>
      </c>
      <c r="I351" s="142"/>
      <c r="J351" s="143">
        <f>ROUND(I351*H351,2)</f>
        <v>0</v>
      </c>
      <c r="K351" s="139" t="s">
        <v>1</v>
      </c>
      <c r="L351" s="32"/>
      <c r="M351" s="144" t="s">
        <v>1</v>
      </c>
      <c r="N351" s="145" t="s">
        <v>41</v>
      </c>
      <c r="O351" s="57"/>
      <c r="P351" s="146">
        <f>O351*H351</f>
        <v>0</v>
      </c>
      <c r="Q351" s="146">
        <v>0</v>
      </c>
      <c r="R351" s="146">
        <f>Q351*H351</f>
        <v>0</v>
      </c>
      <c r="S351" s="146">
        <v>0</v>
      </c>
      <c r="T351" s="147">
        <f>S351*H351</f>
        <v>0</v>
      </c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R351" s="148" t="s">
        <v>93</v>
      </c>
      <c r="AT351" s="148" t="s">
        <v>133</v>
      </c>
      <c r="AU351" s="148" t="s">
        <v>83</v>
      </c>
      <c r="AY351" s="16" t="s">
        <v>132</v>
      </c>
      <c r="BE351" s="149">
        <f>IF(N351="základní",J351,0)</f>
        <v>0</v>
      </c>
      <c r="BF351" s="149">
        <f>IF(N351="snížená",J351,0)</f>
        <v>0</v>
      </c>
      <c r="BG351" s="149">
        <f>IF(N351="zákl. přenesená",J351,0)</f>
        <v>0</v>
      </c>
      <c r="BH351" s="149">
        <f>IF(N351="sníž. přenesená",J351,0)</f>
        <v>0</v>
      </c>
      <c r="BI351" s="149">
        <f>IF(N351="nulová",J351,0)</f>
        <v>0</v>
      </c>
      <c r="BJ351" s="16" t="s">
        <v>83</v>
      </c>
      <c r="BK351" s="149">
        <f>ROUND(I351*H351,2)</f>
        <v>0</v>
      </c>
      <c r="BL351" s="16" t="s">
        <v>93</v>
      </c>
      <c r="BM351" s="148" t="s">
        <v>1003</v>
      </c>
    </row>
    <row r="352" spans="1:65" s="2" customFormat="1">
      <c r="A352" s="31"/>
      <c r="B352" s="32"/>
      <c r="C352" s="31"/>
      <c r="D352" s="150" t="s">
        <v>138</v>
      </c>
      <c r="E352" s="31"/>
      <c r="F352" s="151" t="s">
        <v>613</v>
      </c>
      <c r="G352" s="31"/>
      <c r="H352" s="31"/>
      <c r="I352" s="152"/>
      <c r="J352" s="31"/>
      <c r="K352" s="31"/>
      <c r="L352" s="32"/>
      <c r="M352" s="153"/>
      <c r="N352" s="154"/>
      <c r="O352" s="57"/>
      <c r="P352" s="57"/>
      <c r="Q352" s="57"/>
      <c r="R352" s="57"/>
      <c r="S352" s="57"/>
      <c r="T352" s="58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T352" s="16" t="s">
        <v>138</v>
      </c>
      <c r="AU352" s="16" t="s">
        <v>83</v>
      </c>
    </row>
    <row r="353" spans="1:65" s="2" customFormat="1" ht="16.5" customHeight="1">
      <c r="A353" s="31"/>
      <c r="B353" s="136"/>
      <c r="C353" s="137" t="s">
        <v>855</v>
      </c>
      <c r="D353" s="137" t="s">
        <v>133</v>
      </c>
      <c r="E353" s="138" t="s">
        <v>1004</v>
      </c>
      <c r="F353" s="139" t="s">
        <v>622</v>
      </c>
      <c r="G353" s="140" t="s">
        <v>141</v>
      </c>
      <c r="H353" s="141">
        <v>1</v>
      </c>
      <c r="I353" s="142"/>
      <c r="J353" s="143">
        <f>ROUND(I353*H353,2)</f>
        <v>0</v>
      </c>
      <c r="K353" s="139" t="s">
        <v>1</v>
      </c>
      <c r="L353" s="32"/>
      <c r="M353" s="144" t="s">
        <v>1</v>
      </c>
      <c r="N353" s="145" t="s">
        <v>41</v>
      </c>
      <c r="O353" s="57"/>
      <c r="P353" s="146">
        <f>O353*H353</f>
        <v>0</v>
      </c>
      <c r="Q353" s="146">
        <v>0</v>
      </c>
      <c r="R353" s="146">
        <f>Q353*H353</f>
        <v>0</v>
      </c>
      <c r="S353" s="146">
        <v>0</v>
      </c>
      <c r="T353" s="147">
        <f>S353*H353</f>
        <v>0</v>
      </c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R353" s="148" t="s">
        <v>93</v>
      </c>
      <c r="AT353" s="148" t="s">
        <v>133</v>
      </c>
      <c r="AU353" s="148" t="s">
        <v>83</v>
      </c>
      <c r="AY353" s="16" t="s">
        <v>132</v>
      </c>
      <c r="BE353" s="149">
        <f>IF(N353="základní",J353,0)</f>
        <v>0</v>
      </c>
      <c r="BF353" s="149">
        <f>IF(N353="snížená",J353,0)</f>
        <v>0</v>
      </c>
      <c r="BG353" s="149">
        <f>IF(N353="zákl. přenesená",J353,0)</f>
        <v>0</v>
      </c>
      <c r="BH353" s="149">
        <f>IF(N353="sníž. přenesená",J353,0)</f>
        <v>0</v>
      </c>
      <c r="BI353" s="149">
        <f>IF(N353="nulová",J353,0)</f>
        <v>0</v>
      </c>
      <c r="BJ353" s="16" t="s">
        <v>83</v>
      </c>
      <c r="BK353" s="149">
        <f>ROUND(I353*H353,2)</f>
        <v>0</v>
      </c>
      <c r="BL353" s="16" t="s">
        <v>93</v>
      </c>
      <c r="BM353" s="148" t="s">
        <v>1005</v>
      </c>
    </row>
    <row r="354" spans="1:65" s="2" customFormat="1">
      <c r="A354" s="31"/>
      <c r="B354" s="32"/>
      <c r="C354" s="31"/>
      <c r="D354" s="150" t="s">
        <v>138</v>
      </c>
      <c r="E354" s="31"/>
      <c r="F354" s="151" t="s">
        <v>613</v>
      </c>
      <c r="G354" s="31"/>
      <c r="H354" s="31"/>
      <c r="I354" s="152"/>
      <c r="J354" s="31"/>
      <c r="K354" s="31"/>
      <c r="L354" s="32"/>
      <c r="M354" s="155"/>
      <c r="N354" s="156"/>
      <c r="O354" s="157"/>
      <c r="P354" s="157"/>
      <c r="Q354" s="157"/>
      <c r="R354" s="157"/>
      <c r="S354" s="157"/>
      <c r="T354" s="158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T354" s="16" t="s">
        <v>138</v>
      </c>
      <c r="AU354" s="16" t="s">
        <v>83</v>
      </c>
    </row>
    <row r="355" spans="1:65" s="2" customFormat="1" ht="6.9" customHeight="1">
      <c r="A355" s="31"/>
      <c r="B355" s="46"/>
      <c r="C355" s="47"/>
      <c r="D355" s="47"/>
      <c r="E355" s="47"/>
      <c r="F355" s="47"/>
      <c r="G355" s="47"/>
      <c r="H355" s="47"/>
      <c r="I355" s="47"/>
      <c r="J355" s="47"/>
      <c r="K355" s="47"/>
      <c r="L355" s="32"/>
      <c r="M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</row>
  </sheetData>
  <autoFilter ref="C131:K354" xr:uid="{00000000-0009-0000-0000-000004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351"/>
  <sheetViews>
    <sheetView showGridLines="0" topLeftCell="A84" zoomScale="85" zoomScaleNormal="85" workbookViewId="0">
      <selection activeCell="F221" sqref="F221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3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6" t="s">
        <v>95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1:46" s="1" customFormat="1" ht="24.9" customHeight="1">
      <c r="B4" s="19"/>
      <c r="D4" s="20" t="s">
        <v>108</v>
      </c>
      <c r="L4" s="19"/>
      <c r="M4" s="92" t="s">
        <v>10</v>
      </c>
      <c r="AT4" s="16" t="s">
        <v>3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26" t="s">
        <v>16</v>
      </c>
      <c r="L6" s="19"/>
    </row>
    <row r="7" spans="1:46" s="1" customFormat="1" ht="16.5" customHeight="1">
      <c r="B7" s="19"/>
      <c r="E7" s="248" t="str">
        <f>'Rekapitulace stavby'!K6</f>
        <v>Modernizace učeben v Gymnáziu Sokolov - stavební část</v>
      </c>
      <c r="F7" s="249"/>
      <c r="G7" s="249"/>
      <c r="H7" s="249"/>
      <c r="L7" s="19"/>
    </row>
    <row r="8" spans="1:46" s="2" customFormat="1" ht="12" customHeight="1">
      <c r="A8" s="31"/>
      <c r="B8" s="32"/>
      <c r="C8" s="31"/>
      <c r="D8" s="26" t="s">
        <v>109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7" t="s">
        <v>1006</v>
      </c>
      <c r="F9" s="247"/>
      <c r="G9" s="247"/>
      <c r="H9" s="247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4" t="str">
        <f>'Rekapitulace stavby'!AN8</f>
        <v>24. 5. 2024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5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23</v>
      </c>
      <c r="E14" s="31"/>
      <c r="F14" s="31"/>
      <c r="G14" s="31"/>
      <c r="H14" s="31"/>
      <c r="I14" s="26" t="s">
        <v>24</v>
      </c>
      <c r="J14" s="24" t="s">
        <v>1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25</v>
      </c>
      <c r="F15" s="31"/>
      <c r="G15" s="31"/>
      <c r="H15" s="31"/>
      <c r="I15" s="26" t="s">
        <v>26</v>
      </c>
      <c r="J15" s="24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27</v>
      </c>
      <c r="E17" s="31"/>
      <c r="F17" s="31"/>
      <c r="G17" s="31"/>
      <c r="H17" s="31"/>
      <c r="I17" s="26" t="s">
        <v>24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0" t="str">
        <f>'Rekapitulace stavby'!E14</f>
        <v>Vyplň údaj</v>
      </c>
      <c r="F18" s="242"/>
      <c r="G18" s="242"/>
      <c r="H18" s="242"/>
      <c r="I18" s="26" t="s">
        <v>26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29</v>
      </c>
      <c r="E20" s="31"/>
      <c r="F20" s="31"/>
      <c r="G20" s="31"/>
      <c r="H20" s="31"/>
      <c r="I20" s="26" t="s">
        <v>24</v>
      </c>
      <c r="J20" s="24" t="s">
        <v>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30</v>
      </c>
      <c r="F21" s="31"/>
      <c r="G21" s="31"/>
      <c r="H21" s="31"/>
      <c r="I21" s="26" t="s">
        <v>26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32</v>
      </c>
      <c r="E23" s="31"/>
      <c r="F23" s="31"/>
      <c r="G23" s="31"/>
      <c r="H23" s="31"/>
      <c r="I23" s="26" t="s">
        <v>24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33</v>
      </c>
      <c r="F24" s="31"/>
      <c r="G24" s="31"/>
      <c r="H24" s="31"/>
      <c r="I24" s="26" t="s">
        <v>26</v>
      </c>
      <c r="J24" s="24" t="s">
        <v>1</v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34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3"/>
      <c r="B27" s="94"/>
      <c r="C27" s="93"/>
      <c r="D27" s="93"/>
      <c r="E27" s="246" t="s">
        <v>1</v>
      </c>
      <c r="F27" s="246"/>
      <c r="G27" s="246"/>
      <c r="H27" s="246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6" t="s">
        <v>36</v>
      </c>
      <c r="E30" s="31"/>
      <c r="F30" s="31"/>
      <c r="G30" s="31"/>
      <c r="H30" s="31"/>
      <c r="I30" s="31"/>
      <c r="J30" s="70">
        <f>ROUND(J133,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2"/>
      <c r="C32" s="31"/>
      <c r="D32" s="31"/>
      <c r="E32" s="31"/>
      <c r="F32" s="35" t="s">
        <v>38</v>
      </c>
      <c r="G32" s="31"/>
      <c r="H32" s="31"/>
      <c r="I32" s="35" t="s">
        <v>37</v>
      </c>
      <c r="J32" s="35" t="s">
        <v>39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2"/>
      <c r="C33" s="31"/>
      <c r="D33" s="97" t="s">
        <v>40</v>
      </c>
      <c r="E33" s="26" t="s">
        <v>41</v>
      </c>
      <c r="F33" s="98">
        <f>ROUND((SUM(BE133:BE350)),  2)</f>
        <v>0</v>
      </c>
      <c r="G33" s="31"/>
      <c r="H33" s="31"/>
      <c r="I33" s="99">
        <v>0.21</v>
      </c>
      <c r="J33" s="98">
        <f>ROUND(((SUM(BE133:BE350))*I33),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26" t="s">
        <v>42</v>
      </c>
      <c r="F34" s="98">
        <f>ROUND((SUM(BF133:BF350)),  2)</f>
        <v>0</v>
      </c>
      <c r="G34" s="31"/>
      <c r="H34" s="31"/>
      <c r="I34" s="99">
        <v>0.12</v>
      </c>
      <c r="J34" s="98">
        <f>ROUND(((SUM(BF133:BF350))*I34),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2"/>
      <c r="C35" s="31"/>
      <c r="D35" s="31"/>
      <c r="E35" s="26" t="s">
        <v>43</v>
      </c>
      <c r="F35" s="98">
        <f>ROUND((SUM(BG133:BG350)),  2)</f>
        <v>0</v>
      </c>
      <c r="G35" s="31"/>
      <c r="H35" s="31"/>
      <c r="I35" s="99">
        <v>0.21</v>
      </c>
      <c r="J35" s="98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2"/>
      <c r="C36" s="31"/>
      <c r="D36" s="31"/>
      <c r="E36" s="26" t="s">
        <v>44</v>
      </c>
      <c r="F36" s="98">
        <f>ROUND((SUM(BH133:BH350)),  2)</f>
        <v>0</v>
      </c>
      <c r="G36" s="31"/>
      <c r="H36" s="31"/>
      <c r="I36" s="99">
        <v>0.12</v>
      </c>
      <c r="J36" s="98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45</v>
      </c>
      <c r="F37" s="98">
        <f>ROUND((SUM(BI133:BI350)),  2)</f>
        <v>0</v>
      </c>
      <c r="G37" s="31"/>
      <c r="H37" s="31"/>
      <c r="I37" s="99">
        <v>0</v>
      </c>
      <c r="J37" s="98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0"/>
      <c r="D39" s="101" t="s">
        <v>46</v>
      </c>
      <c r="E39" s="59"/>
      <c r="F39" s="59"/>
      <c r="G39" s="102" t="s">
        <v>47</v>
      </c>
      <c r="H39" s="103" t="s">
        <v>48</v>
      </c>
      <c r="I39" s="59"/>
      <c r="J39" s="104">
        <f>SUM(J30:J37)</f>
        <v>0</v>
      </c>
      <c r="K39" s="105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customHeight="1">
      <c r="B41" s="19"/>
      <c r="L41" s="19"/>
    </row>
    <row r="42" spans="1:31" s="1" customFormat="1" ht="14.4" customHeight="1">
      <c r="B42" s="19"/>
      <c r="L42" s="19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41"/>
      <c r="D50" s="42" t="s">
        <v>49</v>
      </c>
      <c r="E50" s="43"/>
      <c r="F50" s="43"/>
      <c r="G50" s="42" t="s">
        <v>50</v>
      </c>
      <c r="H50" s="43"/>
      <c r="I50" s="43"/>
      <c r="J50" s="43"/>
      <c r="K50" s="43"/>
      <c r="L50" s="4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1"/>
      <c r="B61" s="32"/>
      <c r="C61" s="31"/>
      <c r="D61" s="44" t="s">
        <v>51</v>
      </c>
      <c r="E61" s="34"/>
      <c r="F61" s="106" t="s">
        <v>52</v>
      </c>
      <c r="G61" s="44" t="s">
        <v>51</v>
      </c>
      <c r="H61" s="34"/>
      <c r="I61" s="34"/>
      <c r="J61" s="107" t="s">
        <v>52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1"/>
      <c r="B65" s="32"/>
      <c r="C65" s="31"/>
      <c r="D65" s="42" t="s">
        <v>53</v>
      </c>
      <c r="E65" s="45"/>
      <c r="F65" s="45"/>
      <c r="G65" s="42" t="s">
        <v>54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1"/>
      <c r="B76" s="32"/>
      <c r="C76" s="31"/>
      <c r="D76" s="44" t="s">
        <v>51</v>
      </c>
      <c r="E76" s="34"/>
      <c r="F76" s="106" t="s">
        <v>52</v>
      </c>
      <c r="G76" s="44" t="s">
        <v>51</v>
      </c>
      <c r="H76" s="34"/>
      <c r="I76" s="34"/>
      <c r="J76" s="107" t="s">
        <v>52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customHeight="1">
      <c r="A82" s="31"/>
      <c r="B82" s="32"/>
      <c r="C82" s="20" t="s">
        <v>111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48" t="str">
        <f>E7</f>
        <v>Modernizace učeben v Gymnáziu Sokolov - stavební část</v>
      </c>
      <c r="F85" s="249"/>
      <c r="G85" s="249"/>
      <c r="H85" s="249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109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7" t="str">
        <f>E9</f>
        <v>4 - Učebna B 405 - Chemie - příprava</v>
      </c>
      <c r="F87" s="247"/>
      <c r="G87" s="247"/>
      <c r="H87" s="247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Sokolov</v>
      </c>
      <c r="G89" s="31"/>
      <c r="H89" s="31"/>
      <c r="I89" s="26" t="s">
        <v>21</v>
      </c>
      <c r="J89" s="54" t="str">
        <f>IF(J12="","",J12)</f>
        <v>24. 5. 2024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customHeight="1">
      <c r="A91" s="31"/>
      <c r="B91" s="32"/>
      <c r="C91" s="26" t="s">
        <v>23</v>
      </c>
      <c r="D91" s="31"/>
      <c r="E91" s="31"/>
      <c r="F91" s="24" t="str">
        <f>E15</f>
        <v>Gymnázium Sokolov a KVC, p.o.</v>
      </c>
      <c r="G91" s="31"/>
      <c r="H91" s="31"/>
      <c r="I91" s="26" t="s">
        <v>29</v>
      </c>
      <c r="J91" s="29" t="str">
        <f>E21</f>
        <v>Projekt stav s.r.o.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customHeight="1">
      <c r="A92" s="31"/>
      <c r="B92" s="32"/>
      <c r="C92" s="26" t="s">
        <v>27</v>
      </c>
      <c r="D92" s="31"/>
      <c r="E92" s="31"/>
      <c r="F92" s="24" t="str">
        <f>IF(E18="","",E18)</f>
        <v>Vyplň údaj</v>
      </c>
      <c r="G92" s="31"/>
      <c r="H92" s="31"/>
      <c r="I92" s="26" t="s">
        <v>32</v>
      </c>
      <c r="J92" s="29" t="str">
        <f>E24</f>
        <v>Milan Hájek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08" t="s">
        <v>112</v>
      </c>
      <c r="D94" s="100"/>
      <c r="E94" s="100"/>
      <c r="F94" s="100"/>
      <c r="G94" s="100"/>
      <c r="H94" s="100"/>
      <c r="I94" s="100"/>
      <c r="J94" s="109" t="s">
        <v>113</v>
      </c>
      <c r="K94" s="100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5" customHeight="1">
      <c r="A96" s="31"/>
      <c r="B96" s="32"/>
      <c r="C96" s="110" t="s">
        <v>114</v>
      </c>
      <c r="D96" s="31"/>
      <c r="E96" s="31"/>
      <c r="F96" s="31"/>
      <c r="G96" s="31"/>
      <c r="H96" s="31"/>
      <c r="I96" s="31"/>
      <c r="J96" s="70">
        <f>J133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115</v>
      </c>
    </row>
    <row r="97" spans="2:12" s="9" customFormat="1" ht="24.9" customHeight="1">
      <c r="B97" s="111"/>
      <c r="D97" s="112" t="s">
        <v>156</v>
      </c>
      <c r="E97" s="113"/>
      <c r="F97" s="113"/>
      <c r="G97" s="113"/>
      <c r="H97" s="113"/>
      <c r="I97" s="113"/>
      <c r="J97" s="114">
        <f>J134</f>
        <v>0</v>
      </c>
      <c r="L97" s="111"/>
    </row>
    <row r="98" spans="2:12" s="12" customFormat="1" ht="19.95" customHeight="1">
      <c r="B98" s="159"/>
      <c r="D98" s="160" t="s">
        <v>157</v>
      </c>
      <c r="E98" s="161"/>
      <c r="F98" s="161"/>
      <c r="G98" s="161"/>
      <c r="H98" s="161"/>
      <c r="I98" s="161"/>
      <c r="J98" s="162">
        <f>J135</f>
        <v>0</v>
      </c>
      <c r="L98" s="159"/>
    </row>
    <row r="99" spans="2:12" s="12" customFormat="1" ht="19.95" customHeight="1">
      <c r="B99" s="159"/>
      <c r="D99" s="160" t="s">
        <v>158</v>
      </c>
      <c r="E99" s="161"/>
      <c r="F99" s="161"/>
      <c r="G99" s="161"/>
      <c r="H99" s="161"/>
      <c r="I99" s="161"/>
      <c r="J99" s="162">
        <f>J149</f>
        <v>0</v>
      </c>
      <c r="L99" s="159"/>
    </row>
    <row r="100" spans="2:12" s="12" customFormat="1" ht="19.95" customHeight="1">
      <c r="B100" s="159"/>
      <c r="D100" s="160" t="s">
        <v>159</v>
      </c>
      <c r="E100" s="161"/>
      <c r="F100" s="161"/>
      <c r="G100" s="161"/>
      <c r="H100" s="161"/>
      <c r="I100" s="161"/>
      <c r="J100" s="162">
        <f>J166</f>
        <v>0</v>
      </c>
      <c r="L100" s="159"/>
    </row>
    <row r="101" spans="2:12" s="12" customFormat="1" ht="19.95" customHeight="1">
      <c r="B101" s="159"/>
      <c r="D101" s="160" t="s">
        <v>160</v>
      </c>
      <c r="E101" s="161"/>
      <c r="F101" s="161"/>
      <c r="G101" s="161"/>
      <c r="H101" s="161"/>
      <c r="I101" s="161"/>
      <c r="J101" s="162">
        <f>J176</f>
        <v>0</v>
      </c>
      <c r="L101" s="159"/>
    </row>
    <row r="102" spans="2:12" s="9" customFormat="1" ht="24.9" customHeight="1">
      <c r="B102" s="111"/>
      <c r="D102" s="112" t="s">
        <v>161</v>
      </c>
      <c r="E102" s="113"/>
      <c r="F102" s="113"/>
      <c r="G102" s="113"/>
      <c r="H102" s="113"/>
      <c r="I102" s="113"/>
      <c r="J102" s="114">
        <f>J179</f>
        <v>0</v>
      </c>
      <c r="L102" s="111"/>
    </row>
    <row r="103" spans="2:12" s="12" customFormat="1" ht="19.95" customHeight="1">
      <c r="B103" s="159"/>
      <c r="D103" s="160" t="s">
        <v>162</v>
      </c>
      <c r="E103" s="161"/>
      <c r="F103" s="161"/>
      <c r="G103" s="161"/>
      <c r="H103" s="161"/>
      <c r="I103" s="161"/>
      <c r="J103" s="162">
        <f>J180</f>
        <v>0</v>
      </c>
      <c r="L103" s="159"/>
    </row>
    <row r="104" spans="2:12" s="12" customFormat="1" ht="19.95" customHeight="1">
      <c r="B104" s="159"/>
      <c r="D104" s="160" t="s">
        <v>163</v>
      </c>
      <c r="E104" s="161"/>
      <c r="F104" s="161"/>
      <c r="G104" s="161"/>
      <c r="H104" s="161"/>
      <c r="I104" s="161"/>
      <c r="J104" s="162">
        <f>J189</f>
        <v>0</v>
      </c>
      <c r="L104" s="159"/>
    </row>
    <row r="105" spans="2:12" s="12" customFormat="1" ht="19.95" customHeight="1">
      <c r="B105" s="159"/>
      <c r="D105" s="160" t="s">
        <v>625</v>
      </c>
      <c r="E105" s="161"/>
      <c r="F105" s="161"/>
      <c r="G105" s="161"/>
      <c r="H105" s="161"/>
      <c r="I105" s="161"/>
      <c r="J105" s="162">
        <f>J202</f>
        <v>0</v>
      </c>
      <c r="L105" s="159"/>
    </row>
    <row r="106" spans="2:12" s="12" customFormat="1" ht="19.95" customHeight="1">
      <c r="B106" s="159"/>
      <c r="D106" s="160" t="s">
        <v>164</v>
      </c>
      <c r="E106" s="161"/>
      <c r="F106" s="161"/>
      <c r="G106" s="161"/>
      <c r="H106" s="161"/>
      <c r="I106" s="161"/>
      <c r="J106" s="162">
        <f>J221</f>
        <v>0</v>
      </c>
      <c r="L106" s="159"/>
    </row>
    <row r="107" spans="2:12" s="12" customFormat="1" ht="19.95" customHeight="1">
      <c r="B107" s="159"/>
      <c r="D107" s="160" t="s">
        <v>165</v>
      </c>
      <c r="E107" s="161"/>
      <c r="F107" s="161"/>
      <c r="G107" s="161"/>
      <c r="H107" s="161"/>
      <c r="I107" s="161"/>
      <c r="J107" s="162">
        <f>J244</f>
        <v>0</v>
      </c>
      <c r="L107" s="159"/>
    </row>
    <row r="108" spans="2:12" s="12" customFormat="1" ht="19.95" customHeight="1">
      <c r="B108" s="159"/>
      <c r="D108" s="160" t="s">
        <v>166</v>
      </c>
      <c r="E108" s="161"/>
      <c r="F108" s="161"/>
      <c r="G108" s="161"/>
      <c r="H108" s="161"/>
      <c r="I108" s="161"/>
      <c r="J108" s="162">
        <f>J253</f>
        <v>0</v>
      </c>
      <c r="L108" s="159"/>
    </row>
    <row r="109" spans="2:12" s="12" customFormat="1" ht="19.95" customHeight="1">
      <c r="B109" s="159"/>
      <c r="D109" s="160" t="s">
        <v>167</v>
      </c>
      <c r="E109" s="161"/>
      <c r="F109" s="161"/>
      <c r="G109" s="161"/>
      <c r="H109" s="161"/>
      <c r="I109" s="161"/>
      <c r="J109" s="162">
        <f>J260</f>
        <v>0</v>
      </c>
      <c r="L109" s="159"/>
    </row>
    <row r="110" spans="2:12" s="12" customFormat="1" ht="19.95" customHeight="1">
      <c r="B110" s="159"/>
      <c r="D110" s="160" t="s">
        <v>168</v>
      </c>
      <c r="E110" s="161"/>
      <c r="F110" s="161"/>
      <c r="G110" s="161"/>
      <c r="H110" s="161"/>
      <c r="I110" s="161"/>
      <c r="J110" s="162">
        <f>J267</f>
        <v>0</v>
      </c>
      <c r="L110" s="159"/>
    </row>
    <row r="111" spans="2:12" s="12" customFormat="1" ht="19.95" customHeight="1">
      <c r="B111" s="159"/>
      <c r="D111" s="160" t="s">
        <v>170</v>
      </c>
      <c r="E111" s="161"/>
      <c r="F111" s="161"/>
      <c r="G111" s="161"/>
      <c r="H111" s="161"/>
      <c r="I111" s="161"/>
      <c r="J111" s="162">
        <f>J308</f>
        <v>0</v>
      </c>
      <c r="L111" s="159"/>
    </row>
    <row r="112" spans="2:12" s="12" customFormat="1" ht="19.95" customHeight="1">
      <c r="B112" s="159"/>
      <c r="D112" s="160" t="s">
        <v>171</v>
      </c>
      <c r="E112" s="161"/>
      <c r="F112" s="161"/>
      <c r="G112" s="161"/>
      <c r="H112" s="161"/>
      <c r="I112" s="161"/>
      <c r="J112" s="162">
        <f>J332</f>
        <v>0</v>
      </c>
      <c r="L112" s="159"/>
    </row>
    <row r="113" spans="1:31" s="9" customFormat="1" ht="24.9" customHeight="1">
      <c r="B113" s="111"/>
      <c r="D113" s="112" t="s">
        <v>172</v>
      </c>
      <c r="E113" s="113"/>
      <c r="F113" s="113"/>
      <c r="G113" s="113"/>
      <c r="H113" s="113"/>
      <c r="I113" s="113"/>
      <c r="J113" s="114">
        <f>J342</f>
        <v>0</v>
      </c>
      <c r="L113" s="111"/>
    </row>
    <row r="114" spans="1:31" s="2" customFormat="1" ht="21.75" customHeight="1">
      <c r="A114" s="31"/>
      <c r="B114" s="32"/>
      <c r="C114" s="31"/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31" s="2" customFormat="1" ht="6.9" customHeight="1">
      <c r="A115" s="31"/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9" spans="1:31" s="2" customFormat="1" ht="6.9" customHeight="1">
      <c r="A119" s="31"/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24.9" customHeight="1">
      <c r="A120" s="31"/>
      <c r="B120" s="32"/>
      <c r="C120" s="20" t="s">
        <v>117</v>
      </c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6.9" customHeight="1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2" customHeight="1">
      <c r="A122" s="31"/>
      <c r="B122" s="32"/>
      <c r="C122" s="26" t="s">
        <v>16</v>
      </c>
      <c r="D122" s="31"/>
      <c r="E122" s="31"/>
      <c r="F122" s="31"/>
      <c r="G122" s="31"/>
      <c r="H122" s="31"/>
      <c r="I122" s="31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6.5" customHeight="1">
      <c r="A123" s="31"/>
      <c r="B123" s="32"/>
      <c r="C123" s="31"/>
      <c r="D123" s="31"/>
      <c r="E123" s="248" t="str">
        <f>E7</f>
        <v>Modernizace učeben v Gymnáziu Sokolov - stavební část</v>
      </c>
      <c r="F123" s="249"/>
      <c r="G123" s="249"/>
      <c r="H123" s="249"/>
      <c r="I123" s="31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109</v>
      </c>
      <c r="D124" s="31"/>
      <c r="E124" s="31"/>
      <c r="F124" s="31"/>
      <c r="G124" s="31"/>
      <c r="H124" s="31"/>
      <c r="I124" s="31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6.5" customHeight="1">
      <c r="A125" s="31"/>
      <c r="B125" s="32"/>
      <c r="C125" s="31"/>
      <c r="D125" s="31"/>
      <c r="E125" s="227" t="str">
        <f>E9</f>
        <v>4 - Učebna B 405 - Chemie - příprava</v>
      </c>
      <c r="F125" s="247"/>
      <c r="G125" s="247"/>
      <c r="H125" s="247"/>
      <c r="I125" s="31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6.9" customHeight="1">
      <c r="A126" s="31"/>
      <c r="B126" s="32"/>
      <c r="C126" s="31"/>
      <c r="D126" s="31"/>
      <c r="E126" s="31"/>
      <c r="F126" s="31"/>
      <c r="G126" s="31"/>
      <c r="H126" s="31"/>
      <c r="I126" s="31"/>
      <c r="J126" s="31"/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2" customHeight="1">
      <c r="A127" s="31"/>
      <c r="B127" s="32"/>
      <c r="C127" s="26" t="s">
        <v>19</v>
      </c>
      <c r="D127" s="31"/>
      <c r="E127" s="31"/>
      <c r="F127" s="24" t="str">
        <f>F12</f>
        <v>Sokolov</v>
      </c>
      <c r="G127" s="31"/>
      <c r="H127" s="31"/>
      <c r="I127" s="26" t="s">
        <v>21</v>
      </c>
      <c r="J127" s="54" t="str">
        <f>IF(J12="","",J12)</f>
        <v>24. 5. 2024</v>
      </c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6.9" customHeight="1">
      <c r="A128" s="31"/>
      <c r="B128" s="32"/>
      <c r="C128" s="31"/>
      <c r="D128" s="31"/>
      <c r="E128" s="31"/>
      <c r="F128" s="31"/>
      <c r="G128" s="31"/>
      <c r="H128" s="31"/>
      <c r="I128" s="31"/>
      <c r="J128" s="31"/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5.15" customHeight="1">
      <c r="A129" s="31"/>
      <c r="B129" s="32"/>
      <c r="C129" s="26" t="s">
        <v>23</v>
      </c>
      <c r="D129" s="31"/>
      <c r="E129" s="31"/>
      <c r="F129" s="24" t="str">
        <f>E15</f>
        <v>Gymnázium Sokolov a KVC, p.o.</v>
      </c>
      <c r="G129" s="31"/>
      <c r="H129" s="31"/>
      <c r="I129" s="26" t="s">
        <v>29</v>
      </c>
      <c r="J129" s="29" t="str">
        <f>E21</f>
        <v>Projekt stav s.r.o.</v>
      </c>
      <c r="K129" s="31"/>
      <c r="L129" s="4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5.15" customHeight="1">
      <c r="A130" s="31"/>
      <c r="B130" s="32"/>
      <c r="C130" s="26" t="s">
        <v>27</v>
      </c>
      <c r="D130" s="31"/>
      <c r="E130" s="31"/>
      <c r="F130" s="24" t="str">
        <f>IF(E18="","",E18)</f>
        <v>Vyplň údaj</v>
      </c>
      <c r="G130" s="31"/>
      <c r="H130" s="31"/>
      <c r="I130" s="26" t="s">
        <v>32</v>
      </c>
      <c r="J130" s="29" t="str">
        <f>E24</f>
        <v>Milan Hájek</v>
      </c>
      <c r="K130" s="31"/>
      <c r="L130" s="4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0.35" customHeight="1">
      <c r="A131" s="31"/>
      <c r="B131" s="32"/>
      <c r="C131" s="31"/>
      <c r="D131" s="31"/>
      <c r="E131" s="31"/>
      <c r="F131" s="31"/>
      <c r="G131" s="31"/>
      <c r="H131" s="31"/>
      <c r="I131" s="31"/>
      <c r="J131" s="31"/>
      <c r="K131" s="31"/>
      <c r="L131" s="4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10" customFormat="1" ht="29.25" customHeight="1">
      <c r="A132" s="115"/>
      <c r="B132" s="116"/>
      <c r="C132" s="117" t="s">
        <v>118</v>
      </c>
      <c r="D132" s="118" t="s">
        <v>61</v>
      </c>
      <c r="E132" s="118" t="s">
        <v>57</v>
      </c>
      <c r="F132" s="118" t="s">
        <v>58</v>
      </c>
      <c r="G132" s="118" t="s">
        <v>119</v>
      </c>
      <c r="H132" s="118" t="s">
        <v>120</v>
      </c>
      <c r="I132" s="118" t="s">
        <v>121</v>
      </c>
      <c r="J132" s="118" t="s">
        <v>113</v>
      </c>
      <c r="K132" s="119" t="s">
        <v>122</v>
      </c>
      <c r="L132" s="120"/>
      <c r="M132" s="61" t="s">
        <v>1</v>
      </c>
      <c r="N132" s="62" t="s">
        <v>40</v>
      </c>
      <c r="O132" s="62" t="s">
        <v>123</v>
      </c>
      <c r="P132" s="62" t="s">
        <v>124</v>
      </c>
      <c r="Q132" s="62" t="s">
        <v>125</v>
      </c>
      <c r="R132" s="62" t="s">
        <v>126</v>
      </c>
      <c r="S132" s="62" t="s">
        <v>127</v>
      </c>
      <c r="T132" s="63" t="s">
        <v>128</v>
      </c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</row>
    <row r="133" spans="1:65" s="2" customFormat="1" ht="22.95" customHeight="1">
      <c r="A133" s="31"/>
      <c r="B133" s="32"/>
      <c r="C133" s="68" t="s">
        <v>129</v>
      </c>
      <c r="D133" s="31"/>
      <c r="E133" s="31"/>
      <c r="F133" s="31"/>
      <c r="G133" s="31"/>
      <c r="H133" s="31"/>
      <c r="I133" s="31"/>
      <c r="J133" s="121">
        <f>BK133</f>
        <v>0</v>
      </c>
      <c r="K133" s="31"/>
      <c r="L133" s="32"/>
      <c r="M133" s="64"/>
      <c r="N133" s="55"/>
      <c r="O133" s="65"/>
      <c r="P133" s="122">
        <f>P134+P179+P342</f>
        <v>0</v>
      </c>
      <c r="Q133" s="65"/>
      <c r="R133" s="122">
        <f>R134+R179+R342</f>
        <v>1.7229001999999998</v>
      </c>
      <c r="S133" s="65"/>
      <c r="T133" s="123">
        <f>T134+T179+T342</f>
        <v>1.1088624999999999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6" t="s">
        <v>75</v>
      </c>
      <c r="AU133" s="16" t="s">
        <v>115</v>
      </c>
      <c r="BK133" s="124">
        <f>BK134+BK179+BK342</f>
        <v>0</v>
      </c>
    </row>
    <row r="134" spans="1:65" s="11" customFormat="1" ht="25.95" customHeight="1">
      <c r="B134" s="125"/>
      <c r="D134" s="126" t="s">
        <v>75</v>
      </c>
      <c r="E134" s="127" t="s">
        <v>173</v>
      </c>
      <c r="F134" s="127" t="s">
        <v>174</v>
      </c>
      <c r="I134" s="128"/>
      <c r="J134" s="129">
        <f>BK134</f>
        <v>0</v>
      </c>
      <c r="L134" s="125"/>
      <c r="M134" s="130"/>
      <c r="N134" s="131"/>
      <c r="O134" s="131"/>
      <c r="P134" s="132">
        <f>P135+P149+P166+P176</f>
        <v>0</v>
      </c>
      <c r="Q134" s="131"/>
      <c r="R134" s="132">
        <f>R135+R149+R166+R176</f>
        <v>1.0144925</v>
      </c>
      <c r="S134" s="131"/>
      <c r="T134" s="133">
        <f>T135+T149+T166+T176</f>
        <v>0.9040999999999999</v>
      </c>
      <c r="AR134" s="126" t="s">
        <v>83</v>
      </c>
      <c r="AT134" s="134" t="s">
        <v>75</v>
      </c>
      <c r="AU134" s="134" t="s">
        <v>76</v>
      </c>
      <c r="AY134" s="126" t="s">
        <v>132</v>
      </c>
      <c r="BK134" s="135">
        <f>BK135+BK149+BK166+BK176</f>
        <v>0</v>
      </c>
    </row>
    <row r="135" spans="1:65" s="11" customFormat="1" ht="22.95" customHeight="1">
      <c r="B135" s="125"/>
      <c r="D135" s="126" t="s">
        <v>75</v>
      </c>
      <c r="E135" s="163" t="s">
        <v>99</v>
      </c>
      <c r="F135" s="163" t="s">
        <v>175</v>
      </c>
      <c r="I135" s="128"/>
      <c r="J135" s="164">
        <f>BK135</f>
        <v>0</v>
      </c>
      <c r="L135" s="125"/>
      <c r="M135" s="130"/>
      <c r="N135" s="131"/>
      <c r="O135" s="131"/>
      <c r="P135" s="132">
        <f>SUM(P136:P148)</f>
        <v>0</v>
      </c>
      <c r="Q135" s="131"/>
      <c r="R135" s="132">
        <f>SUM(R136:R148)</f>
        <v>1.0076499999999999</v>
      </c>
      <c r="S135" s="131"/>
      <c r="T135" s="133">
        <f>SUM(T136:T148)</f>
        <v>1E-4</v>
      </c>
      <c r="AR135" s="126" t="s">
        <v>83</v>
      </c>
      <c r="AT135" s="134" t="s">
        <v>75</v>
      </c>
      <c r="AU135" s="134" t="s">
        <v>83</v>
      </c>
      <c r="AY135" s="126" t="s">
        <v>132</v>
      </c>
      <c r="BK135" s="135">
        <f>SUM(BK136:BK148)</f>
        <v>0</v>
      </c>
    </row>
    <row r="136" spans="1:65" s="2" customFormat="1" ht="24.15" customHeight="1">
      <c r="A136" s="31"/>
      <c r="B136" s="136"/>
      <c r="C136" s="137" t="s">
        <v>83</v>
      </c>
      <c r="D136" s="137" t="s">
        <v>133</v>
      </c>
      <c r="E136" s="138" t="s">
        <v>176</v>
      </c>
      <c r="F136" s="139" t="s">
        <v>177</v>
      </c>
      <c r="G136" s="140" t="s">
        <v>178</v>
      </c>
      <c r="H136" s="141">
        <v>40.25</v>
      </c>
      <c r="I136" s="142"/>
      <c r="J136" s="143">
        <f>ROUND(I136*H136,2)</f>
        <v>0</v>
      </c>
      <c r="K136" s="139" t="s">
        <v>179</v>
      </c>
      <c r="L136" s="32"/>
      <c r="M136" s="144" t="s">
        <v>1</v>
      </c>
      <c r="N136" s="145" t="s">
        <v>41</v>
      </c>
      <c r="O136" s="57"/>
      <c r="P136" s="146">
        <f>O136*H136</f>
        <v>0</v>
      </c>
      <c r="Q136" s="146">
        <v>5.7999999999999996E-3</v>
      </c>
      <c r="R136" s="146">
        <f>Q136*H136</f>
        <v>0.23344999999999999</v>
      </c>
      <c r="S136" s="146">
        <v>0</v>
      </c>
      <c r="T136" s="147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48" t="s">
        <v>93</v>
      </c>
      <c r="AT136" s="148" t="s">
        <v>133</v>
      </c>
      <c r="AU136" s="148" t="s">
        <v>85</v>
      </c>
      <c r="AY136" s="16" t="s">
        <v>132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6" t="s">
        <v>83</v>
      </c>
      <c r="BK136" s="149">
        <f>ROUND(I136*H136,2)</f>
        <v>0</v>
      </c>
      <c r="BL136" s="16" t="s">
        <v>93</v>
      </c>
      <c r="BM136" s="148" t="s">
        <v>180</v>
      </c>
    </row>
    <row r="137" spans="1:65" s="2" customFormat="1" ht="28.8">
      <c r="A137" s="31"/>
      <c r="B137" s="32"/>
      <c r="C137" s="31"/>
      <c r="D137" s="150" t="s">
        <v>138</v>
      </c>
      <c r="E137" s="31"/>
      <c r="F137" s="151" t="s">
        <v>181</v>
      </c>
      <c r="G137" s="31"/>
      <c r="H137" s="31"/>
      <c r="I137" s="152"/>
      <c r="J137" s="31"/>
      <c r="K137" s="31"/>
      <c r="L137" s="32"/>
      <c r="M137" s="153"/>
      <c r="N137" s="154"/>
      <c r="O137" s="57"/>
      <c r="P137" s="57"/>
      <c r="Q137" s="57"/>
      <c r="R137" s="57"/>
      <c r="S137" s="57"/>
      <c r="T137" s="58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6" t="s">
        <v>138</v>
      </c>
      <c r="AU137" s="16" t="s">
        <v>85</v>
      </c>
    </row>
    <row r="138" spans="1:65" s="2" customFormat="1" ht="21.75" customHeight="1">
      <c r="A138" s="31"/>
      <c r="B138" s="136"/>
      <c r="C138" s="137" t="s">
        <v>85</v>
      </c>
      <c r="D138" s="137" t="s">
        <v>133</v>
      </c>
      <c r="E138" s="138" t="s">
        <v>182</v>
      </c>
      <c r="F138" s="139" t="s">
        <v>183</v>
      </c>
      <c r="G138" s="140" t="s">
        <v>178</v>
      </c>
      <c r="H138" s="141">
        <v>5.85</v>
      </c>
      <c r="I138" s="142"/>
      <c r="J138" s="143">
        <f>ROUND(I138*H138,2)</f>
        <v>0</v>
      </c>
      <c r="K138" s="139" t="s">
        <v>179</v>
      </c>
      <c r="L138" s="32"/>
      <c r="M138" s="144" t="s">
        <v>1</v>
      </c>
      <c r="N138" s="145" t="s">
        <v>41</v>
      </c>
      <c r="O138" s="57"/>
      <c r="P138" s="146">
        <f>O138*H138</f>
        <v>0</v>
      </c>
      <c r="Q138" s="146">
        <v>5.6000000000000001E-2</v>
      </c>
      <c r="R138" s="146">
        <f>Q138*H138</f>
        <v>0.3276</v>
      </c>
      <c r="S138" s="146">
        <v>0</v>
      </c>
      <c r="T138" s="147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48" t="s">
        <v>93</v>
      </c>
      <c r="AT138" s="148" t="s">
        <v>133</v>
      </c>
      <c r="AU138" s="148" t="s">
        <v>85</v>
      </c>
      <c r="AY138" s="16" t="s">
        <v>132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6" t="s">
        <v>83</v>
      </c>
      <c r="BK138" s="149">
        <f>ROUND(I138*H138,2)</f>
        <v>0</v>
      </c>
      <c r="BL138" s="16" t="s">
        <v>93</v>
      </c>
      <c r="BM138" s="148" t="s">
        <v>184</v>
      </c>
    </row>
    <row r="139" spans="1:65" s="2" customFormat="1">
      <c r="A139" s="31"/>
      <c r="B139" s="32"/>
      <c r="C139" s="31"/>
      <c r="D139" s="150" t="s">
        <v>138</v>
      </c>
      <c r="E139" s="31"/>
      <c r="F139" s="151" t="s">
        <v>185</v>
      </c>
      <c r="G139" s="31"/>
      <c r="H139" s="31"/>
      <c r="I139" s="152"/>
      <c r="J139" s="31"/>
      <c r="K139" s="31"/>
      <c r="L139" s="32"/>
      <c r="M139" s="153"/>
      <c r="N139" s="154"/>
      <c r="O139" s="57"/>
      <c r="P139" s="57"/>
      <c r="Q139" s="57"/>
      <c r="R139" s="57"/>
      <c r="S139" s="57"/>
      <c r="T139" s="58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6" t="s">
        <v>138</v>
      </c>
      <c r="AU139" s="16" t="s">
        <v>85</v>
      </c>
    </row>
    <row r="140" spans="1:65" s="13" customFormat="1">
      <c r="B140" s="165"/>
      <c r="D140" s="150" t="s">
        <v>186</v>
      </c>
      <c r="E140" s="166" t="s">
        <v>1</v>
      </c>
      <c r="F140" s="167" t="s">
        <v>187</v>
      </c>
      <c r="H140" s="168">
        <v>2.4</v>
      </c>
      <c r="I140" s="169"/>
      <c r="L140" s="165"/>
      <c r="M140" s="170"/>
      <c r="N140" s="171"/>
      <c r="O140" s="171"/>
      <c r="P140" s="171"/>
      <c r="Q140" s="171"/>
      <c r="R140" s="171"/>
      <c r="S140" s="171"/>
      <c r="T140" s="172"/>
      <c r="AT140" s="166" t="s">
        <v>186</v>
      </c>
      <c r="AU140" s="166" t="s">
        <v>85</v>
      </c>
      <c r="AV140" s="13" t="s">
        <v>85</v>
      </c>
      <c r="AW140" s="13" t="s">
        <v>31</v>
      </c>
      <c r="AX140" s="13" t="s">
        <v>76</v>
      </c>
      <c r="AY140" s="166" t="s">
        <v>132</v>
      </c>
    </row>
    <row r="141" spans="1:65" s="13" customFormat="1">
      <c r="B141" s="165"/>
      <c r="D141" s="150" t="s">
        <v>186</v>
      </c>
      <c r="E141" s="166" t="s">
        <v>1</v>
      </c>
      <c r="F141" s="167" t="s">
        <v>629</v>
      </c>
      <c r="H141" s="168">
        <v>1.4</v>
      </c>
      <c r="I141" s="169"/>
      <c r="L141" s="165"/>
      <c r="M141" s="170"/>
      <c r="N141" s="171"/>
      <c r="O141" s="171"/>
      <c r="P141" s="171"/>
      <c r="Q141" s="171"/>
      <c r="R141" s="171"/>
      <c r="S141" s="171"/>
      <c r="T141" s="172"/>
      <c r="AT141" s="166" t="s">
        <v>186</v>
      </c>
      <c r="AU141" s="166" t="s">
        <v>85</v>
      </c>
      <c r="AV141" s="13" t="s">
        <v>85</v>
      </c>
      <c r="AW141" s="13" t="s">
        <v>31</v>
      </c>
      <c r="AX141" s="13" t="s">
        <v>76</v>
      </c>
      <c r="AY141" s="166" t="s">
        <v>132</v>
      </c>
    </row>
    <row r="142" spans="1:65" s="13" customFormat="1">
      <c r="B142" s="165"/>
      <c r="D142" s="150" t="s">
        <v>186</v>
      </c>
      <c r="E142" s="166" t="s">
        <v>1</v>
      </c>
      <c r="F142" s="167" t="s">
        <v>1007</v>
      </c>
      <c r="H142" s="168">
        <v>1.05</v>
      </c>
      <c r="I142" s="169"/>
      <c r="L142" s="165"/>
      <c r="M142" s="170"/>
      <c r="N142" s="171"/>
      <c r="O142" s="171"/>
      <c r="P142" s="171"/>
      <c r="Q142" s="171"/>
      <c r="R142" s="171"/>
      <c r="S142" s="171"/>
      <c r="T142" s="172"/>
      <c r="AT142" s="166" t="s">
        <v>186</v>
      </c>
      <c r="AU142" s="166" t="s">
        <v>85</v>
      </c>
      <c r="AV142" s="13" t="s">
        <v>85</v>
      </c>
      <c r="AW142" s="13" t="s">
        <v>31</v>
      </c>
      <c r="AX142" s="13" t="s">
        <v>76</v>
      </c>
      <c r="AY142" s="166" t="s">
        <v>132</v>
      </c>
    </row>
    <row r="143" spans="1:65" s="13" customFormat="1">
      <c r="B143" s="165"/>
      <c r="D143" s="150" t="s">
        <v>186</v>
      </c>
      <c r="E143" s="166" t="s">
        <v>1</v>
      </c>
      <c r="F143" s="167" t="s">
        <v>1008</v>
      </c>
      <c r="H143" s="168">
        <v>1</v>
      </c>
      <c r="I143" s="169"/>
      <c r="L143" s="165"/>
      <c r="M143" s="170"/>
      <c r="N143" s="171"/>
      <c r="O143" s="171"/>
      <c r="P143" s="171"/>
      <c r="Q143" s="171"/>
      <c r="R143" s="171"/>
      <c r="S143" s="171"/>
      <c r="T143" s="172"/>
      <c r="AT143" s="166" t="s">
        <v>186</v>
      </c>
      <c r="AU143" s="166" t="s">
        <v>85</v>
      </c>
      <c r="AV143" s="13" t="s">
        <v>85</v>
      </c>
      <c r="AW143" s="13" t="s">
        <v>31</v>
      </c>
      <c r="AX143" s="13" t="s">
        <v>76</v>
      </c>
      <c r="AY143" s="166" t="s">
        <v>132</v>
      </c>
    </row>
    <row r="144" spans="1:65" s="2" customFormat="1" ht="24.15" customHeight="1">
      <c r="A144" s="31"/>
      <c r="B144" s="136"/>
      <c r="C144" s="137" t="s">
        <v>90</v>
      </c>
      <c r="D144" s="137" t="s">
        <v>133</v>
      </c>
      <c r="E144" s="138" t="s">
        <v>191</v>
      </c>
      <c r="F144" s="139" t="s">
        <v>192</v>
      </c>
      <c r="G144" s="140" t="s">
        <v>178</v>
      </c>
      <c r="H144" s="141">
        <v>77</v>
      </c>
      <c r="I144" s="142"/>
      <c r="J144" s="143">
        <f>ROUND(I144*H144,2)</f>
        <v>0</v>
      </c>
      <c r="K144" s="139" t="s">
        <v>179</v>
      </c>
      <c r="L144" s="32"/>
      <c r="M144" s="144" t="s">
        <v>1</v>
      </c>
      <c r="N144" s="145" t="s">
        <v>41</v>
      </c>
      <c r="O144" s="57"/>
      <c r="P144" s="146">
        <f>O144*H144</f>
        <v>0</v>
      </c>
      <c r="Q144" s="146">
        <v>5.7999999999999996E-3</v>
      </c>
      <c r="R144" s="146">
        <f>Q144*H144</f>
        <v>0.4466</v>
      </c>
      <c r="S144" s="146">
        <v>0</v>
      </c>
      <c r="T144" s="147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48" t="s">
        <v>93</v>
      </c>
      <c r="AT144" s="148" t="s">
        <v>133</v>
      </c>
      <c r="AU144" s="148" t="s">
        <v>85</v>
      </c>
      <c r="AY144" s="16" t="s">
        <v>132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6" t="s">
        <v>83</v>
      </c>
      <c r="BK144" s="149">
        <f>ROUND(I144*H144,2)</f>
        <v>0</v>
      </c>
      <c r="BL144" s="16" t="s">
        <v>93</v>
      </c>
      <c r="BM144" s="148" t="s">
        <v>193</v>
      </c>
    </row>
    <row r="145" spans="1:65" s="2" customFormat="1" ht="28.8">
      <c r="A145" s="31"/>
      <c r="B145" s="32"/>
      <c r="C145" s="31"/>
      <c r="D145" s="150" t="s">
        <v>138</v>
      </c>
      <c r="E145" s="31"/>
      <c r="F145" s="151" t="s">
        <v>194</v>
      </c>
      <c r="G145" s="31"/>
      <c r="H145" s="31"/>
      <c r="I145" s="152"/>
      <c r="J145" s="31"/>
      <c r="K145" s="31"/>
      <c r="L145" s="32"/>
      <c r="M145" s="153"/>
      <c r="N145" s="154"/>
      <c r="O145" s="57"/>
      <c r="P145" s="57"/>
      <c r="Q145" s="57"/>
      <c r="R145" s="57"/>
      <c r="S145" s="57"/>
      <c r="T145" s="58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6" t="s">
        <v>138</v>
      </c>
      <c r="AU145" s="16" t="s">
        <v>85</v>
      </c>
    </row>
    <row r="146" spans="1:65" s="2" customFormat="1" ht="24.15" customHeight="1">
      <c r="A146" s="31"/>
      <c r="B146" s="136"/>
      <c r="C146" s="137" t="s">
        <v>93</v>
      </c>
      <c r="D146" s="137" t="s">
        <v>133</v>
      </c>
      <c r="E146" s="138" t="s">
        <v>195</v>
      </c>
      <c r="F146" s="139" t="s">
        <v>196</v>
      </c>
      <c r="G146" s="140" t="s">
        <v>178</v>
      </c>
      <c r="H146" s="141">
        <v>10</v>
      </c>
      <c r="I146" s="142"/>
      <c r="J146" s="143">
        <f>ROUND(I146*H146,2)</f>
        <v>0</v>
      </c>
      <c r="K146" s="139" t="s">
        <v>179</v>
      </c>
      <c r="L146" s="32"/>
      <c r="M146" s="144" t="s">
        <v>1</v>
      </c>
      <c r="N146" s="145" t="s">
        <v>41</v>
      </c>
      <c r="O146" s="57"/>
      <c r="P146" s="146">
        <f>O146*H146</f>
        <v>0</v>
      </c>
      <c r="Q146" s="146">
        <v>0</v>
      </c>
      <c r="R146" s="146">
        <f>Q146*H146</f>
        <v>0</v>
      </c>
      <c r="S146" s="146">
        <v>1.0000000000000001E-5</v>
      </c>
      <c r="T146" s="147">
        <f>S146*H146</f>
        <v>1E-4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48" t="s">
        <v>93</v>
      </c>
      <c r="AT146" s="148" t="s">
        <v>133</v>
      </c>
      <c r="AU146" s="148" t="s">
        <v>85</v>
      </c>
      <c r="AY146" s="16" t="s">
        <v>132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6" t="s">
        <v>83</v>
      </c>
      <c r="BK146" s="149">
        <f>ROUND(I146*H146,2)</f>
        <v>0</v>
      </c>
      <c r="BL146" s="16" t="s">
        <v>93</v>
      </c>
      <c r="BM146" s="148" t="s">
        <v>197</v>
      </c>
    </row>
    <row r="147" spans="1:65" s="2" customFormat="1" ht="28.8">
      <c r="A147" s="31"/>
      <c r="B147" s="32"/>
      <c r="C147" s="31"/>
      <c r="D147" s="150" t="s">
        <v>138</v>
      </c>
      <c r="E147" s="31"/>
      <c r="F147" s="151" t="s">
        <v>198</v>
      </c>
      <c r="G147" s="31"/>
      <c r="H147" s="31"/>
      <c r="I147" s="152"/>
      <c r="J147" s="31"/>
      <c r="K147" s="31"/>
      <c r="L147" s="32"/>
      <c r="M147" s="153"/>
      <c r="N147" s="154"/>
      <c r="O147" s="57"/>
      <c r="P147" s="57"/>
      <c r="Q147" s="57"/>
      <c r="R147" s="57"/>
      <c r="S147" s="57"/>
      <c r="T147" s="58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6" t="s">
        <v>138</v>
      </c>
      <c r="AU147" s="16" t="s">
        <v>85</v>
      </c>
    </row>
    <row r="148" spans="1:65" s="13" customFormat="1">
      <c r="B148" s="165"/>
      <c r="D148" s="150" t="s">
        <v>186</v>
      </c>
      <c r="E148" s="166" t="s">
        <v>1</v>
      </c>
      <c r="F148" s="167" t="s">
        <v>199</v>
      </c>
      <c r="H148" s="168">
        <v>10</v>
      </c>
      <c r="I148" s="169"/>
      <c r="L148" s="165"/>
      <c r="M148" s="170"/>
      <c r="N148" s="171"/>
      <c r="O148" s="171"/>
      <c r="P148" s="171"/>
      <c r="Q148" s="171"/>
      <c r="R148" s="171"/>
      <c r="S148" s="171"/>
      <c r="T148" s="172"/>
      <c r="AT148" s="166" t="s">
        <v>186</v>
      </c>
      <c r="AU148" s="166" t="s">
        <v>85</v>
      </c>
      <c r="AV148" s="13" t="s">
        <v>85</v>
      </c>
      <c r="AW148" s="13" t="s">
        <v>31</v>
      </c>
      <c r="AX148" s="13" t="s">
        <v>83</v>
      </c>
      <c r="AY148" s="166" t="s">
        <v>132</v>
      </c>
    </row>
    <row r="149" spans="1:65" s="11" customFormat="1" ht="22.95" customHeight="1">
      <c r="B149" s="125"/>
      <c r="D149" s="126" t="s">
        <v>75</v>
      </c>
      <c r="E149" s="163" t="s">
        <v>200</v>
      </c>
      <c r="F149" s="163" t="s">
        <v>201</v>
      </c>
      <c r="I149" s="128"/>
      <c r="J149" s="164">
        <f>BK149</f>
        <v>0</v>
      </c>
      <c r="L149" s="125"/>
      <c r="M149" s="130"/>
      <c r="N149" s="131"/>
      <c r="O149" s="131"/>
      <c r="P149" s="132">
        <f>SUM(P150:P165)</f>
        <v>0</v>
      </c>
      <c r="Q149" s="131"/>
      <c r="R149" s="132">
        <f>SUM(R150:R165)</f>
        <v>6.8424999999999996E-3</v>
      </c>
      <c r="S149" s="131"/>
      <c r="T149" s="133">
        <f>SUM(T150:T165)</f>
        <v>0.90399999999999991</v>
      </c>
      <c r="AR149" s="126" t="s">
        <v>83</v>
      </c>
      <c r="AT149" s="134" t="s">
        <v>75</v>
      </c>
      <c r="AU149" s="134" t="s">
        <v>83</v>
      </c>
      <c r="AY149" s="126" t="s">
        <v>132</v>
      </c>
      <c r="BK149" s="135">
        <f>SUM(BK150:BK165)</f>
        <v>0</v>
      </c>
    </row>
    <row r="150" spans="1:65" s="2" customFormat="1" ht="33" customHeight="1">
      <c r="A150" s="31"/>
      <c r="B150" s="136"/>
      <c r="C150" s="137" t="s">
        <v>96</v>
      </c>
      <c r="D150" s="137" t="s">
        <v>133</v>
      </c>
      <c r="E150" s="138" t="s">
        <v>202</v>
      </c>
      <c r="F150" s="139" t="s">
        <v>203</v>
      </c>
      <c r="G150" s="140" t="s">
        <v>178</v>
      </c>
      <c r="H150" s="141">
        <v>40.25</v>
      </c>
      <c r="I150" s="142"/>
      <c r="J150" s="143">
        <f>ROUND(I150*H150,2)</f>
        <v>0</v>
      </c>
      <c r="K150" s="139" t="s">
        <v>179</v>
      </c>
      <c r="L150" s="32"/>
      <c r="M150" s="144" t="s">
        <v>1</v>
      </c>
      <c r="N150" s="145" t="s">
        <v>41</v>
      </c>
      <c r="O150" s="57"/>
      <c r="P150" s="146">
        <f>O150*H150</f>
        <v>0</v>
      </c>
      <c r="Q150" s="146">
        <v>1.2999999999999999E-4</v>
      </c>
      <c r="R150" s="146">
        <f>Q150*H150</f>
        <v>5.2324999999999993E-3</v>
      </c>
      <c r="S150" s="146">
        <v>0</v>
      </c>
      <c r="T150" s="147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48" t="s">
        <v>93</v>
      </c>
      <c r="AT150" s="148" t="s">
        <v>133</v>
      </c>
      <c r="AU150" s="148" t="s">
        <v>85</v>
      </c>
      <c r="AY150" s="16" t="s">
        <v>132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6" t="s">
        <v>83</v>
      </c>
      <c r="BK150" s="149">
        <f>ROUND(I150*H150,2)</f>
        <v>0</v>
      </c>
      <c r="BL150" s="16" t="s">
        <v>93</v>
      </c>
      <c r="BM150" s="148" t="s">
        <v>204</v>
      </c>
    </row>
    <row r="151" spans="1:65" s="2" customFormat="1" ht="19.2">
      <c r="A151" s="31"/>
      <c r="B151" s="32"/>
      <c r="C151" s="31"/>
      <c r="D151" s="150" t="s">
        <v>138</v>
      </c>
      <c r="E151" s="31"/>
      <c r="F151" s="151" t="s">
        <v>205</v>
      </c>
      <c r="G151" s="31"/>
      <c r="H151" s="31"/>
      <c r="I151" s="152"/>
      <c r="J151" s="31"/>
      <c r="K151" s="31"/>
      <c r="L151" s="32"/>
      <c r="M151" s="153"/>
      <c r="N151" s="154"/>
      <c r="O151" s="57"/>
      <c r="P151" s="57"/>
      <c r="Q151" s="57"/>
      <c r="R151" s="57"/>
      <c r="S151" s="57"/>
      <c r="T151" s="58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6" t="s">
        <v>138</v>
      </c>
      <c r="AU151" s="16" t="s">
        <v>85</v>
      </c>
    </row>
    <row r="152" spans="1:65" s="2" customFormat="1" ht="24.15" customHeight="1">
      <c r="A152" s="31"/>
      <c r="B152" s="136"/>
      <c r="C152" s="137" t="s">
        <v>99</v>
      </c>
      <c r="D152" s="137" t="s">
        <v>133</v>
      </c>
      <c r="E152" s="138" t="s">
        <v>206</v>
      </c>
      <c r="F152" s="139" t="s">
        <v>207</v>
      </c>
      <c r="G152" s="140" t="s">
        <v>178</v>
      </c>
      <c r="H152" s="141">
        <v>40.25</v>
      </c>
      <c r="I152" s="142"/>
      <c r="J152" s="143">
        <f>ROUND(I152*H152,2)</f>
        <v>0</v>
      </c>
      <c r="K152" s="139" t="s">
        <v>179</v>
      </c>
      <c r="L152" s="32"/>
      <c r="M152" s="144" t="s">
        <v>1</v>
      </c>
      <c r="N152" s="145" t="s">
        <v>41</v>
      </c>
      <c r="O152" s="57"/>
      <c r="P152" s="146">
        <f>O152*H152</f>
        <v>0</v>
      </c>
      <c r="Q152" s="146">
        <v>4.0000000000000003E-5</v>
      </c>
      <c r="R152" s="146">
        <f>Q152*H152</f>
        <v>1.6100000000000001E-3</v>
      </c>
      <c r="S152" s="146">
        <v>0</v>
      </c>
      <c r="T152" s="147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48" t="s">
        <v>93</v>
      </c>
      <c r="AT152" s="148" t="s">
        <v>133</v>
      </c>
      <c r="AU152" s="148" t="s">
        <v>85</v>
      </c>
      <c r="AY152" s="16" t="s">
        <v>132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6" t="s">
        <v>83</v>
      </c>
      <c r="BK152" s="149">
        <f>ROUND(I152*H152,2)</f>
        <v>0</v>
      </c>
      <c r="BL152" s="16" t="s">
        <v>93</v>
      </c>
      <c r="BM152" s="148" t="s">
        <v>208</v>
      </c>
    </row>
    <row r="153" spans="1:65" s="2" customFormat="1" ht="19.2">
      <c r="A153" s="31"/>
      <c r="B153" s="32"/>
      <c r="C153" s="31"/>
      <c r="D153" s="150" t="s">
        <v>138</v>
      </c>
      <c r="E153" s="31"/>
      <c r="F153" s="151" t="s">
        <v>209</v>
      </c>
      <c r="G153" s="31"/>
      <c r="H153" s="31"/>
      <c r="I153" s="152"/>
      <c r="J153" s="31"/>
      <c r="K153" s="31"/>
      <c r="L153" s="32"/>
      <c r="M153" s="153"/>
      <c r="N153" s="154"/>
      <c r="O153" s="57"/>
      <c r="P153" s="57"/>
      <c r="Q153" s="57"/>
      <c r="R153" s="57"/>
      <c r="S153" s="57"/>
      <c r="T153" s="58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6" t="s">
        <v>138</v>
      </c>
      <c r="AU153" s="16" t="s">
        <v>85</v>
      </c>
    </row>
    <row r="154" spans="1:65" s="2" customFormat="1" ht="33" customHeight="1">
      <c r="A154" s="31"/>
      <c r="B154" s="136"/>
      <c r="C154" s="137" t="s">
        <v>102</v>
      </c>
      <c r="D154" s="137" t="s">
        <v>133</v>
      </c>
      <c r="E154" s="138" t="s">
        <v>210</v>
      </c>
      <c r="F154" s="139" t="s">
        <v>211</v>
      </c>
      <c r="G154" s="140" t="s">
        <v>212</v>
      </c>
      <c r="H154" s="141">
        <v>80</v>
      </c>
      <c r="I154" s="142"/>
      <c r="J154" s="143">
        <f>ROUND(I154*H154,2)</f>
        <v>0</v>
      </c>
      <c r="K154" s="139" t="s">
        <v>179</v>
      </c>
      <c r="L154" s="32"/>
      <c r="M154" s="144" t="s">
        <v>1</v>
      </c>
      <c r="N154" s="145" t="s">
        <v>41</v>
      </c>
      <c r="O154" s="57"/>
      <c r="P154" s="146">
        <f>O154*H154</f>
        <v>0</v>
      </c>
      <c r="Q154" s="146">
        <v>0</v>
      </c>
      <c r="R154" s="146">
        <f>Q154*H154</f>
        <v>0</v>
      </c>
      <c r="S154" s="146">
        <v>1E-3</v>
      </c>
      <c r="T154" s="147">
        <f>S154*H154</f>
        <v>0.08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48" t="s">
        <v>93</v>
      </c>
      <c r="AT154" s="148" t="s">
        <v>133</v>
      </c>
      <c r="AU154" s="148" t="s">
        <v>85</v>
      </c>
      <c r="AY154" s="16" t="s">
        <v>132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6" t="s">
        <v>83</v>
      </c>
      <c r="BK154" s="149">
        <f>ROUND(I154*H154,2)</f>
        <v>0</v>
      </c>
      <c r="BL154" s="16" t="s">
        <v>93</v>
      </c>
      <c r="BM154" s="148" t="s">
        <v>213</v>
      </c>
    </row>
    <row r="155" spans="1:65" s="2" customFormat="1" ht="28.8">
      <c r="A155" s="31"/>
      <c r="B155" s="32"/>
      <c r="C155" s="31"/>
      <c r="D155" s="150" t="s">
        <v>138</v>
      </c>
      <c r="E155" s="31"/>
      <c r="F155" s="151" t="s">
        <v>214</v>
      </c>
      <c r="G155" s="31"/>
      <c r="H155" s="31"/>
      <c r="I155" s="152"/>
      <c r="J155" s="31"/>
      <c r="K155" s="31"/>
      <c r="L155" s="32"/>
      <c r="M155" s="153"/>
      <c r="N155" s="154"/>
      <c r="O155" s="57"/>
      <c r="P155" s="57"/>
      <c r="Q155" s="57"/>
      <c r="R155" s="57"/>
      <c r="S155" s="57"/>
      <c r="T155" s="58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6" t="s">
        <v>138</v>
      </c>
      <c r="AU155" s="16" t="s">
        <v>85</v>
      </c>
    </row>
    <row r="156" spans="1:65" s="2" customFormat="1" ht="24.15" customHeight="1">
      <c r="A156" s="31"/>
      <c r="B156" s="136"/>
      <c r="C156" s="137" t="s">
        <v>105</v>
      </c>
      <c r="D156" s="137" t="s">
        <v>133</v>
      </c>
      <c r="E156" s="138" t="s">
        <v>215</v>
      </c>
      <c r="F156" s="139" t="s">
        <v>216</v>
      </c>
      <c r="G156" s="140" t="s">
        <v>212</v>
      </c>
      <c r="H156" s="141">
        <v>20</v>
      </c>
      <c r="I156" s="142"/>
      <c r="J156" s="143">
        <f>ROUND(I156*H156,2)</f>
        <v>0</v>
      </c>
      <c r="K156" s="139" t="s">
        <v>179</v>
      </c>
      <c r="L156" s="32"/>
      <c r="M156" s="144" t="s">
        <v>1</v>
      </c>
      <c r="N156" s="145" t="s">
        <v>41</v>
      </c>
      <c r="O156" s="57"/>
      <c r="P156" s="146">
        <f>O156*H156</f>
        <v>0</v>
      </c>
      <c r="Q156" s="146">
        <v>0</v>
      </c>
      <c r="R156" s="146">
        <f>Q156*H156</f>
        <v>0</v>
      </c>
      <c r="S156" s="146">
        <v>5.0000000000000001E-3</v>
      </c>
      <c r="T156" s="147">
        <f>S156*H156</f>
        <v>0.1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48" t="s">
        <v>93</v>
      </c>
      <c r="AT156" s="148" t="s">
        <v>133</v>
      </c>
      <c r="AU156" s="148" t="s">
        <v>85</v>
      </c>
      <c r="AY156" s="16" t="s">
        <v>132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6" t="s">
        <v>83</v>
      </c>
      <c r="BK156" s="149">
        <f>ROUND(I156*H156,2)</f>
        <v>0</v>
      </c>
      <c r="BL156" s="16" t="s">
        <v>93</v>
      </c>
      <c r="BM156" s="148" t="s">
        <v>217</v>
      </c>
    </row>
    <row r="157" spans="1:65" s="2" customFormat="1" ht="28.8">
      <c r="A157" s="31"/>
      <c r="B157" s="32"/>
      <c r="C157" s="31"/>
      <c r="D157" s="150" t="s">
        <v>138</v>
      </c>
      <c r="E157" s="31"/>
      <c r="F157" s="151" t="s">
        <v>218</v>
      </c>
      <c r="G157" s="31"/>
      <c r="H157" s="31"/>
      <c r="I157" s="152"/>
      <c r="J157" s="31"/>
      <c r="K157" s="31"/>
      <c r="L157" s="32"/>
      <c r="M157" s="153"/>
      <c r="N157" s="154"/>
      <c r="O157" s="57"/>
      <c r="P157" s="57"/>
      <c r="Q157" s="57"/>
      <c r="R157" s="57"/>
      <c r="S157" s="57"/>
      <c r="T157" s="58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6" t="s">
        <v>138</v>
      </c>
      <c r="AU157" s="16" t="s">
        <v>85</v>
      </c>
    </row>
    <row r="158" spans="1:65" s="2" customFormat="1" ht="33" customHeight="1">
      <c r="A158" s="31"/>
      <c r="B158" s="136"/>
      <c r="C158" s="137" t="s">
        <v>200</v>
      </c>
      <c r="D158" s="137" t="s">
        <v>133</v>
      </c>
      <c r="E158" s="138" t="s">
        <v>219</v>
      </c>
      <c r="F158" s="139" t="s">
        <v>220</v>
      </c>
      <c r="G158" s="140" t="s">
        <v>212</v>
      </c>
      <c r="H158" s="141">
        <v>15</v>
      </c>
      <c r="I158" s="142"/>
      <c r="J158" s="143">
        <f>ROUND(I158*H158,2)</f>
        <v>0</v>
      </c>
      <c r="K158" s="139" t="s">
        <v>179</v>
      </c>
      <c r="L158" s="32"/>
      <c r="M158" s="144" t="s">
        <v>1</v>
      </c>
      <c r="N158" s="145" t="s">
        <v>41</v>
      </c>
      <c r="O158" s="57"/>
      <c r="P158" s="146">
        <f>O158*H158</f>
        <v>0</v>
      </c>
      <c r="Q158" s="146">
        <v>0</v>
      </c>
      <c r="R158" s="146">
        <f>Q158*H158</f>
        <v>0</v>
      </c>
      <c r="S158" s="146">
        <v>7.0000000000000001E-3</v>
      </c>
      <c r="T158" s="147">
        <f>S158*H158</f>
        <v>0.105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48" t="s">
        <v>93</v>
      </c>
      <c r="AT158" s="148" t="s">
        <v>133</v>
      </c>
      <c r="AU158" s="148" t="s">
        <v>85</v>
      </c>
      <c r="AY158" s="16" t="s">
        <v>132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6" t="s">
        <v>83</v>
      </c>
      <c r="BK158" s="149">
        <f>ROUND(I158*H158,2)</f>
        <v>0</v>
      </c>
      <c r="BL158" s="16" t="s">
        <v>93</v>
      </c>
      <c r="BM158" s="148" t="s">
        <v>221</v>
      </c>
    </row>
    <row r="159" spans="1:65" s="2" customFormat="1" ht="28.8">
      <c r="A159" s="31"/>
      <c r="B159" s="32"/>
      <c r="C159" s="31"/>
      <c r="D159" s="150" t="s">
        <v>138</v>
      </c>
      <c r="E159" s="31"/>
      <c r="F159" s="151" t="s">
        <v>222</v>
      </c>
      <c r="G159" s="31"/>
      <c r="H159" s="31"/>
      <c r="I159" s="152"/>
      <c r="J159" s="31"/>
      <c r="K159" s="31"/>
      <c r="L159" s="32"/>
      <c r="M159" s="153"/>
      <c r="N159" s="154"/>
      <c r="O159" s="57"/>
      <c r="P159" s="57"/>
      <c r="Q159" s="57"/>
      <c r="R159" s="57"/>
      <c r="S159" s="57"/>
      <c r="T159" s="58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6" t="s">
        <v>138</v>
      </c>
      <c r="AU159" s="16" t="s">
        <v>85</v>
      </c>
    </row>
    <row r="160" spans="1:65" s="2" customFormat="1" ht="33" customHeight="1">
      <c r="A160" s="31"/>
      <c r="B160" s="136"/>
      <c r="C160" s="137" t="s">
        <v>223</v>
      </c>
      <c r="D160" s="137" t="s">
        <v>133</v>
      </c>
      <c r="E160" s="138" t="s">
        <v>224</v>
      </c>
      <c r="F160" s="139" t="s">
        <v>225</v>
      </c>
      <c r="G160" s="140" t="s">
        <v>212</v>
      </c>
      <c r="H160" s="141">
        <v>10</v>
      </c>
      <c r="I160" s="142"/>
      <c r="J160" s="143">
        <f>ROUND(I160*H160,2)</f>
        <v>0</v>
      </c>
      <c r="K160" s="139" t="s">
        <v>179</v>
      </c>
      <c r="L160" s="32"/>
      <c r="M160" s="144" t="s">
        <v>1</v>
      </c>
      <c r="N160" s="145" t="s">
        <v>41</v>
      </c>
      <c r="O160" s="57"/>
      <c r="P160" s="146">
        <f>O160*H160</f>
        <v>0</v>
      </c>
      <c r="Q160" s="146">
        <v>0</v>
      </c>
      <c r="R160" s="146">
        <f>Q160*H160</f>
        <v>0</v>
      </c>
      <c r="S160" s="146">
        <v>1.4999999999999999E-2</v>
      </c>
      <c r="T160" s="147">
        <f>S160*H160</f>
        <v>0.15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48" t="s">
        <v>93</v>
      </c>
      <c r="AT160" s="148" t="s">
        <v>133</v>
      </c>
      <c r="AU160" s="148" t="s">
        <v>85</v>
      </c>
      <c r="AY160" s="16" t="s">
        <v>132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6" t="s">
        <v>83</v>
      </c>
      <c r="BK160" s="149">
        <f>ROUND(I160*H160,2)</f>
        <v>0</v>
      </c>
      <c r="BL160" s="16" t="s">
        <v>93</v>
      </c>
      <c r="BM160" s="148" t="s">
        <v>226</v>
      </c>
    </row>
    <row r="161" spans="1:65" s="2" customFormat="1" ht="28.8">
      <c r="A161" s="31"/>
      <c r="B161" s="32"/>
      <c r="C161" s="31"/>
      <c r="D161" s="150" t="s">
        <v>138</v>
      </c>
      <c r="E161" s="31"/>
      <c r="F161" s="151" t="s">
        <v>227</v>
      </c>
      <c r="G161" s="31"/>
      <c r="H161" s="31"/>
      <c r="I161" s="152"/>
      <c r="J161" s="31"/>
      <c r="K161" s="31"/>
      <c r="L161" s="32"/>
      <c r="M161" s="153"/>
      <c r="N161" s="154"/>
      <c r="O161" s="57"/>
      <c r="P161" s="57"/>
      <c r="Q161" s="57"/>
      <c r="R161" s="57"/>
      <c r="S161" s="57"/>
      <c r="T161" s="58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6" t="s">
        <v>138</v>
      </c>
      <c r="AU161" s="16" t="s">
        <v>85</v>
      </c>
    </row>
    <row r="162" spans="1:65" s="2" customFormat="1" ht="37.950000000000003" customHeight="1">
      <c r="A162" s="31"/>
      <c r="B162" s="136"/>
      <c r="C162" s="137" t="s">
        <v>228</v>
      </c>
      <c r="D162" s="137" t="s">
        <v>133</v>
      </c>
      <c r="E162" s="138" t="s">
        <v>229</v>
      </c>
      <c r="F162" s="139" t="s">
        <v>230</v>
      </c>
      <c r="G162" s="140" t="s">
        <v>178</v>
      </c>
      <c r="H162" s="141">
        <v>40.25</v>
      </c>
      <c r="I162" s="142"/>
      <c r="J162" s="143">
        <f>ROUND(I162*H162,2)</f>
        <v>0</v>
      </c>
      <c r="K162" s="139" t="s">
        <v>179</v>
      </c>
      <c r="L162" s="32"/>
      <c r="M162" s="144" t="s">
        <v>1</v>
      </c>
      <c r="N162" s="145" t="s">
        <v>41</v>
      </c>
      <c r="O162" s="57"/>
      <c r="P162" s="146">
        <f>O162*H162</f>
        <v>0</v>
      </c>
      <c r="Q162" s="146">
        <v>0</v>
      </c>
      <c r="R162" s="146">
        <f>Q162*H162</f>
        <v>0</v>
      </c>
      <c r="S162" s="146">
        <v>4.0000000000000001E-3</v>
      </c>
      <c r="T162" s="147">
        <f>S162*H162</f>
        <v>0.161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48" t="s">
        <v>93</v>
      </c>
      <c r="AT162" s="148" t="s">
        <v>133</v>
      </c>
      <c r="AU162" s="148" t="s">
        <v>85</v>
      </c>
      <c r="AY162" s="16" t="s">
        <v>132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6" t="s">
        <v>83</v>
      </c>
      <c r="BK162" s="149">
        <f>ROUND(I162*H162,2)</f>
        <v>0</v>
      </c>
      <c r="BL162" s="16" t="s">
        <v>93</v>
      </c>
      <c r="BM162" s="148" t="s">
        <v>231</v>
      </c>
    </row>
    <row r="163" spans="1:65" s="2" customFormat="1" ht="19.2">
      <c r="A163" s="31"/>
      <c r="B163" s="32"/>
      <c r="C163" s="31"/>
      <c r="D163" s="150" t="s">
        <v>138</v>
      </c>
      <c r="E163" s="31"/>
      <c r="F163" s="151" t="s">
        <v>232</v>
      </c>
      <c r="G163" s="31"/>
      <c r="H163" s="31"/>
      <c r="I163" s="152"/>
      <c r="J163" s="31"/>
      <c r="K163" s="31"/>
      <c r="L163" s="32"/>
      <c r="M163" s="153"/>
      <c r="N163" s="154"/>
      <c r="O163" s="57"/>
      <c r="P163" s="57"/>
      <c r="Q163" s="57"/>
      <c r="R163" s="57"/>
      <c r="S163" s="57"/>
      <c r="T163" s="58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T163" s="16" t="s">
        <v>138</v>
      </c>
      <c r="AU163" s="16" t="s">
        <v>85</v>
      </c>
    </row>
    <row r="164" spans="1:65" s="2" customFormat="1" ht="37.950000000000003" customHeight="1">
      <c r="A164" s="31"/>
      <c r="B164" s="136"/>
      <c r="C164" s="137" t="s">
        <v>8</v>
      </c>
      <c r="D164" s="137" t="s">
        <v>133</v>
      </c>
      <c r="E164" s="138" t="s">
        <v>233</v>
      </c>
      <c r="F164" s="139" t="s">
        <v>234</v>
      </c>
      <c r="G164" s="140" t="s">
        <v>178</v>
      </c>
      <c r="H164" s="141">
        <v>77</v>
      </c>
      <c r="I164" s="142"/>
      <c r="J164" s="143">
        <f>ROUND(I164*H164,2)</f>
        <v>0</v>
      </c>
      <c r="K164" s="139" t="s">
        <v>179</v>
      </c>
      <c r="L164" s="32"/>
      <c r="M164" s="144" t="s">
        <v>1</v>
      </c>
      <c r="N164" s="145" t="s">
        <v>41</v>
      </c>
      <c r="O164" s="57"/>
      <c r="P164" s="146">
        <f>O164*H164</f>
        <v>0</v>
      </c>
      <c r="Q164" s="146">
        <v>0</v>
      </c>
      <c r="R164" s="146">
        <f>Q164*H164</f>
        <v>0</v>
      </c>
      <c r="S164" s="146">
        <v>4.0000000000000001E-3</v>
      </c>
      <c r="T164" s="147">
        <f>S164*H164</f>
        <v>0.308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48" t="s">
        <v>93</v>
      </c>
      <c r="AT164" s="148" t="s">
        <v>133</v>
      </c>
      <c r="AU164" s="148" t="s">
        <v>85</v>
      </c>
      <c r="AY164" s="16" t="s">
        <v>132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6" t="s">
        <v>83</v>
      </c>
      <c r="BK164" s="149">
        <f>ROUND(I164*H164,2)</f>
        <v>0</v>
      </c>
      <c r="BL164" s="16" t="s">
        <v>93</v>
      </c>
      <c r="BM164" s="148" t="s">
        <v>235</v>
      </c>
    </row>
    <row r="165" spans="1:65" s="2" customFormat="1" ht="28.8">
      <c r="A165" s="31"/>
      <c r="B165" s="32"/>
      <c r="C165" s="31"/>
      <c r="D165" s="150" t="s">
        <v>138</v>
      </c>
      <c r="E165" s="31"/>
      <c r="F165" s="151" t="s">
        <v>236</v>
      </c>
      <c r="G165" s="31"/>
      <c r="H165" s="31"/>
      <c r="I165" s="152"/>
      <c r="J165" s="31"/>
      <c r="K165" s="31"/>
      <c r="L165" s="32"/>
      <c r="M165" s="153"/>
      <c r="N165" s="154"/>
      <c r="O165" s="57"/>
      <c r="P165" s="57"/>
      <c r="Q165" s="57"/>
      <c r="R165" s="57"/>
      <c r="S165" s="57"/>
      <c r="T165" s="58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6" t="s">
        <v>138</v>
      </c>
      <c r="AU165" s="16" t="s">
        <v>85</v>
      </c>
    </row>
    <row r="166" spans="1:65" s="11" customFormat="1" ht="22.95" customHeight="1">
      <c r="B166" s="125"/>
      <c r="D166" s="126" t="s">
        <v>75</v>
      </c>
      <c r="E166" s="163" t="s">
        <v>237</v>
      </c>
      <c r="F166" s="163" t="s">
        <v>238</v>
      </c>
      <c r="I166" s="128"/>
      <c r="J166" s="164">
        <f>BK166</f>
        <v>0</v>
      </c>
      <c r="L166" s="125"/>
      <c r="M166" s="130"/>
      <c r="N166" s="131"/>
      <c r="O166" s="131"/>
      <c r="P166" s="132">
        <f>SUM(P167:P175)</f>
        <v>0</v>
      </c>
      <c r="Q166" s="131"/>
      <c r="R166" s="132">
        <f>SUM(R167:R175)</f>
        <v>0</v>
      </c>
      <c r="S166" s="131"/>
      <c r="T166" s="133">
        <f>SUM(T167:T175)</f>
        <v>0</v>
      </c>
      <c r="AR166" s="126" t="s">
        <v>83</v>
      </c>
      <c r="AT166" s="134" t="s">
        <v>75</v>
      </c>
      <c r="AU166" s="134" t="s">
        <v>83</v>
      </c>
      <c r="AY166" s="126" t="s">
        <v>132</v>
      </c>
      <c r="BK166" s="135">
        <f>SUM(BK167:BK175)</f>
        <v>0</v>
      </c>
    </row>
    <row r="167" spans="1:65" s="2" customFormat="1" ht="24.15" customHeight="1">
      <c r="A167" s="31"/>
      <c r="B167" s="136"/>
      <c r="C167" s="137" t="s">
        <v>239</v>
      </c>
      <c r="D167" s="137" t="s">
        <v>133</v>
      </c>
      <c r="E167" s="138" t="s">
        <v>240</v>
      </c>
      <c r="F167" s="139" t="s">
        <v>241</v>
      </c>
      <c r="G167" s="140" t="s">
        <v>242</v>
      </c>
      <c r="H167" s="141">
        <v>1.109</v>
      </c>
      <c r="I167" s="142"/>
      <c r="J167" s="143">
        <f>ROUND(I167*H167,2)</f>
        <v>0</v>
      </c>
      <c r="K167" s="139" t="s">
        <v>179</v>
      </c>
      <c r="L167" s="32"/>
      <c r="M167" s="144" t="s">
        <v>1</v>
      </c>
      <c r="N167" s="145" t="s">
        <v>41</v>
      </c>
      <c r="O167" s="57"/>
      <c r="P167" s="146">
        <f>O167*H167</f>
        <v>0</v>
      </c>
      <c r="Q167" s="146">
        <v>0</v>
      </c>
      <c r="R167" s="146">
        <f>Q167*H167</f>
        <v>0</v>
      </c>
      <c r="S167" s="146">
        <v>0</v>
      </c>
      <c r="T167" s="147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48" t="s">
        <v>93</v>
      </c>
      <c r="AT167" s="148" t="s">
        <v>133</v>
      </c>
      <c r="AU167" s="148" t="s">
        <v>85</v>
      </c>
      <c r="AY167" s="16" t="s">
        <v>132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6" t="s">
        <v>83</v>
      </c>
      <c r="BK167" s="149">
        <f>ROUND(I167*H167,2)</f>
        <v>0</v>
      </c>
      <c r="BL167" s="16" t="s">
        <v>93</v>
      </c>
      <c r="BM167" s="148" t="s">
        <v>243</v>
      </c>
    </row>
    <row r="168" spans="1:65" s="2" customFormat="1" ht="19.2">
      <c r="A168" s="31"/>
      <c r="B168" s="32"/>
      <c r="C168" s="31"/>
      <c r="D168" s="150" t="s">
        <v>138</v>
      </c>
      <c r="E168" s="31"/>
      <c r="F168" s="151" t="s">
        <v>244</v>
      </c>
      <c r="G168" s="31"/>
      <c r="H168" s="31"/>
      <c r="I168" s="152"/>
      <c r="J168" s="31"/>
      <c r="K168" s="31"/>
      <c r="L168" s="32"/>
      <c r="M168" s="153"/>
      <c r="N168" s="154"/>
      <c r="O168" s="57"/>
      <c r="P168" s="57"/>
      <c r="Q168" s="57"/>
      <c r="R168" s="57"/>
      <c r="S168" s="57"/>
      <c r="T168" s="58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6" t="s">
        <v>138</v>
      </c>
      <c r="AU168" s="16" t="s">
        <v>85</v>
      </c>
    </row>
    <row r="169" spans="1:65" s="2" customFormat="1" ht="24.15" customHeight="1">
      <c r="A169" s="31"/>
      <c r="B169" s="136"/>
      <c r="C169" s="137" t="s">
        <v>245</v>
      </c>
      <c r="D169" s="137" t="s">
        <v>133</v>
      </c>
      <c r="E169" s="138" t="s">
        <v>246</v>
      </c>
      <c r="F169" s="139" t="s">
        <v>247</v>
      </c>
      <c r="G169" s="140" t="s">
        <v>242</v>
      </c>
      <c r="H169" s="141">
        <v>1.109</v>
      </c>
      <c r="I169" s="142"/>
      <c r="J169" s="143">
        <f>ROUND(I169*H169,2)</f>
        <v>0</v>
      </c>
      <c r="K169" s="139" t="s">
        <v>179</v>
      </c>
      <c r="L169" s="32"/>
      <c r="M169" s="144" t="s">
        <v>1</v>
      </c>
      <c r="N169" s="145" t="s">
        <v>41</v>
      </c>
      <c r="O169" s="57"/>
      <c r="P169" s="146">
        <f>O169*H169</f>
        <v>0</v>
      </c>
      <c r="Q169" s="146">
        <v>0</v>
      </c>
      <c r="R169" s="146">
        <f>Q169*H169</f>
        <v>0</v>
      </c>
      <c r="S169" s="146">
        <v>0</v>
      </c>
      <c r="T169" s="147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48" t="s">
        <v>93</v>
      </c>
      <c r="AT169" s="148" t="s">
        <v>133</v>
      </c>
      <c r="AU169" s="148" t="s">
        <v>85</v>
      </c>
      <c r="AY169" s="16" t="s">
        <v>132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6" t="s">
        <v>83</v>
      </c>
      <c r="BK169" s="149">
        <f>ROUND(I169*H169,2)</f>
        <v>0</v>
      </c>
      <c r="BL169" s="16" t="s">
        <v>93</v>
      </c>
      <c r="BM169" s="148" t="s">
        <v>248</v>
      </c>
    </row>
    <row r="170" spans="1:65" s="2" customFormat="1" ht="19.2">
      <c r="A170" s="31"/>
      <c r="B170" s="32"/>
      <c r="C170" s="31"/>
      <c r="D170" s="150" t="s">
        <v>138</v>
      </c>
      <c r="E170" s="31"/>
      <c r="F170" s="151" t="s">
        <v>249</v>
      </c>
      <c r="G170" s="31"/>
      <c r="H170" s="31"/>
      <c r="I170" s="152"/>
      <c r="J170" s="31"/>
      <c r="K170" s="31"/>
      <c r="L170" s="32"/>
      <c r="M170" s="153"/>
      <c r="N170" s="154"/>
      <c r="O170" s="57"/>
      <c r="P170" s="57"/>
      <c r="Q170" s="57"/>
      <c r="R170" s="57"/>
      <c r="S170" s="57"/>
      <c r="T170" s="58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6" t="s">
        <v>138</v>
      </c>
      <c r="AU170" s="16" t="s">
        <v>85</v>
      </c>
    </row>
    <row r="171" spans="1:65" s="2" customFormat="1" ht="24.15" customHeight="1">
      <c r="A171" s="31"/>
      <c r="B171" s="136"/>
      <c r="C171" s="137" t="s">
        <v>250</v>
      </c>
      <c r="D171" s="137" t="s">
        <v>133</v>
      </c>
      <c r="E171" s="138" t="s">
        <v>251</v>
      </c>
      <c r="F171" s="139" t="s">
        <v>252</v>
      </c>
      <c r="G171" s="140" t="s">
        <v>242</v>
      </c>
      <c r="H171" s="141">
        <v>9.9809999999999999</v>
      </c>
      <c r="I171" s="142"/>
      <c r="J171" s="143">
        <f>ROUND(I171*H171,2)</f>
        <v>0</v>
      </c>
      <c r="K171" s="139" t="s">
        <v>179</v>
      </c>
      <c r="L171" s="32"/>
      <c r="M171" s="144" t="s">
        <v>1</v>
      </c>
      <c r="N171" s="145" t="s">
        <v>41</v>
      </c>
      <c r="O171" s="57"/>
      <c r="P171" s="146">
        <f>O171*H171</f>
        <v>0</v>
      </c>
      <c r="Q171" s="146">
        <v>0</v>
      </c>
      <c r="R171" s="146">
        <f>Q171*H171</f>
        <v>0</v>
      </c>
      <c r="S171" s="146">
        <v>0</v>
      </c>
      <c r="T171" s="147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48" t="s">
        <v>93</v>
      </c>
      <c r="AT171" s="148" t="s">
        <v>133</v>
      </c>
      <c r="AU171" s="148" t="s">
        <v>85</v>
      </c>
      <c r="AY171" s="16" t="s">
        <v>132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6" t="s">
        <v>83</v>
      </c>
      <c r="BK171" s="149">
        <f>ROUND(I171*H171,2)</f>
        <v>0</v>
      </c>
      <c r="BL171" s="16" t="s">
        <v>93</v>
      </c>
      <c r="BM171" s="148" t="s">
        <v>253</v>
      </c>
    </row>
    <row r="172" spans="1:65" s="2" customFormat="1" ht="28.8">
      <c r="A172" s="31"/>
      <c r="B172" s="32"/>
      <c r="C172" s="31"/>
      <c r="D172" s="150" t="s">
        <v>138</v>
      </c>
      <c r="E172" s="31"/>
      <c r="F172" s="151" t="s">
        <v>254</v>
      </c>
      <c r="G172" s="31"/>
      <c r="H172" s="31"/>
      <c r="I172" s="152"/>
      <c r="J172" s="31"/>
      <c r="K172" s="31"/>
      <c r="L172" s="32"/>
      <c r="M172" s="153"/>
      <c r="N172" s="154"/>
      <c r="O172" s="57"/>
      <c r="P172" s="57"/>
      <c r="Q172" s="57"/>
      <c r="R172" s="57"/>
      <c r="S172" s="57"/>
      <c r="T172" s="58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T172" s="16" t="s">
        <v>138</v>
      </c>
      <c r="AU172" s="16" t="s">
        <v>85</v>
      </c>
    </row>
    <row r="173" spans="1:65" s="13" customFormat="1">
      <c r="B173" s="165"/>
      <c r="D173" s="150" t="s">
        <v>186</v>
      </c>
      <c r="F173" s="167" t="s">
        <v>1009</v>
      </c>
      <c r="H173" s="168">
        <v>9.9809999999999999</v>
      </c>
      <c r="I173" s="169"/>
      <c r="L173" s="165"/>
      <c r="M173" s="170"/>
      <c r="N173" s="171"/>
      <c r="O173" s="171"/>
      <c r="P173" s="171"/>
      <c r="Q173" s="171"/>
      <c r="R173" s="171"/>
      <c r="S173" s="171"/>
      <c r="T173" s="172"/>
      <c r="AT173" s="166" t="s">
        <v>186</v>
      </c>
      <c r="AU173" s="166" t="s">
        <v>85</v>
      </c>
      <c r="AV173" s="13" t="s">
        <v>85</v>
      </c>
      <c r="AW173" s="13" t="s">
        <v>3</v>
      </c>
      <c r="AX173" s="13" t="s">
        <v>83</v>
      </c>
      <c r="AY173" s="166" t="s">
        <v>132</v>
      </c>
    </row>
    <row r="174" spans="1:65" s="2" customFormat="1" ht="33" customHeight="1">
      <c r="A174" s="31"/>
      <c r="B174" s="136"/>
      <c r="C174" s="137" t="s">
        <v>256</v>
      </c>
      <c r="D174" s="137" t="s">
        <v>133</v>
      </c>
      <c r="E174" s="138" t="s">
        <v>257</v>
      </c>
      <c r="F174" s="139" t="s">
        <v>258</v>
      </c>
      <c r="G174" s="140" t="s">
        <v>242</v>
      </c>
      <c r="H174" s="141">
        <v>1.109</v>
      </c>
      <c r="I174" s="142"/>
      <c r="J174" s="143">
        <f>ROUND(I174*H174,2)</f>
        <v>0</v>
      </c>
      <c r="K174" s="139" t="s">
        <v>179</v>
      </c>
      <c r="L174" s="32"/>
      <c r="M174" s="144" t="s">
        <v>1</v>
      </c>
      <c r="N174" s="145" t="s">
        <v>41</v>
      </c>
      <c r="O174" s="57"/>
      <c r="P174" s="146">
        <f>O174*H174</f>
        <v>0</v>
      </c>
      <c r="Q174" s="146">
        <v>0</v>
      </c>
      <c r="R174" s="146">
        <f>Q174*H174</f>
        <v>0</v>
      </c>
      <c r="S174" s="146">
        <v>0</v>
      </c>
      <c r="T174" s="147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48" t="s">
        <v>93</v>
      </c>
      <c r="AT174" s="148" t="s">
        <v>133</v>
      </c>
      <c r="AU174" s="148" t="s">
        <v>85</v>
      </c>
      <c r="AY174" s="16" t="s">
        <v>132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6" t="s">
        <v>83</v>
      </c>
      <c r="BK174" s="149">
        <f>ROUND(I174*H174,2)</f>
        <v>0</v>
      </c>
      <c r="BL174" s="16" t="s">
        <v>93</v>
      </c>
      <c r="BM174" s="148" t="s">
        <v>259</v>
      </c>
    </row>
    <row r="175" spans="1:65" s="2" customFormat="1" ht="28.8">
      <c r="A175" s="31"/>
      <c r="B175" s="32"/>
      <c r="C175" s="31"/>
      <c r="D175" s="150" t="s">
        <v>138</v>
      </c>
      <c r="E175" s="31"/>
      <c r="F175" s="151" t="s">
        <v>260</v>
      </c>
      <c r="G175" s="31"/>
      <c r="H175" s="31"/>
      <c r="I175" s="152"/>
      <c r="J175" s="31"/>
      <c r="K175" s="31"/>
      <c r="L175" s="32"/>
      <c r="M175" s="153"/>
      <c r="N175" s="154"/>
      <c r="O175" s="57"/>
      <c r="P175" s="57"/>
      <c r="Q175" s="57"/>
      <c r="R175" s="57"/>
      <c r="S175" s="57"/>
      <c r="T175" s="58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T175" s="16" t="s">
        <v>138</v>
      </c>
      <c r="AU175" s="16" t="s">
        <v>85</v>
      </c>
    </row>
    <row r="176" spans="1:65" s="11" customFormat="1" ht="22.95" customHeight="1">
      <c r="B176" s="125"/>
      <c r="D176" s="126" t="s">
        <v>75</v>
      </c>
      <c r="E176" s="163" t="s">
        <v>261</v>
      </c>
      <c r="F176" s="163" t="s">
        <v>262</v>
      </c>
      <c r="I176" s="128"/>
      <c r="J176" s="164">
        <f>BK176</f>
        <v>0</v>
      </c>
      <c r="L176" s="125"/>
      <c r="M176" s="130"/>
      <c r="N176" s="131"/>
      <c r="O176" s="131"/>
      <c r="P176" s="132">
        <f>SUM(P177:P178)</f>
        <v>0</v>
      </c>
      <c r="Q176" s="131"/>
      <c r="R176" s="132">
        <f>SUM(R177:R178)</f>
        <v>0</v>
      </c>
      <c r="S176" s="131"/>
      <c r="T176" s="133">
        <f>SUM(T177:T178)</f>
        <v>0</v>
      </c>
      <c r="AR176" s="126" t="s">
        <v>83</v>
      </c>
      <c r="AT176" s="134" t="s">
        <v>75</v>
      </c>
      <c r="AU176" s="134" t="s">
        <v>83</v>
      </c>
      <c r="AY176" s="126" t="s">
        <v>132</v>
      </c>
      <c r="BK176" s="135">
        <f>SUM(BK177:BK178)</f>
        <v>0</v>
      </c>
    </row>
    <row r="177" spans="1:65" s="2" customFormat="1" ht="21.75" customHeight="1">
      <c r="A177" s="31"/>
      <c r="B177" s="136"/>
      <c r="C177" s="137" t="s">
        <v>263</v>
      </c>
      <c r="D177" s="137" t="s">
        <v>133</v>
      </c>
      <c r="E177" s="138" t="s">
        <v>264</v>
      </c>
      <c r="F177" s="139" t="s">
        <v>265</v>
      </c>
      <c r="G177" s="140" t="s">
        <v>242</v>
      </c>
      <c r="H177" s="141">
        <v>1.014</v>
      </c>
      <c r="I177" s="142"/>
      <c r="J177" s="143">
        <f>ROUND(I177*H177,2)</f>
        <v>0</v>
      </c>
      <c r="K177" s="139" t="s">
        <v>179</v>
      </c>
      <c r="L177" s="32"/>
      <c r="M177" s="144" t="s">
        <v>1</v>
      </c>
      <c r="N177" s="145" t="s">
        <v>41</v>
      </c>
      <c r="O177" s="57"/>
      <c r="P177" s="146">
        <f>O177*H177</f>
        <v>0</v>
      </c>
      <c r="Q177" s="146">
        <v>0</v>
      </c>
      <c r="R177" s="146">
        <f>Q177*H177</f>
        <v>0</v>
      </c>
      <c r="S177" s="146">
        <v>0</v>
      </c>
      <c r="T177" s="147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48" t="s">
        <v>93</v>
      </c>
      <c r="AT177" s="148" t="s">
        <v>133</v>
      </c>
      <c r="AU177" s="148" t="s">
        <v>85</v>
      </c>
      <c r="AY177" s="16" t="s">
        <v>132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6" t="s">
        <v>83</v>
      </c>
      <c r="BK177" s="149">
        <f>ROUND(I177*H177,2)</f>
        <v>0</v>
      </c>
      <c r="BL177" s="16" t="s">
        <v>93</v>
      </c>
      <c r="BM177" s="148" t="s">
        <v>266</v>
      </c>
    </row>
    <row r="178" spans="1:65" s="2" customFormat="1" ht="38.4">
      <c r="A178" s="31"/>
      <c r="B178" s="32"/>
      <c r="C178" s="31"/>
      <c r="D178" s="150" t="s">
        <v>138</v>
      </c>
      <c r="E178" s="31"/>
      <c r="F178" s="151" t="s">
        <v>267</v>
      </c>
      <c r="G178" s="31"/>
      <c r="H178" s="31"/>
      <c r="I178" s="152"/>
      <c r="J178" s="31"/>
      <c r="K178" s="31"/>
      <c r="L178" s="32"/>
      <c r="M178" s="153"/>
      <c r="N178" s="154"/>
      <c r="O178" s="57"/>
      <c r="P178" s="57"/>
      <c r="Q178" s="57"/>
      <c r="R178" s="57"/>
      <c r="S178" s="57"/>
      <c r="T178" s="58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T178" s="16" t="s">
        <v>138</v>
      </c>
      <c r="AU178" s="16" t="s">
        <v>85</v>
      </c>
    </row>
    <row r="179" spans="1:65" s="11" customFormat="1" ht="25.95" customHeight="1">
      <c r="B179" s="125"/>
      <c r="D179" s="126" t="s">
        <v>75</v>
      </c>
      <c r="E179" s="127" t="s">
        <v>268</v>
      </c>
      <c r="F179" s="127" t="s">
        <v>269</v>
      </c>
      <c r="I179" s="128"/>
      <c r="J179" s="129">
        <f>BK179</f>
        <v>0</v>
      </c>
      <c r="L179" s="125"/>
      <c r="M179" s="130"/>
      <c r="N179" s="131"/>
      <c r="O179" s="131"/>
      <c r="P179" s="132">
        <f>P180+P189+P202+P221+P244+P253+P260+P267+P308+P332</f>
        <v>0</v>
      </c>
      <c r="Q179" s="131"/>
      <c r="R179" s="132">
        <f>R180+R189+R202+R221+R244+R253+R260+R267+R308+R332</f>
        <v>0.70840769999999986</v>
      </c>
      <c r="S179" s="131"/>
      <c r="T179" s="133">
        <f>T180+T189+T202+T221+T244+T253+T260+T267+T308+T332</f>
        <v>0.20476250000000001</v>
      </c>
      <c r="AR179" s="126" t="s">
        <v>85</v>
      </c>
      <c r="AT179" s="134" t="s">
        <v>75</v>
      </c>
      <c r="AU179" s="134" t="s">
        <v>76</v>
      </c>
      <c r="AY179" s="126" t="s">
        <v>132</v>
      </c>
      <c r="BK179" s="135">
        <f>BK180+BK189+BK202+BK221+BK244+BK253+BK260+BK267+BK308+BK332</f>
        <v>0</v>
      </c>
    </row>
    <row r="180" spans="1:65" s="11" customFormat="1" ht="22.95" customHeight="1">
      <c r="B180" s="125"/>
      <c r="D180" s="126" t="s">
        <v>75</v>
      </c>
      <c r="E180" s="163" t="s">
        <v>270</v>
      </c>
      <c r="F180" s="163" t="s">
        <v>271</v>
      </c>
      <c r="I180" s="128"/>
      <c r="J180" s="164">
        <f>BK180</f>
        <v>0</v>
      </c>
      <c r="L180" s="125"/>
      <c r="M180" s="130"/>
      <c r="N180" s="131"/>
      <c r="O180" s="131"/>
      <c r="P180" s="132">
        <f>SUM(P181:P188)</f>
        <v>0</v>
      </c>
      <c r="Q180" s="131"/>
      <c r="R180" s="132">
        <f>SUM(R181:R188)</f>
        <v>2.5400000000000002E-3</v>
      </c>
      <c r="S180" s="131"/>
      <c r="T180" s="133">
        <f>SUM(T181:T188)</f>
        <v>0</v>
      </c>
      <c r="AR180" s="126" t="s">
        <v>85</v>
      </c>
      <c r="AT180" s="134" t="s">
        <v>75</v>
      </c>
      <c r="AU180" s="134" t="s">
        <v>83</v>
      </c>
      <c r="AY180" s="126" t="s">
        <v>132</v>
      </c>
      <c r="BK180" s="135">
        <f>SUM(BK181:BK188)</f>
        <v>0</v>
      </c>
    </row>
    <row r="181" spans="1:65" s="2" customFormat="1" ht="16.5" customHeight="1">
      <c r="A181" s="31"/>
      <c r="B181" s="136"/>
      <c r="C181" s="137" t="s">
        <v>272</v>
      </c>
      <c r="D181" s="137" t="s">
        <v>133</v>
      </c>
      <c r="E181" s="138" t="s">
        <v>273</v>
      </c>
      <c r="F181" s="139" t="s">
        <v>274</v>
      </c>
      <c r="G181" s="140" t="s">
        <v>136</v>
      </c>
      <c r="H181" s="141">
        <v>2</v>
      </c>
      <c r="I181" s="142"/>
      <c r="J181" s="143">
        <f>ROUND(I181*H181,2)</f>
        <v>0</v>
      </c>
      <c r="K181" s="139" t="s">
        <v>179</v>
      </c>
      <c r="L181" s="32"/>
      <c r="M181" s="144" t="s">
        <v>1</v>
      </c>
      <c r="N181" s="145" t="s">
        <v>41</v>
      </c>
      <c r="O181" s="57"/>
      <c r="P181" s="146">
        <f>O181*H181</f>
        <v>0</v>
      </c>
      <c r="Q181" s="146">
        <v>3.1E-4</v>
      </c>
      <c r="R181" s="146">
        <f>Q181*H181</f>
        <v>6.2E-4</v>
      </c>
      <c r="S181" s="146">
        <v>0</v>
      </c>
      <c r="T181" s="147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48" t="s">
        <v>256</v>
      </c>
      <c r="AT181" s="148" t="s">
        <v>133</v>
      </c>
      <c r="AU181" s="148" t="s">
        <v>85</v>
      </c>
      <c r="AY181" s="16" t="s">
        <v>132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6" t="s">
        <v>83</v>
      </c>
      <c r="BK181" s="149">
        <f>ROUND(I181*H181,2)</f>
        <v>0</v>
      </c>
      <c r="BL181" s="16" t="s">
        <v>256</v>
      </c>
      <c r="BM181" s="148" t="s">
        <v>275</v>
      </c>
    </row>
    <row r="182" spans="1:65" s="2" customFormat="1" ht="19.2">
      <c r="A182" s="31"/>
      <c r="B182" s="32"/>
      <c r="C182" s="31"/>
      <c r="D182" s="150" t="s">
        <v>138</v>
      </c>
      <c r="E182" s="31"/>
      <c r="F182" s="151" t="s">
        <v>276</v>
      </c>
      <c r="G182" s="31"/>
      <c r="H182" s="31"/>
      <c r="I182" s="152"/>
      <c r="J182" s="31"/>
      <c r="K182" s="31"/>
      <c r="L182" s="32"/>
      <c r="M182" s="153"/>
      <c r="N182" s="154"/>
      <c r="O182" s="57"/>
      <c r="P182" s="57"/>
      <c r="Q182" s="57"/>
      <c r="R182" s="57"/>
      <c r="S182" s="57"/>
      <c r="T182" s="58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T182" s="16" t="s">
        <v>138</v>
      </c>
      <c r="AU182" s="16" t="s">
        <v>85</v>
      </c>
    </row>
    <row r="183" spans="1:65" s="2" customFormat="1" ht="16.5" customHeight="1">
      <c r="A183" s="31"/>
      <c r="B183" s="136"/>
      <c r="C183" s="137" t="s">
        <v>277</v>
      </c>
      <c r="D183" s="137" t="s">
        <v>133</v>
      </c>
      <c r="E183" s="138" t="s">
        <v>278</v>
      </c>
      <c r="F183" s="139" t="s">
        <v>279</v>
      </c>
      <c r="G183" s="140" t="s">
        <v>212</v>
      </c>
      <c r="H183" s="141">
        <v>4</v>
      </c>
      <c r="I183" s="142"/>
      <c r="J183" s="143">
        <f>ROUND(I183*H183,2)</f>
        <v>0</v>
      </c>
      <c r="K183" s="139" t="s">
        <v>179</v>
      </c>
      <c r="L183" s="32"/>
      <c r="M183" s="144" t="s">
        <v>1</v>
      </c>
      <c r="N183" s="145" t="s">
        <v>41</v>
      </c>
      <c r="O183" s="57"/>
      <c r="P183" s="146">
        <f>O183*H183</f>
        <v>0</v>
      </c>
      <c r="Q183" s="146">
        <v>4.8000000000000001E-4</v>
      </c>
      <c r="R183" s="146">
        <f>Q183*H183</f>
        <v>1.92E-3</v>
      </c>
      <c r="S183" s="146">
        <v>0</v>
      </c>
      <c r="T183" s="147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48" t="s">
        <v>256</v>
      </c>
      <c r="AT183" s="148" t="s">
        <v>133</v>
      </c>
      <c r="AU183" s="148" t="s">
        <v>85</v>
      </c>
      <c r="AY183" s="16" t="s">
        <v>132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6" t="s">
        <v>83</v>
      </c>
      <c r="BK183" s="149">
        <f>ROUND(I183*H183,2)</f>
        <v>0</v>
      </c>
      <c r="BL183" s="16" t="s">
        <v>256</v>
      </c>
      <c r="BM183" s="148" t="s">
        <v>280</v>
      </c>
    </row>
    <row r="184" spans="1:65" s="2" customFormat="1">
      <c r="A184" s="31"/>
      <c r="B184" s="32"/>
      <c r="C184" s="31"/>
      <c r="D184" s="150" t="s">
        <v>138</v>
      </c>
      <c r="E184" s="31"/>
      <c r="F184" s="151" t="s">
        <v>281</v>
      </c>
      <c r="G184" s="31"/>
      <c r="H184" s="31"/>
      <c r="I184" s="152"/>
      <c r="J184" s="31"/>
      <c r="K184" s="31"/>
      <c r="L184" s="32"/>
      <c r="M184" s="153"/>
      <c r="N184" s="154"/>
      <c r="O184" s="57"/>
      <c r="P184" s="57"/>
      <c r="Q184" s="57"/>
      <c r="R184" s="57"/>
      <c r="S184" s="57"/>
      <c r="T184" s="58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T184" s="16" t="s">
        <v>138</v>
      </c>
      <c r="AU184" s="16" t="s">
        <v>85</v>
      </c>
    </row>
    <row r="185" spans="1:65" s="2" customFormat="1" ht="21.75" customHeight="1">
      <c r="A185" s="31"/>
      <c r="B185" s="136"/>
      <c r="C185" s="137" t="s">
        <v>282</v>
      </c>
      <c r="D185" s="137" t="s">
        <v>133</v>
      </c>
      <c r="E185" s="138" t="s">
        <v>283</v>
      </c>
      <c r="F185" s="139" t="s">
        <v>284</v>
      </c>
      <c r="G185" s="140" t="s">
        <v>212</v>
      </c>
      <c r="H185" s="141">
        <v>4</v>
      </c>
      <c r="I185" s="142"/>
      <c r="J185" s="143">
        <f>ROUND(I185*H185,2)</f>
        <v>0</v>
      </c>
      <c r="K185" s="139" t="s">
        <v>179</v>
      </c>
      <c r="L185" s="32"/>
      <c r="M185" s="144" t="s">
        <v>1</v>
      </c>
      <c r="N185" s="145" t="s">
        <v>41</v>
      </c>
      <c r="O185" s="57"/>
      <c r="P185" s="146">
        <f>O185*H185</f>
        <v>0</v>
      </c>
      <c r="Q185" s="146">
        <v>0</v>
      </c>
      <c r="R185" s="146">
        <f>Q185*H185</f>
        <v>0</v>
      </c>
      <c r="S185" s="146">
        <v>0</v>
      </c>
      <c r="T185" s="147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48" t="s">
        <v>256</v>
      </c>
      <c r="AT185" s="148" t="s">
        <v>133</v>
      </c>
      <c r="AU185" s="148" t="s">
        <v>85</v>
      </c>
      <c r="AY185" s="16" t="s">
        <v>132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6" t="s">
        <v>83</v>
      </c>
      <c r="BK185" s="149">
        <f>ROUND(I185*H185,2)</f>
        <v>0</v>
      </c>
      <c r="BL185" s="16" t="s">
        <v>256</v>
      </c>
      <c r="BM185" s="148" t="s">
        <v>285</v>
      </c>
    </row>
    <row r="186" spans="1:65" s="2" customFormat="1">
      <c r="A186" s="31"/>
      <c r="B186" s="32"/>
      <c r="C186" s="31"/>
      <c r="D186" s="150" t="s">
        <v>138</v>
      </c>
      <c r="E186" s="31"/>
      <c r="F186" s="151" t="s">
        <v>286</v>
      </c>
      <c r="G186" s="31"/>
      <c r="H186" s="31"/>
      <c r="I186" s="152"/>
      <c r="J186" s="31"/>
      <c r="K186" s="31"/>
      <c r="L186" s="32"/>
      <c r="M186" s="153"/>
      <c r="N186" s="154"/>
      <c r="O186" s="57"/>
      <c r="P186" s="57"/>
      <c r="Q186" s="57"/>
      <c r="R186" s="57"/>
      <c r="S186" s="57"/>
      <c r="T186" s="58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T186" s="16" t="s">
        <v>138</v>
      </c>
      <c r="AU186" s="16" t="s">
        <v>85</v>
      </c>
    </row>
    <row r="187" spans="1:65" s="2" customFormat="1" ht="24.15" customHeight="1">
      <c r="A187" s="31"/>
      <c r="B187" s="136"/>
      <c r="C187" s="137" t="s">
        <v>7</v>
      </c>
      <c r="D187" s="137" t="s">
        <v>133</v>
      </c>
      <c r="E187" s="138" t="s">
        <v>287</v>
      </c>
      <c r="F187" s="139" t="s">
        <v>288</v>
      </c>
      <c r="G187" s="140" t="s">
        <v>289</v>
      </c>
      <c r="H187" s="173"/>
      <c r="I187" s="142"/>
      <c r="J187" s="143">
        <f>ROUND(I187*H187,2)</f>
        <v>0</v>
      </c>
      <c r="K187" s="139" t="s">
        <v>179</v>
      </c>
      <c r="L187" s="32"/>
      <c r="M187" s="144" t="s">
        <v>1</v>
      </c>
      <c r="N187" s="145" t="s">
        <v>41</v>
      </c>
      <c r="O187" s="57"/>
      <c r="P187" s="146">
        <f>O187*H187</f>
        <v>0</v>
      </c>
      <c r="Q187" s="146">
        <v>0</v>
      </c>
      <c r="R187" s="146">
        <f>Q187*H187</f>
        <v>0</v>
      </c>
      <c r="S187" s="146">
        <v>0</v>
      </c>
      <c r="T187" s="147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48" t="s">
        <v>256</v>
      </c>
      <c r="AT187" s="148" t="s">
        <v>133</v>
      </c>
      <c r="AU187" s="148" t="s">
        <v>85</v>
      </c>
      <c r="AY187" s="16" t="s">
        <v>132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6" t="s">
        <v>83</v>
      </c>
      <c r="BK187" s="149">
        <f>ROUND(I187*H187,2)</f>
        <v>0</v>
      </c>
      <c r="BL187" s="16" t="s">
        <v>256</v>
      </c>
      <c r="BM187" s="148" t="s">
        <v>290</v>
      </c>
    </row>
    <row r="188" spans="1:65" s="2" customFormat="1" ht="28.8">
      <c r="A188" s="31"/>
      <c r="B188" s="32"/>
      <c r="C188" s="31"/>
      <c r="D188" s="150" t="s">
        <v>138</v>
      </c>
      <c r="E188" s="31"/>
      <c r="F188" s="151" t="s">
        <v>291</v>
      </c>
      <c r="G188" s="31"/>
      <c r="H188" s="31"/>
      <c r="I188" s="152"/>
      <c r="J188" s="31"/>
      <c r="K188" s="31"/>
      <c r="L188" s="32"/>
      <c r="M188" s="153"/>
      <c r="N188" s="154"/>
      <c r="O188" s="57"/>
      <c r="P188" s="57"/>
      <c r="Q188" s="57"/>
      <c r="R188" s="57"/>
      <c r="S188" s="57"/>
      <c r="T188" s="58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T188" s="16" t="s">
        <v>138</v>
      </c>
      <c r="AU188" s="16" t="s">
        <v>85</v>
      </c>
    </row>
    <row r="189" spans="1:65" s="11" customFormat="1" ht="22.95" customHeight="1">
      <c r="B189" s="125"/>
      <c r="D189" s="126" t="s">
        <v>75</v>
      </c>
      <c r="E189" s="163" t="s">
        <v>292</v>
      </c>
      <c r="F189" s="163" t="s">
        <v>293</v>
      </c>
      <c r="I189" s="128"/>
      <c r="J189" s="164">
        <f>BK189</f>
        <v>0</v>
      </c>
      <c r="L189" s="125"/>
      <c r="M189" s="130"/>
      <c r="N189" s="131"/>
      <c r="O189" s="131"/>
      <c r="P189" s="132">
        <f>SUM(P190:P201)</f>
        <v>0</v>
      </c>
      <c r="Q189" s="131"/>
      <c r="R189" s="132">
        <f>SUM(R190:R201)</f>
        <v>1.4100000000000001E-2</v>
      </c>
      <c r="S189" s="131"/>
      <c r="T189" s="133">
        <f>SUM(T190:T201)</f>
        <v>0</v>
      </c>
      <c r="AR189" s="126" t="s">
        <v>85</v>
      </c>
      <c r="AT189" s="134" t="s">
        <v>75</v>
      </c>
      <c r="AU189" s="134" t="s">
        <v>83</v>
      </c>
      <c r="AY189" s="126" t="s">
        <v>132</v>
      </c>
      <c r="BK189" s="135">
        <f>SUM(BK190:BK201)</f>
        <v>0</v>
      </c>
    </row>
    <row r="190" spans="1:65" s="2" customFormat="1" ht="24.15" customHeight="1">
      <c r="A190" s="31"/>
      <c r="B190" s="136"/>
      <c r="C190" s="137" t="s">
        <v>294</v>
      </c>
      <c r="D190" s="137" t="s">
        <v>133</v>
      </c>
      <c r="E190" s="138" t="s">
        <v>295</v>
      </c>
      <c r="F190" s="139" t="s">
        <v>296</v>
      </c>
      <c r="G190" s="140" t="s">
        <v>136</v>
      </c>
      <c r="H190" s="141">
        <v>2</v>
      </c>
      <c r="I190" s="142"/>
      <c r="J190" s="143">
        <f>ROUND(I190*H190,2)</f>
        <v>0</v>
      </c>
      <c r="K190" s="139" t="s">
        <v>179</v>
      </c>
      <c r="L190" s="32"/>
      <c r="M190" s="144" t="s">
        <v>1</v>
      </c>
      <c r="N190" s="145" t="s">
        <v>41</v>
      </c>
      <c r="O190" s="57"/>
      <c r="P190" s="146">
        <f>O190*H190</f>
        <v>0</v>
      </c>
      <c r="Q190" s="146">
        <v>0</v>
      </c>
      <c r="R190" s="146">
        <f>Q190*H190</f>
        <v>0</v>
      </c>
      <c r="S190" s="146">
        <v>0</v>
      </c>
      <c r="T190" s="147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48" t="s">
        <v>256</v>
      </c>
      <c r="AT190" s="148" t="s">
        <v>133</v>
      </c>
      <c r="AU190" s="148" t="s">
        <v>85</v>
      </c>
      <c r="AY190" s="16" t="s">
        <v>132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6" t="s">
        <v>83</v>
      </c>
      <c r="BK190" s="149">
        <f>ROUND(I190*H190,2)</f>
        <v>0</v>
      </c>
      <c r="BL190" s="16" t="s">
        <v>256</v>
      </c>
      <c r="BM190" s="148" t="s">
        <v>297</v>
      </c>
    </row>
    <row r="191" spans="1:65" s="2" customFormat="1" ht="19.2">
      <c r="A191" s="31"/>
      <c r="B191" s="32"/>
      <c r="C191" s="31"/>
      <c r="D191" s="150" t="s">
        <v>138</v>
      </c>
      <c r="E191" s="31"/>
      <c r="F191" s="151" t="s">
        <v>298</v>
      </c>
      <c r="G191" s="31"/>
      <c r="H191" s="31"/>
      <c r="I191" s="152"/>
      <c r="J191" s="31"/>
      <c r="K191" s="31"/>
      <c r="L191" s="32"/>
      <c r="M191" s="153"/>
      <c r="N191" s="154"/>
      <c r="O191" s="57"/>
      <c r="P191" s="57"/>
      <c r="Q191" s="57"/>
      <c r="R191" s="57"/>
      <c r="S191" s="57"/>
      <c r="T191" s="58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T191" s="16" t="s">
        <v>138</v>
      </c>
      <c r="AU191" s="16" t="s">
        <v>85</v>
      </c>
    </row>
    <row r="192" spans="1:65" s="2" customFormat="1" ht="24.15" customHeight="1">
      <c r="A192" s="31"/>
      <c r="B192" s="136"/>
      <c r="C192" s="137" t="s">
        <v>299</v>
      </c>
      <c r="D192" s="137" t="s">
        <v>133</v>
      </c>
      <c r="E192" s="138" t="s">
        <v>300</v>
      </c>
      <c r="F192" s="139" t="s">
        <v>301</v>
      </c>
      <c r="G192" s="140" t="s">
        <v>212</v>
      </c>
      <c r="H192" s="141">
        <v>15</v>
      </c>
      <c r="I192" s="142"/>
      <c r="J192" s="143">
        <f>ROUND(I192*H192,2)</f>
        <v>0</v>
      </c>
      <c r="K192" s="139" t="s">
        <v>179</v>
      </c>
      <c r="L192" s="32"/>
      <c r="M192" s="144" t="s">
        <v>1</v>
      </c>
      <c r="N192" s="145" t="s">
        <v>41</v>
      </c>
      <c r="O192" s="57"/>
      <c r="P192" s="146">
        <f>O192*H192</f>
        <v>0</v>
      </c>
      <c r="Q192" s="146">
        <v>8.4000000000000003E-4</v>
      </c>
      <c r="R192" s="146">
        <f>Q192*H192</f>
        <v>1.26E-2</v>
      </c>
      <c r="S192" s="146">
        <v>0</v>
      </c>
      <c r="T192" s="147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48" t="s">
        <v>256</v>
      </c>
      <c r="AT192" s="148" t="s">
        <v>133</v>
      </c>
      <c r="AU192" s="148" t="s">
        <v>85</v>
      </c>
      <c r="AY192" s="16" t="s">
        <v>132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6" t="s">
        <v>83</v>
      </c>
      <c r="BK192" s="149">
        <f>ROUND(I192*H192,2)</f>
        <v>0</v>
      </c>
      <c r="BL192" s="16" t="s">
        <v>256</v>
      </c>
      <c r="BM192" s="148" t="s">
        <v>302</v>
      </c>
    </row>
    <row r="193" spans="1:65" s="2" customFormat="1" ht="19.2">
      <c r="A193" s="31"/>
      <c r="B193" s="32"/>
      <c r="C193" s="31"/>
      <c r="D193" s="150" t="s">
        <v>138</v>
      </c>
      <c r="E193" s="31"/>
      <c r="F193" s="151" t="s">
        <v>303</v>
      </c>
      <c r="G193" s="31"/>
      <c r="H193" s="31"/>
      <c r="I193" s="152"/>
      <c r="J193" s="31"/>
      <c r="K193" s="31"/>
      <c r="L193" s="32"/>
      <c r="M193" s="153"/>
      <c r="N193" s="154"/>
      <c r="O193" s="57"/>
      <c r="P193" s="57"/>
      <c r="Q193" s="57"/>
      <c r="R193" s="57"/>
      <c r="S193" s="57"/>
      <c r="T193" s="58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T193" s="16" t="s">
        <v>138</v>
      </c>
      <c r="AU193" s="16" t="s">
        <v>85</v>
      </c>
    </row>
    <row r="194" spans="1:65" s="2" customFormat="1" ht="37.950000000000003" customHeight="1">
      <c r="A194" s="31"/>
      <c r="B194" s="136"/>
      <c r="C194" s="137" t="s">
        <v>304</v>
      </c>
      <c r="D194" s="137" t="s">
        <v>133</v>
      </c>
      <c r="E194" s="138" t="s">
        <v>305</v>
      </c>
      <c r="F194" s="139" t="s">
        <v>306</v>
      </c>
      <c r="G194" s="140" t="s">
        <v>212</v>
      </c>
      <c r="H194" s="141">
        <v>15</v>
      </c>
      <c r="I194" s="142"/>
      <c r="J194" s="143">
        <f>ROUND(I194*H194,2)</f>
        <v>0</v>
      </c>
      <c r="K194" s="139" t="s">
        <v>179</v>
      </c>
      <c r="L194" s="32"/>
      <c r="M194" s="144" t="s">
        <v>1</v>
      </c>
      <c r="N194" s="145" t="s">
        <v>41</v>
      </c>
      <c r="O194" s="57"/>
      <c r="P194" s="146">
        <f>O194*H194</f>
        <v>0</v>
      </c>
      <c r="Q194" s="146">
        <v>6.9999999999999994E-5</v>
      </c>
      <c r="R194" s="146">
        <f>Q194*H194</f>
        <v>1.0499999999999999E-3</v>
      </c>
      <c r="S194" s="146">
        <v>0</v>
      </c>
      <c r="T194" s="147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48" t="s">
        <v>256</v>
      </c>
      <c r="AT194" s="148" t="s">
        <v>133</v>
      </c>
      <c r="AU194" s="148" t="s">
        <v>85</v>
      </c>
      <c r="AY194" s="16" t="s">
        <v>132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6" t="s">
        <v>83</v>
      </c>
      <c r="BK194" s="149">
        <f>ROUND(I194*H194,2)</f>
        <v>0</v>
      </c>
      <c r="BL194" s="16" t="s">
        <v>256</v>
      </c>
      <c r="BM194" s="148" t="s">
        <v>1010</v>
      </c>
    </row>
    <row r="195" spans="1:65" s="2" customFormat="1" ht="38.4">
      <c r="A195" s="31"/>
      <c r="B195" s="32"/>
      <c r="C195" s="31"/>
      <c r="D195" s="150" t="s">
        <v>138</v>
      </c>
      <c r="E195" s="31"/>
      <c r="F195" s="151" t="s">
        <v>308</v>
      </c>
      <c r="G195" s="31"/>
      <c r="H195" s="31"/>
      <c r="I195" s="152"/>
      <c r="J195" s="31"/>
      <c r="K195" s="31"/>
      <c r="L195" s="32"/>
      <c r="M195" s="153"/>
      <c r="N195" s="154"/>
      <c r="O195" s="57"/>
      <c r="P195" s="57"/>
      <c r="Q195" s="57"/>
      <c r="R195" s="57"/>
      <c r="S195" s="57"/>
      <c r="T195" s="58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T195" s="16" t="s">
        <v>138</v>
      </c>
      <c r="AU195" s="16" t="s">
        <v>85</v>
      </c>
    </row>
    <row r="196" spans="1:65" s="2" customFormat="1" ht="21.75" customHeight="1">
      <c r="A196" s="31"/>
      <c r="B196" s="136"/>
      <c r="C196" s="137" t="s">
        <v>309</v>
      </c>
      <c r="D196" s="137" t="s">
        <v>133</v>
      </c>
      <c r="E196" s="138" t="s">
        <v>310</v>
      </c>
      <c r="F196" s="139" t="s">
        <v>311</v>
      </c>
      <c r="G196" s="140" t="s">
        <v>212</v>
      </c>
      <c r="H196" s="141">
        <v>15</v>
      </c>
      <c r="I196" s="142"/>
      <c r="J196" s="143">
        <f>ROUND(I196*H196,2)</f>
        <v>0</v>
      </c>
      <c r="K196" s="139" t="s">
        <v>179</v>
      </c>
      <c r="L196" s="32"/>
      <c r="M196" s="144" t="s">
        <v>1</v>
      </c>
      <c r="N196" s="145" t="s">
        <v>41</v>
      </c>
      <c r="O196" s="57"/>
      <c r="P196" s="146">
        <f>O196*H196</f>
        <v>0</v>
      </c>
      <c r="Q196" s="146">
        <v>1.0000000000000001E-5</v>
      </c>
      <c r="R196" s="146">
        <f>Q196*H196</f>
        <v>1.5000000000000001E-4</v>
      </c>
      <c r="S196" s="146">
        <v>0</v>
      </c>
      <c r="T196" s="147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48" t="s">
        <v>256</v>
      </c>
      <c r="AT196" s="148" t="s">
        <v>133</v>
      </c>
      <c r="AU196" s="148" t="s">
        <v>85</v>
      </c>
      <c r="AY196" s="16" t="s">
        <v>132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6" t="s">
        <v>83</v>
      </c>
      <c r="BK196" s="149">
        <f>ROUND(I196*H196,2)</f>
        <v>0</v>
      </c>
      <c r="BL196" s="16" t="s">
        <v>256</v>
      </c>
      <c r="BM196" s="148" t="s">
        <v>312</v>
      </c>
    </row>
    <row r="197" spans="1:65" s="2" customFormat="1" ht="19.2">
      <c r="A197" s="31"/>
      <c r="B197" s="32"/>
      <c r="C197" s="31"/>
      <c r="D197" s="150" t="s">
        <v>138</v>
      </c>
      <c r="E197" s="31"/>
      <c r="F197" s="151" t="s">
        <v>313</v>
      </c>
      <c r="G197" s="31"/>
      <c r="H197" s="31"/>
      <c r="I197" s="152"/>
      <c r="J197" s="31"/>
      <c r="K197" s="31"/>
      <c r="L197" s="32"/>
      <c r="M197" s="153"/>
      <c r="N197" s="154"/>
      <c r="O197" s="57"/>
      <c r="P197" s="57"/>
      <c r="Q197" s="57"/>
      <c r="R197" s="57"/>
      <c r="S197" s="57"/>
      <c r="T197" s="58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T197" s="16" t="s">
        <v>138</v>
      </c>
      <c r="AU197" s="16" t="s">
        <v>85</v>
      </c>
    </row>
    <row r="198" spans="1:65" s="2" customFormat="1" ht="24.15" customHeight="1">
      <c r="A198" s="31"/>
      <c r="B198" s="136"/>
      <c r="C198" s="137" t="s">
        <v>314</v>
      </c>
      <c r="D198" s="137" t="s">
        <v>133</v>
      </c>
      <c r="E198" s="138" t="s">
        <v>315</v>
      </c>
      <c r="F198" s="139" t="s">
        <v>316</v>
      </c>
      <c r="G198" s="140" t="s">
        <v>212</v>
      </c>
      <c r="H198" s="141">
        <v>15</v>
      </c>
      <c r="I198" s="142"/>
      <c r="J198" s="143">
        <f>ROUND(I198*H198,2)</f>
        <v>0</v>
      </c>
      <c r="K198" s="139" t="s">
        <v>179</v>
      </c>
      <c r="L198" s="32"/>
      <c r="M198" s="144" t="s">
        <v>1</v>
      </c>
      <c r="N198" s="145" t="s">
        <v>41</v>
      </c>
      <c r="O198" s="57"/>
      <c r="P198" s="146">
        <f>O198*H198</f>
        <v>0</v>
      </c>
      <c r="Q198" s="146">
        <v>2.0000000000000002E-5</v>
      </c>
      <c r="R198" s="146">
        <f>Q198*H198</f>
        <v>3.0000000000000003E-4</v>
      </c>
      <c r="S198" s="146">
        <v>0</v>
      </c>
      <c r="T198" s="147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48" t="s">
        <v>256</v>
      </c>
      <c r="AT198" s="148" t="s">
        <v>133</v>
      </c>
      <c r="AU198" s="148" t="s">
        <v>85</v>
      </c>
      <c r="AY198" s="16" t="s">
        <v>132</v>
      </c>
      <c r="BE198" s="149">
        <f>IF(N198="základní",J198,0)</f>
        <v>0</v>
      </c>
      <c r="BF198" s="149">
        <f>IF(N198="snížená",J198,0)</f>
        <v>0</v>
      </c>
      <c r="BG198" s="149">
        <f>IF(N198="zákl. přenesená",J198,0)</f>
        <v>0</v>
      </c>
      <c r="BH198" s="149">
        <f>IF(N198="sníž. přenesená",J198,0)</f>
        <v>0</v>
      </c>
      <c r="BI198" s="149">
        <f>IF(N198="nulová",J198,0)</f>
        <v>0</v>
      </c>
      <c r="BJ198" s="16" t="s">
        <v>83</v>
      </c>
      <c r="BK198" s="149">
        <f>ROUND(I198*H198,2)</f>
        <v>0</v>
      </c>
      <c r="BL198" s="16" t="s">
        <v>256</v>
      </c>
      <c r="BM198" s="148" t="s">
        <v>317</v>
      </c>
    </row>
    <row r="199" spans="1:65" s="2" customFormat="1" ht="19.2">
      <c r="A199" s="31"/>
      <c r="B199" s="32"/>
      <c r="C199" s="31"/>
      <c r="D199" s="150" t="s">
        <v>138</v>
      </c>
      <c r="E199" s="31"/>
      <c r="F199" s="151" t="s">
        <v>318</v>
      </c>
      <c r="G199" s="31"/>
      <c r="H199" s="31"/>
      <c r="I199" s="152"/>
      <c r="J199" s="31"/>
      <c r="K199" s="31"/>
      <c r="L199" s="32"/>
      <c r="M199" s="153"/>
      <c r="N199" s="154"/>
      <c r="O199" s="57"/>
      <c r="P199" s="57"/>
      <c r="Q199" s="57"/>
      <c r="R199" s="57"/>
      <c r="S199" s="57"/>
      <c r="T199" s="58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T199" s="16" t="s">
        <v>138</v>
      </c>
      <c r="AU199" s="16" t="s">
        <v>85</v>
      </c>
    </row>
    <row r="200" spans="1:65" s="2" customFormat="1" ht="24.15" customHeight="1">
      <c r="A200" s="31"/>
      <c r="B200" s="136"/>
      <c r="C200" s="137" t="s">
        <v>319</v>
      </c>
      <c r="D200" s="137" t="s">
        <v>133</v>
      </c>
      <c r="E200" s="138" t="s">
        <v>320</v>
      </c>
      <c r="F200" s="139" t="s">
        <v>321</v>
      </c>
      <c r="G200" s="140" t="s">
        <v>289</v>
      </c>
      <c r="H200" s="173"/>
      <c r="I200" s="142"/>
      <c r="J200" s="143">
        <f>ROUND(I200*H200,2)</f>
        <v>0</v>
      </c>
      <c r="K200" s="139" t="s">
        <v>179</v>
      </c>
      <c r="L200" s="32"/>
      <c r="M200" s="144" t="s">
        <v>1</v>
      </c>
      <c r="N200" s="145" t="s">
        <v>41</v>
      </c>
      <c r="O200" s="57"/>
      <c r="P200" s="146">
        <f>O200*H200</f>
        <v>0</v>
      </c>
      <c r="Q200" s="146">
        <v>0</v>
      </c>
      <c r="R200" s="146">
        <f>Q200*H200</f>
        <v>0</v>
      </c>
      <c r="S200" s="146">
        <v>0</v>
      </c>
      <c r="T200" s="147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48" t="s">
        <v>256</v>
      </c>
      <c r="AT200" s="148" t="s">
        <v>133</v>
      </c>
      <c r="AU200" s="148" t="s">
        <v>85</v>
      </c>
      <c r="AY200" s="16" t="s">
        <v>132</v>
      </c>
      <c r="BE200" s="149">
        <f>IF(N200="základní",J200,0)</f>
        <v>0</v>
      </c>
      <c r="BF200" s="149">
        <f>IF(N200="snížená",J200,0)</f>
        <v>0</v>
      </c>
      <c r="BG200" s="149">
        <f>IF(N200="zákl. přenesená",J200,0)</f>
        <v>0</v>
      </c>
      <c r="BH200" s="149">
        <f>IF(N200="sníž. přenesená",J200,0)</f>
        <v>0</v>
      </c>
      <c r="BI200" s="149">
        <f>IF(N200="nulová",J200,0)</f>
        <v>0</v>
      </c>
      <c r="BJ200" s="16" t="s">
        <v>83</v>
      </c>
      <c r="BK200" s="149">
        <f>ROUND(I200*H200,2)</f>
        <v>0</v>
      </c>
      <c r="BL200" s="16" t="s">
        <v>256</v>
      </c>
      <c r="BM200" s="148" t="s">
        <v>322</v>
      </c>
    </row>
    <row r="201" spans="1:65" s="2" customFormat="1" ht="28.8">
      <c r="A201" s="31"/>
      <c r="B201" s="32"/>
      <c r="C201" s="31"/>
      <c r="D201" s="150" t="s">
        <v>138</v>
      </c>
      <c r="E201" s="31"/>
      <c r="F201" s="151" t="s">
        <v>323</v>
      </c>
      <c r="G201" s="31"/>
      <c r="H201" s="31"/>
      <c r="I201" s="152"/>
      <c r="J201" s="31"/>
      <c r="K201" s="31"/>
      <c r="L201" s="32"/>
      <c r="M201" s="153"/>
      <c r="N201" s="154"/>
      <c r="O201" s="57"/>
      <c r="P201" s="57"/>
      <c r="Q201" s="57"/>
      <c r="R201" s="57"/>
      <c r="S201" s="57"/>
      <c r="T201" s="58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T201" s="16" t="s">
        <v>138</v>
      </c>
      <c r="AU201" s="16" t="s">
        <v>85</v>
      </c>
    </row>
    <row r="202" spans="1:65" s="11" customFormat="1" ht="22.95" customHeight="1">
      <c r="B202" s="125"/>
      <c r="D202" s="126" t="s">
        <v>75</v>
      </c>
      <c r="E202" s="163" t="s">
        <v>659</v>
      </c>
      <c r="F202" s="163" t="s">
        <v>660</v>
      </c>
      <c r="I202" s="128"/>
      <c r="J202" s="164">
        <f>BK202</f>
        <v>0</v>
      </c>
      <c r="L202" s="125"/>
      <c r="M202" s="130"/>
      <c r="N202" s="131"/>
      <c r="O202" s="131"/>
      <c r="P202" s="132">
        <f>SUM(P203:P220)</f>
        <v>0</v>
      </c>
      <c r="Q202" s="131"/>
      <c r="R202" s="132">
        <f>SUM(R203:R220)</f>
        <v>1.8699999999999999E-3</v>
      </c>
      <c r="S202" s="131"/>
      <c r="T202" s="133">
        <f>SUM(T203:T220)</f>
        <v>0</v>
      </c>
      <c r="AR202" s="126" t="s">
        <v>85</v>
      </c>
      <c r="AT202" s="134" t="s">
        <v>75</v>
      </c>
      <c r="AU202" s="134" t="s">
        <v>83</v>
      </c>
      <c r="AY202" s="126" t="s">
        <v>132</v>
      </c>
      <c r="BK202" s="135">
        <f>SUM(BK203:BK220)</f>
        <v>0</v>
      </c>
    </row>
    <row r="203" spans="1:65" s="2" customFormat="1" ht="33" customHeight="1">
      <c r="A203" s="31"/>
      <c r="B203" s="136"/>
      <c r="C203" s="137" t="s">
        <v>325</v>
      </c>
      <c r="D203" s="137" t="s">
        <v>133</v>
      </c>
      <c r="E203" s="138" t="s">
        <v>661</v>
      </c>
      <c r="F203" s="139" t="s">
        <v>662</v>
      </c>
      <c r="G203" s="140" t="s">
        <v>212</v>
      </c>
      <c r="H203" s="141">
        <v>5</v>
      </c>
      <c r="I203" s="142"/>
      <c r="J203" s="143">
        <f>ROUND(I203*H203,2)</f>
        <v>0</v>
      </c>
      <c r="K203" s="139" t="s">
        <v>179</v>
      </c>
      <c r="L203" s="32"/>
      <c r="M203" s="144" t="s">
        <v>1</v>
      </c>
      <c r="N203" s="145" t="s">
        <v>41</v>
      </c>
      <c r="O203" s="57"/>
      <c r="P203" s="146">
        <f>O203*H203</f>
        <v>0</v>
      </c>
      <c r="Q203" s="146">
        <v>2.9E-4</v>
      </c>
      <c r="R203" s="146">
        <f>Q203*H203</f>
        <v>1.4499999999999999E-3</v>
      </c>
      <c r="S203" s="146">
        <v>0</v>
      </c>
      <c r="T203" s="147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48" t="s">
        <v>256</v>
      </c>
      <c r="AT203" s="148" t="s">
        <v>133</v>
      </c>
      <c r="AU203" s="148" t="s">
        <v>85</v>
      </c>
      <c r="AY203" s="16" t="s">
        <v>132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6" t="s">
        <v>83</v>
      </c>
      <c r="BK203" s="149">
        <f>ROUND(I203*H203,2)</f>
        <v>0</v>
      </c>
      <c r="BL203" s="16" t="s">
        <v>256</v>
      </c>
      <c r="BM203" s="148" t="s">
        <v>1011</v>
      </c>
    </row>
    <row r="204" spans="1:65" s="2" customFormat="1" ht="28.8">
      <c r="A204" s="31"/>
      <c r="B204" s="32"/>
      <c r="C204" s="31"/>
      <c r="D204" s="150" t="s">
        <v>138</v>
      </c>
      <c r="E204" s="31"/>
      <c r="F204" s="151" t="s">
        <v>664</v>
      </c>
      <c r="G204" s="31"/>
      <c r="H204" s="31"/>
      <c r="I204" s="152"/>
      <c r="J204" s="31"/>
      <c r="K204" s="31"/>
      <c r="L204" s="32"/>
      <c r="M204" s="153"/>
      <c r="N204" s="154"/>
      <c r="O204" s="57"/>
      <c r="P204" s="57"/>
      <c r="Q204" s="57"/>
      <c r="R204" s="57"/>
      <c r="S204" s="57"/>
      <c r="T204" s="58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T204" s="16" t="s">
        <v>138</v>
      </c>
      <c r="AU204" s="16" t="s">
        <v>85</v>
      </c>
    </row>
    <row r="205" spans="1:65" s="2" customFormat="1" ht="16.5" customHeight="1">
      <c r="A205" s="31"/>
      <c r="B205" s="136"/>
      <c r="C205" s="137" t="s">
        <v>331</v>
      </c>
      <c r="D205" s="137" t="s">
        <v>133</v>
      </c>
      <c r="E205" s="138" t="s">
        <v>665</v>
      </c>
      <c r="F205" s="139" t="s">
        <v>666</v>
      </c>
      <c r="G205" s="140" t="s">
        <v>136</v>
      </c>
      <c r="H205" s="141">
        <v>1</v>
      </c>
      <c r="I205" s="142"/>
      <c r="J205" s="143">
        <f>ROUND(I205*H205,2)</f>
        <v>0</v>
      </c>
      <c r="K205" s="139" t="s">
        <v>179</v>
      </c>
      <c r="L205" s="32"/>
      <c r="M205" s="144" t="s">
        <v>1</v>
      </c>
      <c r="N205" s="145" t="s">
        <v>41</v>
      </c>
      <c r="O205" s="57"/>
      <c r="P205" s="146">
        <f>O205*H205</f>
        <v>0</v>
      </c>
      <c r="Q205" s="146">
        <v>0</v>
      </c>
      <c r="R205" s="146">
        <f>Q205*H205</f>
        <v>0</v>
      </c>
      <c r="S205" s="146">
        <v>0</v>
      </c>
      <c r="T205" s="147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48" t="s">
        <v>256</v>
      </c>
      <c r="AT205" s="148" t="s">
        <v>133</v>
      </c>
      <c r="AU205" s="148" t="s">
        <v>85</v>
      </c>
      <c r="AY205" s="16" t="s">
        <v>132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6" t="s">
        <v>83</v>
      </c>
      <c r="BK205" s="149">
        <f>ROUND(I205*H205,2)</f>
        <v>0</v>
      </c>
      <c r="BL205" s="16" t="s">
        <v>256</v>
      </c>
      <c r="BM205" s="148" t="s">
        <v>1012</v>
      </c>
    </row>
    <row r="206" spans="1:65" s="2" customFormat="1">
      <c r="A206" s="31"/>
      <c r="B206" s="32"/>
      <c r="C206" s="31"/>
      <c r="D206" s="150" t="s">
        <v>138</v>
      </c>
      <c r="E206" s="31"/>
      <c r="F206" s="151" t="s">
        <v>668</v>
      </c>
      <c r="G206" s="31"/>
      <c r="H206" s="31"/>
      <c r="I206" s="152"/>
      <c r="J206" s="31"/>
      <c r="K206" s="31"/>
      <c r="L206" s="32"/>
      <c r="M206" s="153"/>
      <c r="N206" s="154"/>
      <c r="O206" s="57"/>
      <c r="P206" s="57"/>
      <c r="Q206" s="57"/>
      <c r="R206" s="57"/>
      <c r="S206" s="57"/>
      <c r="T206" s="58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T206" s="16" t="s">
        <v>138</v>
      </c>
      <c r="AU206" s="16" t="s">
        <v>85</v>
      </c>
    </row>
    <row r="207" spans="1:65" s="2" customFormat="1" ht="16.5" customHeight="1">
      <c r="A207" s="31"/>
      <c r="B207" s="136"/>
      <c r="C207" s="137" t="s">
        <v>336</v>
      </c>
      <c r="D207" s="137" t="s">
        <v>133</v>
      </c>
      <c r="E207" s="138" t="s">
        <v>669</v>
      </c>
      <c r="F207" s="139" t="s">
        <v>670</v>
      </c>
      <c r="G207" s="140" t="s">
        <v>212</v>
      </c>
      <c r="H207" s="141">
        <v>5</v>
      </c>
      <c r="I207" s="142"/>
      <c r="J207" s="143">
        <f>ROUND(I207*H207,2)</f>
        <v>0</v>
      </c>
      <c r="K207" s="139" t="s">
        <v>179</v>
      </c>
      <c r="L207" s="32"/>
      <c r="M207" s="144" t="s">
        <v>1</v>
      </c>
      <c r="N207" s="145" t="s">
        <v>41</v>
      </c>
      <c r="O207" s="57"/>
      <c r="P207" s="146">
        <f>O207*H207</f>
        <v>0</v>
      </c>
      <c r="Q207" s="146">
        <v>0</v>
      </c>
      <c r="R207" s="146">
        <f>Q207*H207</f>
        <v>0</v>
      </c>
      <c r="S207" s="146">
        <v>0</v>
      </c>
      <c r="T207" s="147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48" t="s">
        <v>256</v>
      </c>
      <c r="AT207" s="148" t="s">
        <v>133</v>
      </c>
      <c r="AU207" s="148" t="s">
        <v>85</v>
      </c>
      <c r="AY207" s="16" t="s">
        <v>132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6" t="s">
        <v>83</v>
      </c>
      <c r="BK207" s="149">
        <f>ROUND(I207*H207,2)</f>
        <v>0</v>
      </c>
      <c r="BL207" s="16" t="s">
        <v>256</v>
      </c>
      <c r="BM207" s="148" t="s">
        <v>1013</v>
      </c>
    </row>
    <row r="208" spans="1:65" s="2" customFormat="1">
      <c r="A208" s="31"/>
      <c r="B208" s="32"/>
      <c r="C208" s="31"/>
      <c r="D208" s="150" t="s">
        <v>138</v>
      </c>
      <c r="E208" s="31"/>
      <c r="F208" s="151" t="s">
        <v>672</v>
      </c>
      <c r="G208" s="31"/>
      <c r="H208" s="31"/>
      <c r="I208" s="152"/>
      <c r="J208" s="31"/>
      <c r="K208" s="31"/>
      <c r="L208" s="32"/>
      <c r="M208" s="153"/>
      <c r="N208" s="154"/>
      <c r="O208" s="57"/>
      <c r="P208" s="57"/>
      <c r="Q208" s="57"/>
      <c r="R208" s="57"/>
      <c r="S208" s="57"/>
      <c r="T208" s="58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T208" s="16" t="s">
        <v>138</v>
      </c>
      <c r="AU208" s="16" t="s">
        <v>85</v>
      </c>
    </row>
    <row r="209" spans="1:65" s="2" customFormat="1" ht="16.5" customHeight="1">
      <c r="A209" s="31"/>
      <c r="B209" s="136"/>
      <c r="C209" s="137" t="s">
        <v>342</v>
      </c>
      <c r="D209" s="137" t="s">
        <v>133</v>
      </c>
      <c r="E209" s="138" t="s">
        <v>673</v>
      </c>
      <c r="F209" s="139" t="s">
        <v>674</v>
      </c>
      <c r="G209" s="140" t="s">
        <v>136</v>
      </c>
      <c r="H209" s="141">
        <v>1</v>
      </c>
      <c r="I209" s="142"/>
      <c r="J209" s="143">
        <f>ROUND(I209*H209,2)</f>
        <v>0</v>
      </c>
      <c r="K209" s="139" t="s">
        <v>179</v>
      </c>
      <c r="L209" s="32"/>
      <c r="M209" s="144" t="s">
        <v>1</v>
      </c>
      <c r="N209" s="145" t="s">
        <v>41</v>
      </c>
      <c r="O209" s="57"/>
      <c r="P209" s="146">
        <f>O209*H209</f>
        <v>0</v>
      </c>
      <c r="Q209" s="146">
        <v>0</v>
      </c>
      <c r="R209" s="146">
        <f>Q209*H209</f>
        <v>0</v>
      </c>
      <c r="S209" s="146">
        <v>0</v>
      </c>
      <c r="T209" s="147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48" t="s">
        <v>256</v>
      </c>
      <c r="AT209" s="148" t="s">
        <v>133</v>
      </c>
      <c r="AU209" s="148" t="s">
        <v>85</v>
      </c>
      <c r="AY209" s="16" t="s">
        <v>132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6" t="s">
        <v>83</v>
      </c>
      <c r="BK209" s="149">
        <f>ROUND(I209*H209,2)</f>
        <v>0</v>
      </c>
      <c r="BL209" s="16" t="s">
        <v>256</v>
      </c>
      <c r="BM209" s="148" t="s">
        <v>1014</v>
      </c>
    </row>
    <row r="210" spans="1:65" s="2" customFormat="1" ht="19.2">
      <c r="A210" s="31"/>
      <c r="B210" s="32"/>
      <c r="C210" s="31"/>
      <c r="D210" s="150" t="s">
        <v>138</v>
      </c>
      <c r="E210" s="31"/>
      <c r="F210" s="151" t="s">
        <v>676</v>
      </c>
      <c r="G210" s="31"/>
      <c r="H210" s="31"/>
      <c r="I210" s="152"/>
      <c r="J210" s="31"/>
      <c r="K210" s="31"/>
      <c r="L210" s="32"/>
      <c r="M210" s="153"/>
      <c r="N210" s="154"/>
      <c r="O210" s="57"/>
      <c r="P210" s="57"/>
      <c r="Q210" s="57"/>
      <c r="R210" s="57"/>
      <c r="S210" s="57"/>
      <c r="T210" s="58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T210" s="16" t="s">
        <v>138</v>
      </c>
      <c r="AU210" s="16" t="s">
        <v>85</v>
      </c>
    </row>
    <row r="211" spans="1:65" s="2" customFormat="1" ht="16.5" customHeight="1">
      <c r="A211" s="31"/>
      <c r="B211" s="136"/>
      <c r="C211" s="137" t="s">
        <v>340</v>
      </c>
      <c r="D211" s="137" t="s">
        <v>133</v>
      </c>
      <c r="E211" s="138" t="s">
        <v>677</v>
      </c>
      <c r="F211" s="139" t="s">
        <v>678</v>
      </c>
      <c r="G211" s="140" t="s">
        <v>136</v>
      </c>
      <c r="H211" s="141">
        <v>1</v>
      </c>
      <c r="I211" s="142"/>
      <c r="J211" s="143">
        <f>ROUND(I211*H211,2)</f>
        <v>0</v>
      </c>
      <c r="K211" s="139" t="s">
        <v>1</v>
      </c>
      <c r="L211" s="32"/>
      <c r="M211" s="144" t="s">
        <v>1</v>
      </c>
      <c r="N211" s="145" t="s">
        <v>41</v>
      </c>
      <c r="O211" s="57"/>
      <c r="P211" s="146">
        <f>O211*H211</f>
        <v>0</v>
      </c>
      <c r="Q211" s="146">
        <v>1.8000000000000001E-4</v>
      </c>
      <c r="R211" s="146">
        <f>Q211*H211</f>
        <v>1.8000000000000001E-4</v>
      </c>
      <c r="S211" s="146">
        <v>0</v>
      </c>
      <c r="T211" s="147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48" t="s">
        <v>256</v>
      </c>
      <c r="AT211" s="148" t="s">
        <v>133</v>
      </c>
      <c r="AU211" s="148" t="s">
        <v>85</v>
      </c>
      <c r="AY211" s="16" t="s">
        <v>132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6" t="s">
        <v>83</v>
      </c>
      <c r="BK211" s="149">
        <f>ROUND(I211*H211,2)</f>
        <v>0</v>
      </c>
      <c r="BL211" s="16" t="s">
        <v>256</v>
      </c>
      <c r="BM211" s="148" t="s">
        <v>1015</v>
      </c>
    </row>
    <row r="212" spans="1:65" s="2" customFormat="1" ht="19.2">
      <c r="A212" s="31"/>
      <c r="B212" s="32"/>
      <c r="C212" s="31"/>
      <c r="D212" s="150" t="s">
        <v>138</v>
      </c>
      <c r="E212" s="31"/>
      <c r="F212" s="151" t="s">
        <v>680</v>
      </c>
      <c r="G212" s="31"/>
      <c r="H212" s="31"/>
      <c r="I212" s="152"/>
      <c r="J212" s="31"/>
      <c r="K212" s="31"/>
      <c r="L212" s="32"/>
      <c r="M212" s="153"/>
      <c r="N212" s="154"/>
      <c r="O212" s="57"/>
      <c r="P212" s="57"/>
      <c r="Q212" s="57"/>
      <c r="R212" s="57"/>
      <c r="S212" s="57"/>
      <c r="T212" s="58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T212" s="16" t="s">
        <v>138</v>
      </c>
      <c r="AU212" s="16" t="s">
        <v>85</v>
      </c>
    </row>
    <row r="213" spans="1:65" s="2" customFormat="1" ht="24.15" customHeight="1">
      <c r="A213" s="31"/>
      <c r="B213" s="136"/>
      <c r="C213" s="137" t="s">
        <v>351</v>
      </c>
      <c r="D213" s="137" t="s">
        <v>133</v>
      </c>
      <c r="E213" s="138" t="s">
        <v>681</v>
      </c>
      <c r="F213" s="139" t="s">
        <v>682</v>
      </c>
      <c r="G213" s="140" t="s">
        <v>136</v>
      </c>
      <c r="H213" s="141">
        <v>1</v>
      </c>
      <c r="I213" s="142"/>
      <c r="J213" s="143">
        <f>ROUND(I213*H213,2)</f>
        <v>0</v>
      </c>
      <c r="K213" s="139" t="s">
        <v>179</v>
      </c>
      <c r="L213" s="32"/>
      <c r="M213" s="144" t="s">
        <v>1</v>
      </c>
      <c r="N213" s="145" t="s">
        <v>41</v>
      </c>
      <c r="O213" s="57"/>
      <c r="P213" s="146">
        <f>O213*H213</f>
        <v>0</v>
      </c>
      <c r="Q213" s="146">
        <v>2.4000000000000001E-4</v>
      </c>
      <c r="R213" s="146">
        <f>Q213*H213</f>
        <v>2.4000000000000001E-4</v>
      </c>
      <c r="S213" s="146">
        <v>0</v>
      </c>
      <c r="T213" s="147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48" t="s">
        <v>256</v>
      </c>
      <c r="AT213" s="148" t="s">
        <v>133</v>
      </c>
      <c r="AU213" s="148" t="s">
        <v>85</v>
      </c>
      <c r="AY213" s="16" t="s">
        <v>132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6" t="s">
        <v>83</v>
      </c>
      <c r="BK213" s="149">
        <f>ROUND(I213*H213,2)</f>
        <v>0</v>
      </c>
      <c r="BL213" s="16" t="s">
        <v>256</v>
      </c>
      <c r="BM213" s="148" t="s">
        <v>1016</v>
      </c>
    </row>
    <row r="214" spans="1:65" s="2" customFormat="1" ht="19.2">
      <c r="A214" s="31"/>
      <c r="B214" s="32"/>
      <c r="C214" s="31"/>
      <c r="D214" s="150" t="s">
        <v>138</v>
      </c>
      <c r="E214" s="31"/>
      <c r="F214" s="151" t="s">
        <v>684</v>
      </c>
      <c r="G214" s="31"/>
      <c r="H214" s="31"/>
      <c r="I214" s="152"/>
      <c r="J214" s="31"/>
      <c r="K214" s="31"/>
      <c r="L214" s="32"/>
      <c r="M214" s="153"/>
      <c r="N214" s="154"/>
      <c r="O214" s="57"/>
      <c r="P214" s="57"/>
      <c r="Q214" s="57"/>
      <c r="R214" s="57"/>
      <c r="S214" s="57"/>
      <c r="T214" s="58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T214" s="16" t="s">
        <v>138</v>
      </c>
      <c r="AU214" s="16" t="s">
        <v>85</v>
      </c>
    </row>
    <row r="215" spans="1:65" s="2" customFormat="1" ht="16.5" customHeight="1">
      <c r="A215" s="31"/>
      <c r="B215" s="136"/>
      <c r="C215" s="137" t="s">
        <v>356</v>
      </c>
      <c r="D215" s="137" t="s">
        <v>133</v>
      </c>
      <c r="E215" s="138" t="s">
        <v>685</v>
      </c>
      <c r="F215" s="139" t="s">
        <v>686</v>
      </c>
      <c r="G215" s="140" t="s">
        <v>136</v>
      </c>
      <c r="H215" s="141">
        <v>1</v>
      </c>
      <c r="I215" s="142"/>
      <c r="J215" s="143">
        <f>ROUND(I215*H215,2)</f>
        <v>0</v>
      </c>
      <c r="K215" s="139" t="s">
        <v>1</v>
      </c>
      <c r="L215" s="32"/>
      <c r="M215" s="144" t="s">
        <v>1</v>
      </c>
      <c r="N215" s="145" t="s">
        <v>41</v>
      </c>
      <c r="O215" s="57"/>
      <c r="P215" s="146">
        <f>O215*H215</f>
        <v>0</v>
      </c>
      <c r="Q215" s="146">
        <v>0</v>
      </c>
      <c r="R215" s="146">
        <f>Q215*H215</f>
        <v>0</v>
      </c>
      <c r="S215" s="146">
        <v>0</v>
      </c>
      <c r="T215" s="147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48" t="s">
        <v>256</v>
      </c>
      <c r="AT215" s="148" t="s">
        <v>133</v>
      </c>
      <c r="AU215" s="148" t="s">
        <v>85</v>
      </c>
      <c r="AY215" s="16" t="s">
        <v>132</v>
      </c>
      <c r="BE215" s="149">
        <f>IF(N215="základní",J215,0)</f>
        <v>0</v>
      </c>
      <c r="BF215" s="149">
        <f>IF(N215="snížená",J215,0)</f>
        <v>0</v>
      </c>
      <c r="BG215" s="149">
        <f>IF(N215="zákl. přenesená",J215,0)</f>
        <v>0</v>
      </c>
      <c r="BH215" s="149">
        <f>IF(N215="sníž. přenesená",J215,0)</f>
        <v>0</v>
      </c>
      <c r="BI215" s="149">
        <f>IF(N215="nulová",J215,0)</f>
        <v>0</v>
      </c>
      <c r="BJ215" s="16" t="s">
        <v>83</v>
      </c>
      <c r="BK215" s="149">
        <f>ROUND(I215*H215,2)</f>
        <v>0</v>
      </c>
      <c r="BL215" s="16" t="s">
        <v>256</v>
      </c>
      <c r="BM215" s="148" t="s">
        <v>1017</v>
      </c>
    </row>
    <row r="216" spans="1:65" s="2" customFormat="1">
      <c r="A216" s="31"/>
      <c r="B216" s="32"/>
      <c r="C216" s="31"/>
      <c r="D216" s="150" t="s">
        <v>138</v>
      </c>
      <c r="E216" s="31"/>
      <c r="F216" s="151" t="s">
        <v>686</v>
      </c>
      <c r="G216" s="31"/>
      <c r="H216" s="31"/>
      <c r="I216" s="152"/>
      <c r="J216" s="31"/>
      <c r="K216" s="31"/>
      <c r="L216" s="32"/>
      <c r="M216" s="153"/>
      <c r="N216" s="154"/>
      <c r="O216" s="57"/>
      <c r="P216" s="57"/>
      <c r="Q216" s="57"/>
      <c r="R216" s="57"/>
      <c r="S216" s="57"/>
      <c r="T216" s="58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T216" s="16" t="s">
        <v>138</v>
      </c>
      <c r="AU216" s="16" t="s">
        <v>85</v>
      </c>
    </row>
    <row r="217" spans="1:65" s="2" customFormat="1" ht="16.5" customHeight="1">
      <c r="A217" s="31"/>
      <c r="B217" s="136"/>
      <c r="C217" s="137" t="s">
        <v>361</v>
      </c>
      <c r="D217" s="137" t="s">
        <v>133</v>
      </c>
      <c r="E217" s="138" t="s">
        <v>688</v>
      </c>
      <c r="F217" s="139" t="s">
        <v>689</v>
      </c>
      <c r="G217" s="140" t="s">
        <v>136</v>
      </c>
      <c r="H217" s="141">
        <v>1</v>
      </c>
      <c r="I217" s="142"/>
      <c r="J217" s="143">
        <f>ROUND(I217*H217,2)</f>
        <v>0</v>
      </c>
      <c r="K217" s="139" t="s">
        <v>1</v>
      </c>
      <c r="L217" s="32"/>
      <c r="M217" s="144" t="s">
        <v>1</v>
      </c>
      <c r="N217" s="145" t="s">
        <v>41</v>
      </c>
      <c r="O217" s="57"/>
      <c r="P217" s="146">
        <f>O217*H217</f>
        <v>0</v>
      </c>
      <c r="Q217" s="146">
        <v>0</v>
      </c>
      <c r="R217" s="146">
        <f>Q217*H217</f>
        <v>0</v>
      </c>
      <c r="S217" s="146">
        <v>0</v>
      </c>
      <c r="T217" s="147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48" t="s">
        <v>256</v>
      </c>
      <c r="AT217" s="148" t="s">
        <v>133</v>
      </c>
      <c r="AU217" s="148" t="s">
        <v>85</v>
      </c>
      <c r="AY217" s="16" t="s">
        <v>132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6" t="s">
        <v>83</v>
      </c>
      <c r="BK217" s="149">
        <f>ROUND(I217*H217,2)</f>
        <v>0</v>
      </c>
      <c r="BL217" s="16" t="s">
        <v>256</v>
      </c>
      <c r="BM217" s="148" t="s">
        <v>1018</v>
      </c>
    </row>
    <row r="218" spans="1:65" s="2" customFormat="1">
      <c r="A218" s="31"/>
      <c r="B218" s="32"/>
      <c r="C218" s="31"/>
      <c r="D218" s="150" t="s">
        <v>138</v>
      </c>
      <c r="E218" s="31"/>
      <c r="F218" s="151" t="s">
        <v>689</v>
      </c>
      <c r="G218" s="31"/>
      <c r="H218" s="31"/>
      <c r="I218" s="152"/>
      <c r="J218" s="31"/>
      <c r="K218" s="31"/>
      <c r="L218" s="32"/>
      <c r="M218" s="153"/>
      <c r="N218" s="154"/>
      <c r="O218" s="57"/>
      <c r="P218" s="57"/>
      <c r="Q218" s="57"/>
      <c r="R218" s="57"/>
      <c r="S218" s="57"/>
      <c r="T218" s="58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T218" s="16" t="s">
        <v>138</v>
      </c>
      <c r="AU218" s="16" t="s">
        <v>85</v>
      </c>
    </row>
    <row r="219" spans="1:65" s="2" customFormat="1" ht="24.15" customHeight="1">
      <c r="A219" s="31"/>
      <c r="B219" s="136"/>
      <c r="C219" s="137" t="s">
        <v>365</v>
      </c>
      <c r="D219" s="137" t="s">
        <v>133</v>
      </c>
      <c r="E219" s="138" t="s">
        <v>691</v>
      </c>
      <c r="F219" s="139" t="s">
        <v>692</v>
      </c>
      <c r="G219" s="140" t="s">
        <v>289</v>
      </c>
      <c r="H219" s="173"/>
      <c r="I219" s="142"/>
      <c r="J219" s="143">
        <f>ROUND(I219*H219,2)</f>
        <v>0</v>
      </c>
      <c r="K219" s="139" t="s">
        <v>179</v>
      </c>
      <c r="L219" s="32"/>
      <c r="M219" s="144" t="s">
        <v>1</v>
      </c>
      <c r="N219" s="145" t="s">
        <v>41</v>
      </c>
      <c r="O219" s="57"/>
      <c r="P219" s="146">
        <f>O219*H219</f>
        <v>0</v>
      </c>
      <c r="Q219" s="146">
        <v>0</v>
      </c>
      <c r="R219" s="146">
        <f>Q219*H219</f>
        <v>0</v>
      </c>
      <c r="S219" s="146">
        <v>0</v>
      </c>
      <c r="T219" s="147">
        <f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48" t="s">
        <v>256</v>
      </c>
      <c r="AT219" s="148" t="s">
        <v>133</v>
      </c>
      <c r="AU219" s="148" t="s">
        <v>85</v>
      </c>
      <c r="AY219" s="16" t="s">
        <v>132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6" t="s">
        <v>83</v>
      </c>
      <c r="BK219" s="149">
        <f>ROUND(I219*H219,2)</f>
        <v>0</v>
      </c>
      <c r="BL219" s="16" t="s">
        <v>256</v>
      </c>
      <c r="BM219" s="148" t="s">
        <v>1019</v>
      </c>
    </row>
    <row r="220" spans="1:65" s="2" customFormat="1" ht="28.8">
      <c r="A220" s="31"/>
      <c r="B220" s="32"/>
      <c r="C220" s="31"/>
      <c r="D220" s="150" t="s">
        <v>138</v>
      </c>
      <c r="E220" s="31"/>
      <c r="F220" s="151" t="s">
        <v>694</v>
      </c>
      <c r="G220" s="31"/>
      <c r="H220" s="31"/>
      <c r="I220" s="152"/>
      <c r="J220" s="31"/>
      <c r="K220" s="31"/>
      <c r="L220" s="32"/>
      <c r="M220" s="153"/>
      <c r="N220" s="154"/>
      <c r="O220" s="57"/>
      <c r="P220" s="57"/>
      <c r="Q220" s="57"/>
      <c r="R220" s="57"/>
      <c r="S220" s="57"/>
      <c r="T220" s="58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T220" s="16" t="s">
        <v>138</v>
      </c>
      <c r="AU220" s="16" t="s">
        <v>85</v>
      </c>
    </row>
    <row r="221" spans="1:65" s="11" customFormat="1" ht="22.95" customHeight="1">
      <c r="B221" s="125"/>
      <c r="D221" s="126" t="s">
        <v>75</v>
      </c>
      <c r="E221" s="163" t="s">
        <v>324</v>
      </c>
      <c r="F221" s="163" t="s">
        <v>1442</v>
      </c>
      <c r="I221" s="128"/>
      <c r="J221" s="164">
        <f>BK221</f>
        <v>0</v>
      </c>
      <c r="L221" s="125"/>
      <c r="M221" s="130"/>
      <c r="N221" s="131"/>
      <c r="O221" s="131"/>
      <c r="P221" s="132">
        <f>SUM(P222:P243)</f>
        <v>0</v>
      </c>
      <c r="Q221" s="131"/>
      <c r="R221" s="132">
        <f>SUM(R222:R243)</f>
        <v>1.0200000000000001E-2</v>
      </c>
      <c r="S221" s="131"/>
      <c r="T221" s="133">
        <f>SUM(T222:T243)</f>
        <v>1.7929999999999998E-2</v>
      </c>
      <c r="AR221" s="126" t="s">
        <v>85</v>
      </c>
      <c r="AT221" s="134" t="s">
        <v>75</v>
      </c>
      <c r="AU221" s="134" t="s">
        <v>83</v>
      </c>
      <c r="AY221" s="126" t="s">
        <v>132</v>
      </c>
      <c r="BK221" s="135">
        <f>SUM(BK222:BK243)</f>
        <v>0</v>
      </c>
    </row>
    <row r="222" spans="1:65" s="2" customFormat="1" ht="24.15" customHeight="1">
      <c r="A222" s="31"/>
      <c r="B222" s="136"/>
      <c r="C222" s="137" t="s">
        <v>369</v>
      </c>
      <c r="D222" s="137" t="s">
        <v>133</v>
      </c>
      <c r="E222" s="193" t="s">
        <v>326</v>
      </c>
      <c r="F222" s="194" t="s">
        <v>327</v>
      </c>
      <c r="G222" s="195" t="s">
        <v>328</v>
      </c>
      <c r="H222" s="196">
        <v>1</v>
      </c>
      <c r="I222" s="197"/>
      <c r="J222" s="197">
        <f>ROUND(I222*H222,2)</f>
        <v>0</v>
      </c>
      <c r="K222" s="194" t="s">
        <v>179</v>
      </c>
      <c r="L222" s="32"/>
      <c r="M222" s="144" t="s">
        <v>1</v>
      </c>
      <c r="N222" s="145" t="s">
        <v>41</v>
      </c>
      <c r="O222" s="57"/>
      <c r="P222" s="146">
        <f>O222*H222</f>
        <v>0</v>
      </c>
      <c r="Q222" s="146">
        <v>0</v>
      </c>
      <c r="R222" s="146">
        <f>Q222*H222</f>
        <v>0</v>
      </c>
      <c r="S222" s="146">
        <v>1.7069999999999998E-2</v>
      </c>
      <c r="T222" s="147">
        <f>S222*H222</f>
        <v>1.7069999999999998E-2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48" t="s">
        <v>256</v>
      </c>
      <c r="AT222" s="148" t="s">
        <v>133</v>
      </c>
      <c r="AU222" s="148" t="s">
        <v>85</v>
      </c>
      <c r="AY222" s="16" t="s">
        <v>132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6" t="s">
        <v>83</v>
      </c>
      <c r="BK222" s="149">
        <f>ROUND(I222*H222,2)</f>
        <v>0</v>
      </c>
      <c r="BL222" s="16" t="s">
        <v>256</v>
      </c>
      <c r="BM222" s="148" t="s">
        <v>329</v>
      </c>
    </row>
    <row r="223" spans="1:65" s="2" customFormat="1" ht="19.2">
      <c r="A223" s="31"/>
      <c r="B223" s="32"/>
      <c r="C223" s="31"/>
      <c r="D223" s="150" t="s">
        <v>138</v>
      </c>
      <c r="E223" s="198"/>
      <c r="F223" s="200" t="s">
        <v>330</v>
      </c>
      <c r="G223" s="198"/>
      <c r="H223" s="198"/>
      <c r="I223" s="201"/>
      <c r="J223" s="198"/>
      <c r="K223" s="198"/>
      <c r="L223" s="32"/>
      <c r="M223" s="153"/>
      <c r="N223" s="154"/>
      <c r="O223" s="57"/>
      <c r="P223" s="57"/>
      <c r="Q223" s="57"/>
      <c r="R223" s="57"/>
      <c r="S223" s="57"/>
      <c r="T223" s="58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T223" s="16" t="s">
        <v>138</v>
      </c>
      <c r="AU223" s="16" t="s">
        <v>85</v>
      </c>
    </row>
    <row r="224" spans="1:65" s="2" customFormat="1" ht="16.5" customHeight="1">
      <c r="A224" s="31"/>
      <c r="B224" s="136"/>
      <c r="C224" s="137" t="s">
        <v>373</v>
      </c>
      <c r="D224" s="137" t="s">
        <v>133</v>
      </c>
      <c r="E224" s="193" t="s">
        <v>332</v>
      </c>
      <c r="F224" s="194" t="s">
        <v>333</v>
      </c>
      <c r="G224" s="195" t="s">
        <v>328</v>
      </c>
      <c r="H224" s="196">
        <v>4</v>
      </c>
      <c r="I224" s="197"/>
      <c r="J224" s="197">
        <f>ROUND(I224*H224,2)</f>
        <v>0</v>
      </c>
      <c r="K224" s="194" t="s">
        <v>179</v>
      </c>
      <c r="L224" s="32"/>
      <c r="M224" s="144" t="s">
        <v>1</v>
      </c>
      <c r="N224" s="145" t="s">
        <v>41</v>
      </c>
      <c r="O224" s="57"/>
      <c r="P224" s="146">
        <f>O224*H224</f>
        <v>0</v>
      </c>
      <c r="Q224" s="146">
        <v>4.2999999999999999E-4</v>
      </c>
      <c r="R224" s="146">
        <f>Q224*H224</f>
        <v>1.72E-3</v>
      </c>
      <c r="S224" s="146">
        <v>0</v>
      </c>
      <c r="T224" s="147">
        <f>S224*H224</f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48" t="s">
        <v>256</v>
      </c>
      <c r="AT224" s="148" t="s">
        <v>133</v>
      </c>
      <c r="AU224" s="148" t="s">
        <v>85</v>
      </c>
      <c r="AY224" s="16" t="s">
        <v>132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6" t="s">
        <v>83</v>
      </c>
      <c r="BK224" s="149">
        <f>ROUND(I224*H224,2)</f>
        <v>0</v>
      </c>
      <c r="BL224" s="16" t="s">
        <v>256</v>
      </c>
      <c r="BM224" s="148" t="s">
        <v>334</v>
      </c>
    </row>
    <row r="225" spans="1:65" s="2" customFormat="1">
      <c r="A225" s="31"/>
      <c r="B225" s="32"/>
      <c r="C225" s="31"/>
      <c r="D225" s="150" t="s">
        <v>138</v>
      </c>
      <c r="E225" s="198"/>
      <c r="F225" s="200" t="s">
        <v>335</v>
      </c>
      <c r="G225" s="198"/>
      <c r="H225" s="198"/>
      <c r="I225" s="201"/>
      <c r="J225" s="198"/>
      <c r="K225" s="198"/>
      <c r="L225" s="32"/>
      <c r="M225" s="153"/>
      <c r="N225" s="154"/>
      <c r="O225" s="57"/>
      <c r="P225" s="57"/>
      <c r="Q225" s="57"/>
      <c r="R225" s="57"/>
      <c r="S225" s="57"/>
      <c r="T225" s="58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T225" s="16" t="s">
        <v>138</v>
      </c>
      <c r="AU225" s="16" t="s">
        <v>85</v>
      </c>
    </row>
    <row r="226" spans="1:65" s="2" customFormat="1" ht="16.5" customHeight="1">
      <c r="A226" s="31"/>
      <c r="B226" s="136"/>
      <c r="C226" s="174" t="s">
        <v>380</v>
      </c>
      <c r="D226" s="174" t="s">
        <v>337</v>
      </c>
      <c r="E226" s="203" t="s">
        <v>338</v>
      </c>
      <c r="F226" s="204" t="s">
        <v>339</v>
      </c>
      <c r="G226" s="205" t="s">
        <v>136</v>
      </c>
      <c r="H226" s="206">
        <v>4</v>
      </c>
      <c r="I226" s="207"/>
      <c r="J226" s="207">
        <f>ROUND(I226*H226,2)</f>
        <v>0</v>
      </c>
      <c r="K226" s="204" t="s">
        <v>1</v>
      </c>
      <c r="L226" s="181"/>
      <c r="M226" s="182" t="s">
        <v>1</v>
      </c>
      <c r="N226" s="183" t="s">
        <v>41</v>
      </c>
      <c r="O226" s="57"/>
      <c r="P226" s="146">
        <f>O226*H226</f>
        <v>0</v>
      </c>
      <c r="Q226" s="146">
        <v>0</v>
      </c>
      <c r="R226" s="146">
        <f>Q226*H226</f>
        <v>0</v>
      </c>
      <c r="S226" s="146">
        <v>0</v>
      </c>
      <c r="T226" s="147">
        <f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48" t="s">
        <v>340</v>
      </c>
      <c r="AT226" s="148" t="s">
        <v>337</v>
      </c>
      <c r="AU226" s="148" t="s">
        <v>85</v>
      </c>
      <c r="AY226" s="16" t="s">
        <v>132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6" t="s">
        <v>83</v>
      </c>
      <c r="BK226" s="149">
        <f>ROUND(I226*H226,2)</f>
        <v>0</v>
      </c>
      <c r="BL226" s="16" t="s">
        <v>256</v>
      </c>
      <c r="BM226" s="148" t="s">
        <v>341</v>
      </c>
    </row>
    <row r="227" spans="1:65" s="2" customFormat="1">
      <c r="A227" s="31"/>
      <c r="B227" s="32"/>
      <c r="C227" s="31"/>
      <c r="D227" s="150" t="s">
        <v>138</v>
      </c>
      <c r="E227" s="198"/>
      <c r="F227" s="200" t="s">
        <v>339</v>
      </c>
      <c r="G227" s="198"/>
      <c r="H227" s="198"/>
      <c r="I227" s="201"/>
      <c r="J227" s="198"/>
      <c r="K227" s="198"/>
      <c r="L227" s="32"/>
      <c r="M227" s="153"/>
      <c r="N227" s="154"/>
      <c r="O227" s="57"/>
      <c r="P227" s="57"/>
      <c r="Q227" s="57"/>
      <c r="R227" s="57"/>
      <c r="S227" s="57"/>
      <c r="T227" s="58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T227" s="16" t="s">
        <v>138</v>
      </c>
      <c r="AU227" s="16" t="s">
        <v>85</v>
      </c>
    </row>
    <row r="228" spans="1:65" s="2" customFormat="1" ht="24.15" customHeight="1">
      <c r="A228" s="31"/>
      <c r="B228" s="136"/>
      <c r="C228" s="137" t="s">
        <v>386</v>
      </c>
      <c r="D228" s="137" t="s">
        <v>133</v>
      </c>
      <c r="E228" s="193" t="s">
        <v>343</v>
      </c>
      <c r="F228" s="194" t="s">
        <v>344</v>
      </c>
      <c r="G228" s="195" t="s">
        <v>328</v>
      </c>
      <c r="H228" s="196">
        <v>6</v>
      </c>
      <c r="I228" s="197"/>
      <c r="J228" s="197">
        <f>ROUND(I228*H228,2)</f>
        <v>0</v>
      </c>
      <c r="K228" s="194" t="s">
        <v>179</v>
      </c>
      <c r="L228" s="32"/>
      <c r="M228" s="144" t="s">
        <v>1</v>
      </c>
      <c r="N228" s="145" t="s">
        <v>41</v>
      </c>
      <c r="O228" s="57"/>
      <c r="P228" s="146">
        <f>O228*H228</f>
        <v>0</v>
      </c>
      <c r="Q228" s="146">
        <v>2.4000000000000001E-4</v>
      </c>
      <c r="R228" s="146">
        <f>Q228*H228</f>
        <v>1.4400000000000001E-3</v>
      </c>
      <c r="S228" s="146">
        <v>0</v>
      </c>
      <c r="T228" s="147">
        <f>S228*H228</f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48" t="s">
        <v>256</v>
      </c>
      <c r="AT228" s="148" t="s">
        <v>133</v>
      </c>
      <c r="AU228" s="148" t="s">
        <v>85</v>
      </c>
      <c r="AY228" s="16" t="s">
        <v>132</v>
      </c>
      <c r="BE228" s="149">
        <f>IF(N228="základní",J228,0)</f>
        <v>0</v>
      </c>
      <c r="BF228" s="149">
        <f>IF(N228="snížená",J228,0)</f>
        <v>0</v>
      </c>
      <c r="BG228" s="149">
        <f>IF(N228="zákl. přenesená",J228,0)</f>
        <v>0</v>
      </c>
      <c r="BH228" s="149">
        <f>IF(N228="sníž. přenesená",J228,0)</f>
        <v>0</v>
      </c>
      <c r="BI228" s="149">
        <f>IF(N228="nulová",J228,0)</f>
        <v>0</v>
      </c>
      <c r="BJ228" s="16" t="s">
        <v>83</v>
      </c>
      <c r="BK228" s="149">
        <f>ROUND(I228*H228,2)</f>
        <v>0</v>
      </c>
      <c r="BL228" s="16" t="s">
        <v>256</v>
      </c>
      <c r="BM228" s="148" t="s">
        <v>345</v>
      </c>
    </row>
    <row r="229" spans="1:65" s="2" customFormat="1" ht="19.2">
      <c r="A229" s="31"/>
      <c r="B229" s="32"/>
      <c r="C229" s="31"/>
      <c r="D229" s="150" t="s">
        <v>138</v>
      </c>
      <c r="E229" s="198"/>
      <c r="F229" s="200" t="s">
        <v>346</v>
      </c>
      <c r="G229" s="198"/>
      <c r="H229" s="198"/>
      <c r="I229" s="201"/>
      <c r="J229" s="198"/>
      <c r="K229" s="198"/>
      <c r="L229" s="32"/>
      <c r="M229" s="153"/>
      <c r="N229" s="154"/>
      <c r="O229" s="57"/>
      <c r="P229" s="57"/>
      <c r="Q229" s="57"/>
      <c r="R229" s="57"/>
      <c r="S229" s="57"/>
      <c r="T229" s="58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T229" s="16" t="s">
        <v>138</v>
      </c>
      <c r="AU229" s="16" t="s">
        <v>85</v>
      </c>
    </row>
    <row r="230" spans="1:65" s="2" customFormat="1" ht="16.5" customHeight="1">
      <c r="A230" s="31"/>
      <c r="B230" s="136"/>
      <c r="C230" s="137" t="s">
        <v>391</v>
      </c>
      <c r="D230" s="137" t="s">
        <v>133</v>
      </c>
      <c r="E230" s="193" t="s">
        <v>347</v>
      </c>
      <c r="F230" s="194" t="s">
        <v>348</v>
      </c>
      <c r="G230" s="195" t="s">
        <v>328</v>
      </c>
      <c r="H230" s="196">
        <v>1</v>
      </c>
      <c r="I230" s="197"/>
      <c r="J230" s="197">
        <f>ROUND(I230*H230,2)</f>
        <v>0</v>
      </c>
      <c r="K230" s="194" t="s">
        <v>179</v>
      </c>
      <c r="L230" s="32"/>
      <c r="M230" s="144" t="s">
        <v>1</v>
      </c>
      <c r="N230" s="145" t="s">
        <v>41</v>
      </c>
      <c r="O230" s="57"/>
      <c r="P230" s="146">
        <f>O230*H230</f>
        <v>0</v>
      </c>
      <c r="Q230" s="146">
        <v>0</v>
      </c>
      <c r="R230" s="146">
        <f>Q230*H230</f>
        <v>0</v>
      </c>
      <c r="S230" s="146">
        <v>8.5999999999999998E-4</v>
      </c>
      <c r="T230" s="147">
        <f>S230*H230</f>
        <v>8.5999999999999998E-4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48" t="s">
        <v>256</v>
      </c>
      <c r="AT230" s="148" t="s">
        <v>133</v>
      </c>
      <c r="AU230" s="148" t="s">
        <v>85</v>
      </c>
      <c r="AY230" s="16" t="s">
        <v>132</v>
      </c>
      <c r="BE230" s="149">
        <f>IF(N230="základní",J230,0)</f>
        <v>0</v>
      </c>
      <c r="BF230" s="149">
        <f>IF(N230="snížená",J230,0)</f>
        <v>0</v>
      </c>
      <c r="BG230" s="149">
        <f>IF(N230="zákl. přenesená",J230,0)</f>
        <v>0</v>
      </c>
      <c r="BH230" s="149">
        <f>IF(N230="sníž. přenesená",J230,0)</f>
        <v>0</v>
      </c>
      <c r="BI230" s="149">
        <f>IF(N230="nulová",J230,0)</f>
        <v>0</v>
      </c>
      <c r="BJ230" s="16" t="s">
        <v>83</v>
      </c>
      <c r="BK230" s="149">
        <f>ROUND(I230*H230,2)</f>
        <v>0</v>
      </c>
      <c r="BL230" s="16" t="s">
        <v>256</v>
      </c>
      <c r="BM230" s="148" t="s">
        <v>349</v>
      </c>
    </row>
    <row r="231" spans="1:65" s="2" customFormat="1">
      <c r="A231" s="31"/>
      <c r="B231" s="32"/>
      <c r="C231" s="31"/>
      <c r="D231" s="150" t="s">
        <v>138</v>
      </c>
      <c r="E231" s="198"/>
      <c r="F231" s="200" t="s">
        <v>350</v>
      </c>
      <c r="G231" s="198"/>
      <c r="H231" s="198"/>
      <c r="I231" s="201"/>
      <c r="J231" s="198"/>
      <c r="K231" s="198"/>
      <c r="L231" s="32"/>
      <c r="M231" s="153"/>
      <c r="N231" s="154"/>
      <c r="O231" s="57"/>
      <c r="P231" s="57"/>
      <c r="Q231" s="57"/>
      <c r="R231" s="57"/>
      <c r="S231" s="57"/>
      <c r="T231" s="58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T231" s="16" t="s">
        <v>138</v>
      </c>
      <c r="AU231" s="16" t="s">
        <v>85</v>
      </c>
    </row>
    <row r="232" spans="1:65" s="2" customFormat="1" ht="24.15" customHeight="1">
      <c r="A232" s="31"/>
      <c r="B232" s="136"/>
      <c r="C232" s="137" t="s">
        <v>396</v>
      </c>
      <c r="D232" s="137" t="s">
        <v>133</v>
      </c>
      <c r="E232" s="193" t="s">
        <v>352</v>
      </c>
      <c r="F232" s="194" t="s">
        <v>353</v>
      </c>
      <c r="G232" s="195" t="s">
        <v>328</v>
      </c>
      <c r="H232" s="196">
        <v>3</v>
      </c>
      <c r="I232" s="197"/>
      <c r="J232" s="197">
        <f>ROUND(I232*H232,2)</f>
        <v>0</v>
      </c>
      <c r="K232" s="194" t="s">
        <v>179</v>
      </c>
      <c r="L232" s="32"/>
      <c r="M232" s="144" t="s">
        <v>1</v>
      </c>
      <c r="N232" s="145" t="s">
        <v>41</v>
      </c>
      <c r="O232" s="57"/>
      <c r="P232" s="146">
        <f>O232*H232</f>
        <v>0</v>
      </c>
      <c r="Q232" s="146">
        <v>1.8E-3</v>
      </c>
      <c r="R232" s="146">
        <f>Q232*H232</f>
        <v>5.4000000000000003E-3</v>
      </c>
      <c r="S232" s="146">
        <v>0</v>
      </c>
      <c r="T232" s="147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48" t="s">
        <v>256</v>
      </c>
      <c r="AT232" s="148" t="s">
        <v>133</v>
      </c>
      <c r="AU232" s="148" t="s">
        <v>85</v>
      </c>
      <c r="AY232" s="16" t="s">
        <v>132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6" t="s">
        <v>83</v>
      </c>
      <c r="BK232" s="149">
        <f>ROUND(I232*H232,2)</f>
        <v>0</v>
      </c>
      <c r="BL232" s="16" t="s">
        <v>256</v>
      </c>
      <c r="BM232" s="148" t="s">
        <v>354</v>
      </c>
    </row>
    <row r="233" spans="1:65" s="2" customFormat="1" ht="19.2">
      <c r="A233" s="31"/>
      <c r="B233" s="32"/>
      <c r="C233" s="31"/>
      <c r="D233" s="150" t="s">
        <v>138</v>
      </c>
      <c r="E233" s="198"/>
      <c r="F233" s="200" t="s">
        <v>355</v>
      </c>
      <c r="G233" s="198"/>
      <c r="H233" s="198"/>
      <c r="I233" s="201"/>
      <c r="J233" s="198"/>
      <c r="K233" s="198"/>
      <c r="L233" s="32"/>
      <c r="M233" s="153"/>
      <c r="N233" s="154"/>
      <c r="O233" s="57"/>
      <c r="P233" s="57"/>
      <c r="Q233" s="57"/>
      <c r="R233" s="57"/>
      <c r="S233" s="57"/>
      <c r="T233" s="58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T233" s="16" t="s">
        <v>138</v>
      </c>
      <c r="AU233" s="16" t="s">
        <v>85</v>
      </c>
    </row>
    <row r="234" spans="1:65" s="2" customFormat="1" ht="16.5" customHeight="1">
      <c r="A234" s="31"/>
      <c r="B234" s="136"/>
      <c r="C234" s="137" t="s">
        <v>403</v>
      </c>
      <c r="D234" s="137" t="s">
        <v>133</v>
      </c>
      <c r="E234" s="193" t="s">
        <v>357</v>
      </c>
      <c r="F234" s="194" t="s">
        <v>358</v>
      </c>
      <c r="G234" s="195" t="s">
        <v>136</v>
      </c>
      <c r="H234" s="196">
        <v>4</v>
      </c>
      <c r="I234" s="197"/>
      <c r="J234" s="197">
        <f>ROUND(I234*H234,2)</f>
        <v>0</v>
      </c>
      <c r="K234" s="194" t="s">
        <v>179</v>
      </c>
      <c r="L234" s="32"/>
      <c r="M234" s="144" t="s">
        <v>1</v>
      </c>
      <c r="N234" s="145" t="s">
        <v>41</v>
      </c>
      <c r="O234" s="57"/>
      <c r="P234" s="146">
        <f>O234*H234</f>
        <v>0</v>
      </c>
      <c r="Q234" s="146">
        <v>1.9000000000000001E-4</v>
      </c>
      <c r="R234" s="146">
        <f>Q234*H234</f>
        <v>7.6000000000000004E-4</v>
      </c>
      <c r="S234" s="146">
        <v>0</v>
      </c>
      <c r="T234" s="147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48" t="s">
        <v>256</v>
      </c>
      <c r="AT234" s="148" t="s">
        <v>133</v>
      </c>
      <c r="AU234" s="148" t="s">
        <v>85</v>
      </c>
      <c r="AY234" s="16" t="s">
        <v>132</v>
      </c>
      <c r="BE234" s="149">
        <f>IF(N234="základní",J234,0)</f>
        <v>0</v>
      </c>
      <c r="BF234" s="149">
        <f>IF(N234="snížená",J234,0)</f>
        <v>0</v>
      </c>
      <c r="BG234" s="149">
        <f>IF(N234="zákl. přenesená",J234,0)</f>
        <v>0</v>
      </c>
      <c r="BH234" s="149">
        <f>IF(N234="sníž. přenesená",J234,0)</f>
        <v>0</v>
      </c>
      <c r="BI234" s="149">
        <f>IF(N234="nulová",J234,0)</f>
        <v>0</v>
      </c>
      <c r="BJ234" s="16" t="s">
        <v>83</v>
      </c>
      <c r="BK234" s="149">
        <f>ROUND(I234*H234,2)</f>
        <v>0</v>
      </c>
      <c r="BL234" s="16" t="s">
        <v>256</v>
      </c>
      <c r="BM234" s="148" t="s">
        <v>359</v>
      </c>
    </row>
    <row r="235" spans="1:65" s="2" customFormat="1" ht="19.2">
      <c r="A235" s="31"/>
      <c r="B235" s="32"/>
      <c r="C235" s="31"/>
      <c r="D235" s="150" t="s">
        <v>138</v>
      </c>
      <c r="E235" s="198"/>
      <c r="F235" s="200" t="s">
        <v>360</v>
      </c>
      <c r="G235" s="198"/>
      <c r="H235" s="198"/>
      <c r="I235" s="201"/>
      <c r="J235" s="198"/>
      <c r="K235" s="198"/>
      <c r="L235" s="32"/>
      <c r="M235" s="153"/>
      <c r="N235" s="154"/>
      <c r="O235" s="57"/>
      <c r="P235" s="57"/>
      <c r="Q235" s="57"/>
      <c r="R235" s="57"/>
      <c r="S235" s="57"/>
      <c r="T235" s="58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T235" s="16" t="s">
        <v>138</v>
      </c>
      <c r="AU235" s="16" t="s">
        <v>85</v>
      </c>
    </row>
    <row r="236" spans="1:65" s="2" customFormat="1" ht="21.75" customHeight="1">
      <c r="A236" s="31"/>
      <c r="B236" s="136"/>
      <c r="C236" s="174" t="s">
        <v>408</v>
      </c>
      <c r="D236" s="174" t="s">
        <v>337</v>
      </c>
      <c r="E236" s="203" t="s">
        <v>362</v>
      </c>
      <c r="F236" s="204" t="s">
        <v>363</v>
      </c>
      <c r="G236" s="205" t="s">
        <v>136</v>
      </c>
      <c r="H236" s="206">
        <v>4</v>
      </c>
      <c r="I236" s="207"/>
      <c r="J236" s="207">
        <f>ROUND(I236*H236,2)</f>
        <v>0</v>
      </c>
      <c r="K236" s="204" t="s">
        <v>179</v>
      </c>
      <c r="L236" s="181"/>
      <c r="M236" s="182" t="s">
        <v>1</v>
      </c>
      <c r="N236" s="183" t="s">
        <v>41</v>
      </c>
      <c r="O236" s="57"/>
      <c r="P236" s="146">
        <f>O236*H236</f>
        <v>0</v>
      </c>
      <c r="Q236" s="146">
        <v>2.2000000000000001E-4</v>
      </c>
      <c r="R236" s="146">
        <f>Q236*H236</f>
        <v>8.8000000000000003E-4</v>
      </c>
      <c r="S236" s="146">
        <v>0</v>
      </c>
      <c r="T236" s="147">
        <f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48" t="s">
        <v>340</v>
      </c>
      <c r="AT236" s="148" t="s">
        <v>337</v>
      </c>
      <c r="AU236" s="148" t="s">
        <v>85</v>
      </c>
      <c r="AY236" s="16" t="s">
        <v>132</v>
      </c>
      <c r="BE236" s="149">
        <f>IF(N236="základní",J236,0)</f>
        <v>0</v>
      </c>
      <c r="BF236" s="149">
        <f>IF(N236="snížená",J236,0)</f>
        <v>0</v>
      </c>
      <c r="BG236" s="149">
        <f>IF(N236="zákl. přenesená",J236,0)</f>
        <v>0</v>
      </c>
      <c r="BH236" s="149">
        <f>IF(N236="sníž. přenesená",J236,0)</f>
        <v>0</v>
      </c>
      <c r="BI236" s="149">
        <f>IF(N236="nulová",J236,0)</f>
        <v>0</v>
      </c>
      <c r="BJ236" s="16" t="s">
        <v>83</v>
      </c>
      <c r="BK236" s="149">
        <f>ROUND(I236*H236,2)</f>
        <v>0</v>
      </c>
      <c r="BL236" s="16" t="s">
        <v>256</v>
      </c>
      <c r="BM236" s="148" t="s">
        <v>364</v>
      </c>
    </row>
    <row r="237" spans="1:65" s="2" customFormat="1">
      <c r="A237" s="31"/>
      <c r="B237" s="32"/>
      <c r="C237" s="31"/>
      <c r="D237" s="150" t="s">
        <v>138</v>
      </c>
      <c r="E237" s="198"/>
      <c r="F237" s="200" t="s">
        <v>363</v>
      </c>
      <c r="G237" s="198"/>
      <c r="H237" s="198"/>
      <c r="I237" s="201"/>
      <c r="J237" s="198"/>
      <c r="K237" s="198"/>
      <c r="L237" s="32"/>
      <c r="M237" s="153"/>
      <c r="N237" s="154"/>
      <c r="O237" s="57"/>
      <c r="P237" s="57"/>
      <c r="Q237" s="57"/>
      <c r="R237" s="57"/>
      <c r="S237" s="57"/>
      <c r="T237" s="58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T237" s="16" t="s">
        <v>138</v>
      </c>
      <c r="AU237" s="16" t="s">
        <v>85</v>
      </c>
    </row>
    <row r="238" spans="1:65" s="2" customFormat="1" ht="16.5" customHeight="1">
      <c r="A238" s="31"/>
      <c r="B238" s="136"/>
      <c r="C238" s="137" t="s">
        <v>413</v>
      </c>
      <c r="D238" s="137" t="s">
        <v>133</v>
      </c>
      <c r="E238" s="193" t="s">
        <v>366</v>
      </c>
      <c r="F238" s="194" t="s">
        <v>367</v>
      </c>
      <c r="G238" s="195" t="s">
        <v>136</v>
      </c>
      <c r="H238" s="196">
        <v>1</v>
      </c>
      <c r="I238" s="197"/>
      <c r="J238" s="197">
        <f>ROUND(I238*H238,2)</f>
        <v>0</v>
      </c>
      <c r="K238" s="194" t="s">
        <v>1</v>
      </c>
      <c r="L238" s="32"/>
      <c r="M238" s="144" t="s">
        <v>1</v>
      </c>
      <c r="N238" s="145" t="s">
        <v>41</v>
      </c>
      <c r="O238" s="57"/>
      <c r="P238" s="146">
        <f>O238*H238</f>
        <v>0</v>
      </c>
      <c r="Q238" s="146">
        <v>0</v>
      </c>
      <c r="R238" s="146">
        <f>Q238*H238</f>
        <v>0</v>
      </c>
      <c r="S238" s="146">
        <v>0</v>
      </c>
      <c r="T238" s="147">
        <f>S238*H238</f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48" t="s">
        <v>256</v>
      </c>
      <c r="AT238" s="148" t="s">
        <v>133</v>
      </c>
      <c r="AU238" s="148" t="s">
        <v>85</v>
      </c>
      <c r="AY238" s="16" t="s">
        <v>132</v>
      </c>
      <c r="BE238" s="149">
        <f>IF(N238="základní",J238,0)</f>
        <v>0</v>
      </c>
      <c r="BF238" s="149">
        <f>IF(N238="snížená",J238,0)</f>
        <v>0</v>
      </c>
      <c r="BG238" s="149">
        <f>IF(N238="zákl. přenesená",J238,0)</f>
        <v>0</v>
      </c>
      <c r="BH238" s="149">
        <f>IF(N238="sníž. přenesená",J238,0)</f>
        <v>0</v>
      </c>
      <c r="BI238" s="149">
        <f>IF(N238="nulová",J238,0)</f>
        <v>0</v>
      </c>
      <c r="BJ238" s="16" t="s">
        <v>83</v>
      </c>
      <c r="BK238" s="149">
        <f>ROUND(I238*H238,2)</f>
        <v>0</v>
      </c>
      <c r="BL238" s="16" t="s">
        <v>256</v>
      </c>
      <c r="BM238" s="148" t="s">
        <v>368</v>
      </c>
    </row>
    <row r="239" spans="1:65" s="2" customFormat="1">
      <c r="A239" s="31"/>
      <c r="B239" s="32"/>
      <c r="C239" s="31"/>
      <c r="D239" s="150" t="s">
        <v>138</v>
      </c>
      <c r="E239" s="198"/>
      <c r="F239" s="200" t="s">
        <v>367</v>
      </c>
      <c r="G239" s="198"/>
      <c r="H239" s="198"/>
      <c r="I239" s="201"/>
      <c r="J239" s="198"/>
      <c r="K239" s="198"/>
      <c r="L239" s="32"/>
      <c r="M239" s="153"/>
      <c r="N239" s="154"/>
      <c r="O239" s="57"/>
      <c r="P239" s="57"/>
      <c r="Q239" s="57"/>
      <c r="R239" s="57"/>
      <c r="S239" s="57"/>
      <c r="T239" s="58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T239" s="16" t="s">
        <v>138</v>
      </c>
      <c r="AU239" s="16" t="s">
        <v>85</v>
      </c>
    </row>
    <row r="240" spans="1:65" s="2" customFormat="1" ht="16.5" customHeight="1">
      <c r="A240" s="31"/>
      <c r="B240" s="136"/>
      <c r="C240" s="174" t="s">
        <v>420</v>
      </c>
      <c r="D240" s="174" t="s">
        <v>337</v>
      </c>
      <c r="E240" s="203" t="s">
        <v>370</v>
      </c>
      <c r="F240" s="204" t="s">
        <v>371</v>
      </c>
      <c r="G240" s="205" t="s">
        <v>136</v>
      </c>
      <c r="H240" s="206">
        <v>1</v>
      </c>
      <c r="I240" s="207"/>
      <c r="J240" s="207">
        <f>ROUND(I240*H240,2)</f>
        <v>0</v>
      </c>
      <c r="K240" s="204" t="s">
        <v>1</v>
      </c>
      <c r="L240" s="181"/>
      <c r="M240" s="182" t="s">
        <v>1</v>
      </c>
      <c r="N240" s="183" t="s">
        <v>41</v>
      </c>
      <c r="O240" s="57"/>
      <c r="P240" s="146">
        <f>O240*H240</f>
        <v>0</v>
      </c>
      <c r="Q240" s="146">
        <v>0</v>
      </c>
      <c r="R240" s="146">
        <f>Q240*H240</f>
        <v>0</v>
      </c>
      <c r="S240" s="146">
        <v>0</v>
      </c>
      <c r="T240" s="147">
        <f>S240*H240</f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48" t="s">
        <v>340</v>
      </c>
      <c r="AT240" s="148" t="s">
        <v>337</v>
      </c>
      <c r="AU240" s="148" t="s">
        <v>85</v>
      </c>
      <c r="AY240" s="16" t="s">
        <v>132</v>
      </c>
      <c r="BE240" s="149">
        <f>IF(N240="základní",J240,0)</f>
        <v>0</v>
      </c>
      <c r="BF240" s="149">
        <f>IF(N240="snížená",J240,0)</f>
        <v>0</v>
      </c>
      <c r="BG240" s="149">
        <f>IF(N240="zákl. přenesená",J240,0)</f>
        <v>0</v>
      </c>
      <c r="BH240" s="149">
        <f>IF(N240="sníž. přenesená",J240,0)</f>
        <v>0</v>
      </c>
      <c r="BI240" s="149">
        <f>IF(N240="nulová",J240,0)</f>
        <v>0</v>
      </c>
      <c r="BJ240" s="16" t="s">
        <v>83</v>
      </c>
      <c r="BK240" s="149">
        <f>ROUND(I240*H240,2)</f>
        <v>0</v>
      </c>
      <c r="BL240" s="16" t="s">
        <v>256</v>
      </c>
      <c r="BM240" s="148" t="s">
        <v>372</v>
      </c>
    </row>
    <row r="241" spans="1:65" s="2" customFormat="1">
      <c r="A241" s="31"/>
      <c r="B241" s="32"/>
      <c r="C241" s="31"/>
      <c r="D241" s="150" t="s">
        <v>138</v>
      </c>
      <c r="E241" s="198"/>
      <c r="F241" s="200" t="s">
        <v>371</v>
      </c>
      <c r="G241" s="198"/>
      <c r="H241" s="198"/>
      <c r="I241" s="201"/>
      <c r="J241" s="198"/>
      <c r="K241" s="198"/>
      <c r="L241" s="32"/>
      <c r="M241" s="153"/>
      <c r="N241" s="154"/>
      <c r="O241" s="57"/>
      <c r="P241" s="57"/>
      <c r="Q241" s="57"/>
      <c r="R241" s="57"/>
      <c r="S241" s="57"/>
      <c r="T241" s="58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T241" s="16" t="s">
        <v>138</v>
      </c>
      <c r="AU241" s="16" t="s">
        <v>85</v>
      </c>
    </row>
    <row r="242" spans="1:65" s="2" customFormat="1" ht="24.15" customHeight="1">
      <c r="A242" s="31"/>
      <c r="B242" s="136"/>
      <c r="C242" s="137" t="s">
        <v>425</v>
      </c>
      <c r="D242" s="137" t="s">
        <v>133</v>
      </c>
      <c r="E242" s="193" t="s">
        <v>374</v>
      </c>
      <c r="F242" s="194" t="s">
        <v>375</v>
      </c>
      <c r="G242" s="195" t="s">
        <v>289</v>
      </c>
      <c r="H242" s="196"/>
      <c r="I242" s="197"/>
      <c r="J242" s="197">
        <f>ROUND(I242*H242,2)</f>
        <v>0</v>
      </c>
      <c r="K242" s="194" t="s">
        <v>179</v>
      </c>
      <c r="L242" s="32"/>
      <c r="M242" s="144" t="s">
        <v>1</v>
      </c>
      <c r="N242" s="145" t="s">
        <v>41</v>
      </c>
      <c r="O242" s="57"/>
      <c r="P242" s="146">
        <f>O242*H242</f>
        <v>0</v>
      </c>
      <c r="Q242" s="146">
        <v>0</v>
      </c>
      <c r="R242" s="146">
        <f>Q242*H242</f>
        <v>0</v>
      </c>
      <c r="S242" s="146">
        <v>0</v>
      </c>
      <c r="T242" s="147">
        <f>S242*H242</f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48" t="s">
        <v>256</v>
      </c>
      <c r="AT242" s="148" t="s">
        <v>133</v>
      </c>
      <c r="AU242" s="148" t="s">
        <v>85</v>
      </c>
      <c r="AY242" s="16" t="s">
        <v>132</v>
      </c>
      <c r="BE242" s="149">
        <f>IF(N242="základní",J242,0)</f>
        <v>0</v>
      </c>
      <c r="BF242" s="149">
        <f>IF(N242="snížená",J242,0)</f>
        <v>0</v>
      </c>
      <c r="BG242" s="149">
        <f>IF(N242="zákl. přenesená",J242,0)</f>
        <v>0</v>
      </c>
      <c r="BH242" s="149">
        <f>IF(N242="sníž. přenesená",J242,0)</f>
        <v>0</v>
      </c>
      <c r="BI242" s="149">
        <f>IF(N242="nulová",J242,0)</f>
        <v>0</v>
      </c>
      <c r="BJ242" s="16" t="s">
        <v>83</v>
      </c>
      <c r="BK242" s="149">
        <f>ROUND(I242*H242,2)</f>
        <v>0</v>
      </c>
      <c r="BL242" s="16" t="s">
        <v>256</v>
      </c>
      <c r="BM242" s="148" t="s">
        <v>376</v>
      </c>
    </row>
    <row r="243" spans="1:65" s="2" customFormat="1" ht="28.8">
      <c r="A243" s="31"/>
      <c r="B243" s="32"/>
      <c r="C243" s="31"/>
      <c r="D243" s="150" t="s">
        <v>138</v>
      </c>
      <c r="E243" s="198"/>
      <c r="F243" s="200" t="s">
        <v>377</v>
      </c>
      <c r="G243" s="198"/>
      <c r="H243" s="198"/>
      <c r="I243" s="201"/>
      <c r="J243" s="198"/>
      <c r="K243" s="198"/>
      <c r="L243" s="32"/>
      <c r="M243" s="153"/>
      <c r="N243" s="154"/>
      <c r="O243" s="57"/>
      <c r="P243" s="57"/>
      <c r="Q243" s="57"/>
      <c r="R243" s="57"/>
      <c r="S243" s="57"/>
      <c r="T243" s="58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T243" s="16" t="s">
        <v>138</v>
      </c>
      <c r="AU243" s="16" t="s">
        <v>85</v>
      </c>
    </row>
    <row r="244" spans="1:65" s="11" customFormat="1" ht="22.95" customHeight="1">
      <c r="B244" s="125"/>
      <c r="D244" s="126" t="s">
        <v>75</v>
      </c>
      <c r="E244" s="163" t="s">
        <v>378</v>
      </c>
      <c r="F244" s="163" t="s">
        <v>379</v>
      </c>
      <c r="I244" s="128"/>
      <c r="J244" s="164">
        <f>BK244</f>
        <v>0</v>
      </c>
      <c r="L244" s="125"/>
      <c r="M244" s="130"/>
      <c r="N244" s="131"/>
      <c r="O244" s="131"/>
      <c r="P244" s="132">
        <f>SUM(P245:P252)</f>
        <v>0</v>
      </c>
      <c r="Q244" s="131"/>
      <c r="R244" s="132">
        <f>SUM(R245:R252)</f>
        <v>9.6000000000000002E-4</v>
      </c>
      <c r="S244" s="131"/>
      <c r="T244" s="133">
        <f>SUM(T245:T252)</f>
        <v>0</v>
      </c>
      <c r="AR244" s="126" t="s">
        <v>85</v>
      </c>
      <c r="AT244" s="134" t="s">
        <v>75</v>
      </c>
      <c r="AU244" s="134" t="s">
        <v>83</v>
      </c>
      <c r="AY244" s="126" t="s">
        <v>132</v>
      </c>
      <c r="BK244" s="135">
        <f>SUM(BK245:BK252)</f>
        <v>0</v>
      </c>
    </row>
    <row r="245" spans="1:65" s="2" customFormat="1" ht="24.15" customHeight="1">
      <c r="A245" s="31"/>
      <c r="B245" s="136"/>
      <c r="C245" s="137" t="s">
        <v>430</v>
      </c>
      <c r="D245" s="137" t="s">
        <v>133</v>
      </c>
      <c r="E245" s="138" t="s">
        <v>381</v>
      </c>
      <c r="F245" s="139" t="s">
        <v>382</v>
      </c>
      <c r="G245" s="140" t="s">
        <v>212</v>
      </c>
      <c r="H245" s="141">
        <v>2</v>
      </c>
      <c r="I245" s="142"/>
      <c r="J245" s="143">
        <f>ROUND(I245*H245,2)</f>
        <v>0</v>
      </c>
      <c r="K245" s="139" t="s">
        <v>383</v>
      </c>
      <c r="L245" s="32"/>
      <c r="M245" s="144" t="s">
        <v>1</v>
      </c>
      <c r="N245" s="145" t="s">
        <v>41</v>
      </c>
      <c r="O245" s="57"/>
      <c r="P245" s="146">
        <f>O245*H245</f>
        <v>0</v>
      </c>
      <c r="Q245" s="146">
        <v>4.6999999999999999E-4</v>
      </c>
      <c r="R245" s="146">
        <f>Q245*H245</f>
        <v>9.3999999999999997E-4</v>
      </c>
      <c r="S245" s="146">
        <v>0</v>
      </c>
      <c r="T245" s="147">
        <f>S245*H245</f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48" t="s">
        <v>256</v>
      </c>
      <c r="AT245" s="148" t="s">
        <v>133</v>
      </c>
      <c r="AU245" s="148" t="s">
        <v>85</v>
      </c>
      <c r="AY245" s="16" t="s">
        <v>132</v>
      </c>
      <c r="BE245" s="149">
        <f>IF(N245="základní",J245,0)</f>
        <v>0</v>
      </c>
      <c r="BF245" s="149">
        <f>IF(N245="snížená",J245,0)</f>
        <v>0</v>
      </c>
      <c r="BG245" s="149">
        <f>IF(N245="zákl. přenesená",J245,0)</f>
        <v>0</v>
      </c>
      <c r="BH245" s="149">
        <f>IF(N245="sníž. přenesená",J245,0)</f>
        <v>0</v>
      </c>
      <c r="BI245" s="149">
        <f>IF(N245="nulová",J245,0)</f>
        <v>0</v>
      </c>
      <c r="BJ245" s="16" t="s">
        <v>83</v>
      </c>
      <c r="BK245" s="149">
        <f>ROUND(I245*H245,2)</f>
        <v>0</v>
      </c>
      <c r="BL245" s="16" t="s">
        <v>256</v>
      </c>
      <c r="BM245" s="148" t="s">
        <v>384</v>
      </c>
    </row>
    <row r="246" spans="1:65" s="2" customFormat="1" ht="19.2">
      <c r="A246" s="31"/>
      <c r="B246" s="32"/>
      <c r="C246" s="31"/>
      <c r="D246" s="150" t="s">
        <v>138</v>
      </c>
      <c r="E246" s="31"/>
      <c r="F246" s="151" t="s">
        <v>385</v>
      </c>
      <c r="G246" s="31"/>
      <c r="H246" s="31"/>
      <c r="I246" s="152"/>
      <c r="J246" s="31"/>
      <c r="K246" s="31"/>
      <c r="L246" s="32"/>
      <c r="M246" s="153"/>
      <c r="N246" s="154"/>
      <c r="O246" s="57"/>
      <c r="P246" s="57"/>
      <c r="Q246" s="57"/>
      <c r="R246" s="57"/>
      <c r="S246" s="57"/>
      <c r="T246" s="58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T246" s="16" t="s">
        <v>138</v>
      </c>
      <c r="AU246" s="16" t="s">
        <v>85</v>
      </c>
    </row>
    <row r="247" spans="1:65" s="2" customFormat="1" ht="24.15" customHeight="1">
      <c r="A247" s="31"/>
      <c r="B247" s="136"/>
      <c r="C247" s="137" t="s">
        <v>437</v>
      </c>
      <c r="D247" s="137" t="s">
        <v>133</v>
      </c>
      <c r="E247" s="138" t="s">
        <v>387</v>
      </c>
      <c r="F247" s="139" t="s">
        <v>388</v>
      </c>
      <c r="G247" s="140" t="s">
        <v>136</v>
      </c>
      <c r="H247" s="141">
        <v>2</v>
      </c>
      <c r="I247" s="142"/>
      <c r="J247" s="143">
        <f>ROUND(I247*H247,2)</f>
        <v>0</v>
      </c>
      <c r="K247" s="139" t="s">
        <v>179</v>
      </c>
      <c r="L247" s="32"/>
      <c r="M247" s="144" t="s">
        <v>1</v>
      </c>
      <c r="N247" s="145" t="s">
        <v>41</v>
      </c>
      <c r="O247" s="57"/>
      <c r="P247" s="146">
        <f>O247*H247</f>
        <v>0</v>
      </c>
      <c r="Q247" s="146">
        <v>1.0000000000000001E-5</v>
      </c>
      <c r="R247" s="146">
        <f>Q247*H247</f>
        <v>2.0000000000000002E-5</v>
      </c>
      <c r="S247" s="146">
        <v>0</v>
      </c>
      <c r="T247" s="147">
        <f>S247*H247</f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48" t="s">
        <v>256</v>
      </c>
      <c r="AT247" s="148" t="s">
        <v>133</v>
      </c>
      <c r="AU247" s="148" t="s">
        <v>85</v>
      </c>
      <c r="AY247" s="16" t="s">
        <v>132</v>
      </c>
      <c r="BE247" s="149">
        <f>IF(N247="základní",J247,0)</f>
        <v>0</v>
      </c>
      <c r="BF247" s="149">
        <f>IF(N247="snížená",J247,0)</f>
        <v>0</v>
      </c>
      <c r="BG247" s="149">
        <f>IF(N247="zákl. přenesená",J247,0)</f>
        <v>0</v>
      </c>
      <c r="BH247" s="149">
        <f>IF(N247="sníž. přenesená",J247,0)</f>
        <v>0</v>
      </c>
      <c r="BI247" s="149">
        <f>IF(N247="nulová",J247,0)</f>
        <v>0</v>
      </c>
      <c r="BJ247" s="16" t="s">
        <v>83</v>
      </c>
      <c r="BK247" s="149">
        <f>ROUND(I247*H247,2)</f>
        <v>0</v>
      </c>
      <c r="BL247" s="16" t="s">
        <v>256</v>
      </c>
      <c r="BM247" s="148" t="s">
        <v>389</v>
      </c>
    </row>
    <row r="248" spans="1:65" s="2" customFormat="1" ht="19.2">
      <c r="A248" s="31"/>
      <c r="B248" s="32"/>
      <c r="C248" s="31"/>
      <c r="D248" s="150" t="s">
        <v>138</v>
      </c>
      <c r="E248" s="31"/>
      <c r="F248" s="151" t="s">
        <v>390</v>
      </c>
      <c r="G248" s="31"/>
      <c r="H248" s="31"/>
      <c r="I248" s="152"/>
      <c r="J248" s="31"/>
      <c r="K248" s="31"/>
      <c r="L248" s="32"/>
      <c r="M248" s="153"/>
      <c r="N248" s="154"/>
      <c r="O248" s="57"/>
      <c r="P248" s="57"/>
      <c r="Q248" s="57"/>
      <c r="R248" s="57"/>
      <c r="S248" s="57"/>
      <c r="T248" s="58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T248" s="16" t="s">
        <v>138</v>
      </c>
      <c r="AU248" s="16" t="s">
        <v>85</v>
      </c>
    </row>
    <row r="249" spans="1:65" s="2" customFormat="1" ht="16.5" customHeight="1">
      <c r="A249" s="31"/>
      <c r="B249" s="136"/>
      <c r="C249" s="137" t="s">
        <v>442</v>
      </c>
      <c r="D249" s="137" t="s">
        <v>133</v>
      </c>
      <c r="E249" s="138" t="s">
        <v>392</v>
      </c>
      <c r="F249" s="139" t="s">
        <v>393</v>
      </c>
      <c r="G249" s="140" t="s">
        <v>212</v>
      </c>
      <c r="H249" s="141">
        <v>2</v>
      </c>
      <c r="I249" s="142"/>
      <c r="J249" s="143">
        <f>ROUND(I249*H249,2)</f>
        <v>0</v>
      </c>
      <c r="K249" s="139" t="s">
        <v>179</v>
      </c>
      <c r="L249" s="32"/>
      <c r="M249" s="144" t="s">
        <v>1</v>
      </c>
      <c r="N249" s="145" t="s">
        <v>41</v>
      </c>
      <c r="O249" s="57"/>
      <c r="P249" s="146">
        <f>O249*H249</f>
        <v>0</v>
      </c>
      <c r="Q249" s="146">
        <v>0</v>
      </c>
      <c r="R249" s="146">
        <f>Q249*H249</f>
        <v>0</v>
      </c>
      <c r="S249" s="146">
        <v>0</v>
      </c>
      <c r="T249" s="147">
        <f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48" t="s">
        <v>256</v>
      </c>
      <c r="AT249" s="148" t="s">
        <v>133</v>
      </c>
      <c r="AU249" s="148" t="s">
        <v>85</v>
      </c>
      <c r="AY249" s="16" t="s">
        <v>132</v>
      </c>
      <c r="BE249" s="149">
        <f>IF(N249="základní",J249,0)</f>
        <v>0</v>
      </c>
      <c r="BF249" s="149">
        <f>IF(N249="snížená",J249,0)</f>
        <v>0</v>
      </c>
      <c r="BG249" s="149">
        <f>IF(N249="zákl. přenesená",J249,0)</f>
        <v>0</v>
      </c>
      <c r="BH249" s="149">
        <f>IF(N249="sníž. přenesená",J249,0)</f>
        <v>0</v>
      </c>
      <c r="BI249" s="149">
        <f>IF(N249="nulová",J249,0)</f>
        <v>0</v>
      </c>
      <c r="BJ249" s="16" t="s">
        <v>83</v>
      </c>
      <c r="BK249" s="149">
        <f>ROUND(I249*H249,2)</f>
        <v>0</v>
      </c>
      <c r="BL249" s="16" t="s">
        <v>256</v>
      </c>
      <c r="BM249" s="148" t="s">
        <v>394</v>
      </c>
    </row>
    <row r="250" spans="1:65" s="2" customFormat="1">
      <c r="A250" s="31"/>
      <c r="B250" s="32"/>
      <c r="C250" s="31"/>
      <c r="D250" s="150" t="s">
        <v>138</v>
      </c>
      <c r="E250" s="31"/>
      <c r="F250" s="151" t="s">
        <v>395</v>
      </c>
      <c r="G250" s="31"/>
      <c r="H250" s="31"/>
      <c r="I250" s="152"/>
      <c r="J250" s="31"/>
      <c r="K250" s="31"/>
      <c r="L250" s="32"/>
      <c r="M250" s="153"/>
      <c r="N250" s="154"/>
      <c r="O250" s="57"/>
      <c r="P250" s="57"/>
      <c r="Q250" s="57"/>
      <c r="R250" s="57"/>
      <c r="S250" s="57"/>
      <c r="T250" s="58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T250" s="16" t="s">
        <v>138</v>
      </c>
      <c r="AU250" s="16" t="s">
        <v>85</v>
      </c>
    </row>
    <row r="251" spans="1:65" s="2" customFormat="1" ht="24.15" customHeight="1">
      <c r="A251" s="31"/>
      <c r="B251" s="136"/>
      <c r="C251" s="137" t="s">
        <v>448</v>
      </c>
      <c r="D251" s="137" t="s">
        <v>133</v>
      </c>
      <c r="E251" s="138" t="s">
        <v>397</v>
      </c>
      <c r="F251" s="139" t="s">
        <v>398</v>
      </c>
      <c r="G251" s="140" t="s">
        <v>289</v>
      </c>
      <c r="H251" s="173"/>
      <c r="I251" s="142"/>
      <c r="J251" s="143">
        <f>ROUND(I251*H251,2)</f>
        <v>0</v>
      </c>
      <c r="K251" s="139" t="s">
        <v>179</v>
      </c>
      <c r="L251" s="32"/>
      <c r="M251" s="144" t="s">
        <v>1</v>
      </c>
      <c r="N251" s="145" t="s">
        <v>41</v>
      </c>
      <c r="O251" s="57"/>
      <c r="P251" s="146">
        <f>O251*H251</f>
        <v>0</v>
      </c>
      <c r="Q251" s="146">
        <v>0</v>
      </c>
      <c r="R251" s="146">
        <f>Q251*H251</f>
        <v>0</v>
      </c>
      <c r="S251" s="146">
        <v>0</v>
      </c>
      <c r="T251" s="147">
        <f>S251*H251</f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48" t="s">
        <v>256</v>
      </c>
      <c r="AT251" s="148" t="s">
        <v>133</v>
      </c>
      <c r="AU251" s="148" t="s">
        <v>85</v>
      </c>
      <c r="AY251" s="16" t="s">
        <v>132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6" t="s">
        <v>83</v>
      </c>
      <c r="BK251" s="149">
        <f>ROUND(I251*H251,2)</f>
        <v>0</v>
      </c>
      <c r="BL251" s="16" t="s">
        <v>256</v>
      </c>
      <c r="BM251" s="148" t="s">
        <v>399</v>
      </c>
    </row>
    <row r="252" spans="1:65" s="2" customFormat="1" ht="28.8">
      <c r="A252" s="31"/>
      <c r="B252" s="32"/>
      <c r="C252" s="31"/>
      <c r="D252" s="150" t="s">
        <v>138</v>
      </c>
      <c r="E252" s="31"/>
      <c r="F252" s="151" t="s">
        <v>400</v>
      </c>
      <c r="G252" s="31"/>
      <c r="H252" s="31"/>
      <c r="I252" s="152"/>
      <c r="J252" s="31"/>
      <c r="K252" s="31"/>
      <c r="L252" s="32"/>
      <c r="M252" s="153"/>
      <c r="N252" s="154"/>
      <c r="O252" s="57"/>
      <c r="P252" s="57"/>
      <c r="Q252" s="57"/>
      <c r="R252" s="57"/>
      <c r="S252" s="57"/>
      <c r="T252" s="58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T252" s="16" t="s">
        <v>138</v>
      </c>
      <c r="AU252" s="16" t="s">
        <v>85</v>
      </c>
    </row>
    <row r="253" spans="1:65" s="11" customFormat="1" ht="22.95" customHeight="1">
      <c r="B253" s="125"/>
      <c r="D253" s="126" t="s">
        <v>75</v>
      </c>
      <c r="E253" s="163" t="s">
        <v>401</v>
      </c>
      <c r="F253" s="163" t="s">
        <v>402</v>
      </c>
      <c r="I253" s="128"/>
      <c r="J253" s="164">
        <f>BK253</f>
        <v>0</v>
      </c>
      <c r="L253" s="125"/>
      <c r="M253" s="130"/>
      <c r="N253" s="131"/>
      <c r="O253" s="131"/>
      <c r="P253" s="132">
        <f>SUM(P254:P259)</f>
        <v>0</v>
      </c>
      <c r="Q253" s="131"/>
      <c r="R253" s="132">
        <f>SUM(R254:R259)</f>
        <v>1.6800000000000001E-3</v>
      </c>
      <c r="S253" s="131"/>
      <c r="T253" s="133">
        <f>SUM(T254:T259)</f>
        <v>0</v>
      </c>
      <c r="AR253" s="126" t="s">
        <v>85</v>
      </c>
      <c r="AT253" s="134" t="s">
        <v>75</v>
      </c>
      <c r="AU253" s="134" t="s">
        <v>83</v>
      </c>
      <c r="AY253" s="126" t="s">
        <v>132</v>
      </c>
      <c r="BK253" s="135">
        <f>SUM(BK254:BK259)</f>
        <v>0</v>
      </c>
    </row>
    <row r="254" spans="1:65" s="2" customFormat="1" ht="24.15" customHeight="1">
      <c r="A254" s="31"/>
      <c r="B254" s="136"/>
      <c r="C254" s="137" t="s">
        <v>453</v>
      </c>
      <c r="D254" s="137" t="s">
        <v>133</v>
      </c>
      <c r="E254" s="138" t="s">
        <v>404</v>
      </c>
      <c r="F254" s="139" t="s">
        <v>405</v>
      </c>
      <c r="G254" s="140" t="s">
        <v>136</v>
      </c>
      <c r="H254" s="141">
        <v>2</v>
      </c>
      <c r="I254" s="142"/>
      <c r="J254" s="143">
        <f>ROUND(I254*H254,2)</f>
        <v>0</v>
      </c>
      <c r="K254" s="139" t="s">
        <v>179</v>
      </c>
      <c r="L254" s="32"/>
      <c r="M254" s="144" t="s">
        <v>1</v>
      </c>
      <c r="N254" s="145" t="s">
        <v>41</v>
      </c>
      <c r="O254" s="57"/>
      <c r="P254" s="146">
        <f>O254*H254</f>
        <v>0</v>
      </c>
      <c r="Q254" s="146">
        <v>1.3999999999999999E-4</v>
      </c>
      <c r="R254" s="146">
        <f>Q254*H254</f>
        <v>2.7999999999999998E-4</v>
      </c>
      <c r="S254" s="146">
        <v>0</v>
      </c>
      <c r="T254" s="147">
        <f>S254*H254</f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48" t="s">
        <v>256</v>
      </c>
      <c r="AT254" s="148" t="s">
        <v>133</v>
      </c>
      <c r="AU254" s="148" t="s">
        <v>85</v>
      </c>
      <c r="AY254" s="16" t="s">
        <v>132</v>
      </c>
      <c r="BE254" s="149">
        <f>IF(N254="základní",J254,0)</f>
        <v>0</v>
      </c>
      <c r="BF254" s="149">
        <f>IF(N254="snížená",J254,0)</f>
        <v>0</v>
      </c>
      <c r="BG254" s="149">
        <f>IF(N254="zákl. přenesená",J254,0)</f>
        <v>0</v>
      </c>
      <c r="BH254" s="149">
        <f>IF(N254="sníž. přenesená",J254,0)</f>
        <v>0</v>
      </c>
      <c r="BI254" s="149">
        <f>IF(N254="nulová",J254,0)</f>
        <v>0</v>
      </c>
      <c r="BJ254" s="16" t="s">
        <v>83</v>
      </c>
      <c r="BK254" s="149">
        <f>ROUND(I254*H254,2)</f>
        <v>0</v>
      </c>
      <c r="BL254" s="16" t="s">
        <v>256</v>
      </c>
      <c r="BM254" s="148" t="s">
        <v>406</v>
      </c>
    </row>
    <row r="255" spans="1:65" s="2" customFormat="1" ht="19.2">
      <c r="A255" s="31"/>
      <c r="B255" s="32"/>
      <c r="C255" s="31"/>
      <c r="D255" s="150" t="s">
        <v>138</v>
      </c>
      <c r="E255" s="31"/>
      <c r="F255" s="151" t="s">
        <v>407</v>
      </c>
      <c r="G255" s="31"/>
      <c r="H255" s="31"/>
      <c r="I255" s="152"/>
      <c r="J255" s="31"/>
      <c r="K255" s="31"/>
      <c r="L255" s="32"/>
      <c r="M255" s="153"/>
      <c r="N255" s="154"/>
      <c r="O255" s="57"/>
      <c r="P255" s="57"/>
      <c r="Q255" s="57"/>
      <c r="R255" s="57"/>
      <c r="S255" s="57"/>
      <c r="T255" s="58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T255" s="16" t="s">
        <v>138</v>
      </c>
      <c r="AU255" s="16" t="s">
        <v>85</v>
      </c>
    </row>
    <row r="256" spans="1:65" s="2" customFormat="1" ht="24.15" customHeight="1">
      <c r="A256" s="31"/>
      <c r="B256" s="136"/>
      <c r="C256" s="137" t="s">
        <v>458</v>
      </c>
      <c r="D256" s="137" t="s">
        <v>133</v>
      </c>
      <c r="E256" s="138" t="s">
        <v>409</v>
      </c>
      <c r="F256" s="139" t="s">
        <v>410</v>
      </c>
      <c r="G256" s="140" t="s">
        <v>136</v>
      </c>
      <c r="H256" s="141">
        <v>2</v>
      </c>
      <c r="I256" s="142"/>
      <c r="J256" s="143">
        <f>ROUND(I256*H256,2)</f>
        <v>0</v>
      </c>
      <c r="K256" s="139" t="s">
        <v>179</v>
      </c>
      <c r="L256" s="32"/>
      <c r="M256" s="144" t="s">
        <v>1</v>
      </c>
      <c r="N256" s="145" t="s">
        <v>41</v>
      </c>
      <c r="O256" s="57"/>
      <c r="P256" s="146">
        <f>O256*H256</f>
        <v>0</v>
      </c>
      <c r="Q256" s="146">
        <v>6.9999999999999999E-4</v>
      </c>
      <c r="R256" s="146">
        <f>Q256*H256</f>
        <v>1.4E-3</v>
      </c>
      <c r="S256" s="146">
        <v>0</v>
      </c>
      <c r="T256" s="147">
        <f>S256*H256</f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48" t="s">
        <v>256</v>
      </c>
      <c r="AT256" s="148" t="s">
        <v>133</v>
      </c>
      <c r="AU256" s="148" t="s">
        <v>85</v>
      </c>
      <c r="AY256" s="16" t="s">
        <v>132</v>
      </c>
      <c r="BE256" s="149">
        <f>IF(N256="základní",J256,0)</f>
        <v>0</v>
      </c>
      <c r="BF256" s="149">
        <f>IF(N256="snížená",J256,0)</f>
        <v>0</v>
      </c>
      <c r="BG256" s="149">
        <f>IF(N256="zákl. přenesená",J256,0)</f>
        <v>0</v>
      </c>
      <c r="BH256" s="149">
        <f>IF(N256="sníž. přenesená",J256,0)</f>
        <v>0</v>
      </c>
      <c r="BI256" s="149">
        <f>IF(N256="nulová",J256,0)</f>
        <v>0</v>
      </c>
      <c r="BJ256" s="16" t="s">
        <v>83</v>
      </c>
      <c r="BK256" s="149">
        <f>ROUND(I256*H256,2)</f>
        <v>0</v>
      </c>
      <c r="BL256" s="16" t="s">
        <v>256</v>
      </c>
      <c r="BM256" s="148" t="s">
        <v>411</v>
      </c>
    </row>
    <row r="257" spans="1:65" s="2" customFormat="1" ht="19.2">
      <c r="A257" s="31"/>
      <c r="B257" s="32"/>
      <c r="C257" s="31"/>
      <c r="D257" s="150" t="s">
        <v>138</v>
      </c>
      <c r="E257" s="31"/>
      <c r="F257" s="151" t="s">
        <v>412</v>
      </c>
      <c r="G257" s="31"/>
      <c r="H257" s="31"/>
      <c r="I257" s="152"/>
      <c r="J257" s="31"/>
      <c r="K257" s="31"/>
      <c r="L257" s="32"/>
      <c r="M257" s="153"/>
      <c r="N257" s="154"/>
      <c r="O257" s="57"/>
      <c r="P257" s="57"/>
      <c r="Q257" s="57"/>
      <c r="R257" s="57"/>
      <c r="S257" s="57"/>
      <c r="T257" s="58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T257" s="16" t="s">
        <v>138</v>
      </c>
      <c r="AU257" s="16" t="s">
        <v>85</v>
      </c>
    </row>
    <row r="258" spans="1:65" s="2" customFormat="1" ht="24.15" customHeight="1">
      <c r="A258" s="31"/>
      <c r="B258" s="136"/>
      <c r="C258" s="137" t="s">
        <v>463</v>
      </c>
      <c r="D258" s="137" t="s">
        <v>133</v>
      </c>
      <c r="E258" s="138" t="s">
        <v>414</v>
      </c>
      <c r="F258" s="139" t="s">
        <v>415</v>
      </c>
      <c r="G258" s="140" t="s">
        <v>289</v>
      </c>
      <c r="H258" s="173"/>
      <c r="I258" s="142"/>
      <c r="J258" s="143">
        <f>ROUND(I258*H258,2)</f>
        <v>0</v>
      </c>
      <c r="K258" s="139" t="s">
        <v>179</v>
      </c>
      <c r="L258" s="32"/>
      <c r="M258" s="144" t="s">
        <v>1</v>
      </c>
      <c r="N258" s="145" t="s">
        <v>41</v>
      </c>
      <c r="O258" s="57"/>
      <c r="P258" s="146">
        <f>O258*H258</f>
        <v>0</v>
      </c>
      <c r="Q258" s="146">
        <v>0</v>
      </c>
      <c r="R258" s="146">
        <f>Q258*H258</f>
        <v>0</v>
      </c>
      <c r="S258" s="146">
        <v>0</v>
      </c>
      <c r="T258" s="147">
        <f>S258*H258</f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48" t="s">
        <v>256</v>
      </c>
      <c r="AT258" s="148" t="s">
        <v>133</v>
      </c>
      <c r="AU258" s="148" t="s">
        <v>85</v>
      </c>
      <c r="AY258" s="16" t="s">
        <v>132</v>
      </c>
      <c r="BE258" s="149">
        <f>IF(N258="základní",J258,0)</f>
        <v>0</v>
      </c>
      <c r="BF258" s="149">
        <f>IF(N258="snížená",J258,0)</f>
        <v>0</v>
      </c>
      <c r="BG258" s="149">
        <f>IF(N258="zákl. přenesená",J258,0)</f>
        <v>0</v>
      </c>
      <c r="BH258" s="149">
        <f>IF(N258="sníž. přenesená",J258,0)</f>
        <v>0</v>
      </c>
      <c r="BI258" s="149">
        <f>IF(N258="nulová",J258,0)</f>
        <v>0</v>
      </c>
      <c r="BJ258" s="16" t="s">
        <v>83</v>
      </c>
      <c r="BK258" s="149">
        <f>ROUND(I258*H258,2)</f>
        <v>0</v>
      </c>
      <c r="BL258" s="16" t="s">
        <v>256</v>
      </c>
      <c r="BM258" s="148" t="s">
        <v>416</v>
      </c>
    </row>
    <row r="259" spans="1:65" s="2" customFormat="1" ht="28.8">
      <c r="A259" s="31"/>
      <c r="B259" s="32"/>
      <c r="C259" s="31"/>
      <c r="D259" s="150" t="s">
        <v>138</v>
      </c>
      <c r="E259" s="31"/>
      <c r="F259" s="151" t="s">
        <v>417</v>
      </c>
      <c r="G259" s="31"/>
      <c r="H259" s="31"/>
      <c r="I259" s="152"/>
      <c r="J259" s="31"/>
      <c r="K259" s="31"/>
      <c r="L259" s="32"/>
      <c r="M259" s="153"/>
      <c r="N259" s="154"/>
      <c r="O259" s="57"/>
      <c r="P259" s="57"/>
      <c r="Q259" s="57"/>
      <c r="R259" s="57"/>
      <c r="S259" s="57"/>
      <c r="T259" s="58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T259" s="16" t="s">
        <v>138</v>
      </c>
      <c r="AU259" s="16" t="s">
        <v>85</v>
      </c>
    </row>
    <row r="260" spans="1:65" s="11" customFormat="1" ht="22.95" customHeight="1">
      <c r="B260" s="125"/>
      <c r="D260" s="126" t="s">
        <v>75</v>
      </c>
      <c r="E260" s="163" t="s">
        <v>418</v>
      </c>
      <c r="F260" s="163" t="s">
        <v>419</v>
      </c>
      <c r="I260" s="128"/>
      <c r="J260" s="164">
        <f>BK260</f>
        <v>0</v>
      </c>
      <c r="L260" s="125"/>
      <c r="M260" s="130"/>
      <c r="N260" s="131"/>
      <c r="O260" s="131"/>
      <c r="P260" s="132">
        <f>SUM(P261:P266)</f>
        <v>0</v>
      </c>
      <c r="Q260" s="131"/>
      <c r="R260" s="132">
        <f>SUM(R261:R266)</f>
        <v>6.4079999999999998E-2</v>
      </c>
      <c r="S260" s="131"/>
      <c r="T260" s="133">
        <f>SUM(T261:T266)</f>
        <v>4.9860000000000002E-2</v>
      </c>
      <c r="AR260" s="126" t="s">
        <v>85</v>
      </c>
      <c r="AT260" s="134" t="s">
        <v>75</v>
      </c>
      <c r="AU260" s="134" t="s">
        <v>83</v>
      </c>
      <c r="AY260" s="126" t="s">
        <v>132</v>
      </c>
      <c r="BK260" s="135">
        <f>SUM(BK261:BK266)</f>
        <v>0</v>
      </c>
    </row>
    <row r="261" spans="1:65" s="2" customFormat="1" ht="24.15" customHeight="1">
      <c r="A261" s="31"/>
      <c r="B261" s="136"/>
      <c r="C261" s="137" t="s">
        <v>468</v>
      </c>
      <c r="D261" s="137" t="s">
        <v>133</v>
      </c>
      <c r="E261" s="138" t="s">
        <v>421</v>
      </c>
      <c r="F261" s="139" t="s">
        <v>422</v>
      </c>
      <c r="G261" s="140" t="s">
        <v>136</v>
      </c>
      <c r="H261" s="141">
        <v>2</v>
      </c>
      <c r="I261" s="142"/>
      <c r="J261" s="143">
        <f>ROUND(I261*H261,2)</f>
        <v>0</v>
      </c>
      <c r="K261" s="139" t="s">
        <v>179</v>
      </c>
      <c r="L261" s="32"/>
      <c r="M261" s="144" t="s">
        <v>1</v>
      </c>
      <c r="N261" s="145" t="s">
        <v>41</v>
      </c>
      <c r="O261" s="57"/>
      <c r="P261" s="146">
        <f>O261*H261</f>
        <v>0</v>
      </c>
      <c r="Q261" s="146">
        <v>8.0000000000000007E-5</v>
      </c>
      <c r="R261" s="146">
        <f>Q261*H261</f>
        <v>1.6000000000000001E-4</v>
      </c>
      <c r="S261" s="146">
        <v>2.4930000000000001E-2</v>
      </c>
      <c r="T261" s="147">
        <f>S261*H261</f>
        <v>4.9860000000000002E-2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48" t="s">
        <v>256</v>
      </c>
      <c r="AT261" s="148" t="s">
        <v>133</v>
      </c>
      <c r="AU261" s="148" t="s">
        <v>85</v>
      </c>
      <c r="AY261" s="16" t="s">
        <v>132</v>
      </c>
      <c r="BE261" s="149">
        <f>IF(N261="základní",J261,0)</f>
        <v>0</v>
      </c>
      <c r="BF261" s="149">
        <f>IF(N261="snížená",J261,0)</f>
        <v>0</v>
      </c>
      <c r="BG261" s="149">
        <f>IF(N261="zákl. přenesená",J261,0)</f>
        <v>0</v>
      </c>
      <c r="BH261" s="149">
        <f>IF(N261="sníž. přenesená",J261,0)</f>
        <v>0</v>
      </c>
      <c r="BI261" s="149">
        <f>IF(N261="nulová",J261,0)</f>
        <v>0</v>
      </c>
      <c r="BJ261" s="16" t="s">
        <v>83</v>
      </c>
      <c r="BK261" s="149">
        <f>ROUND(I261*H261,2)</f>
        <v>0</v>
      </c>
      <c r="BL261" s="16" t="s">
        <v>256</v>
      </c>
      <c r="BM261" s="148" t="s">
        <v>423</v>
      </c>
    </row>
    <row r="262" spans="1:65" s="2" customFormat="1" ht="19.2">
      <c r="A262" s="31"/>
      <c r="B262" s="32"/>
      <c r="C262" s="31"/>
      <c r="D262" s="150" t="s">
        <v>138</v>
      </c>
      <c r="E262" s="31"/>
      <c r="F262" s="151" t="s">
        <v>424</v>
      </c>
      <c r="G262" s="31"/>
      <c r="H262" s="31"/>
      <c r="I262" s="152"/>
      <c r="J262" s="31"/>
      <c r="K262" s="31"/>
      <c r="L262" s="32"/>
      <c r="M262" s="153"/>
      <c r="N262" s="154"/>
      <c r="O262" s="57"/>
      <c r="P262" s="57"/>
      <c r="Q262" s="57"/>
      <c r="R262" s="57"/>
      <c r="S262" s="57"/>
      <c r="T262" s="58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T262" s="16" t="s">
        <v>138</v>
      </c>
      <c r="AU262" s="16" t="s">
        <v>85</v>
      </c>
    </row>
    <row r="263" spans="1:65" s="2" customFormat="1" ht="37.950000000000003" customHeight="1">
      <c r="A263" s="31"/>
      <c r="B263" s="136"/>
      <c r="C263" s="137" t="s">
        <v>473</v>
      </c>
      <c r="D263" s="137" t="s">
        <v>133</v>
      </c>
      <c r="E263" s="138" t="s">
        <v>426</v>
      </c>
      <c r="F263" s="139" t="s">
        <v>427</v>
      </c>
      <c r="G263" s="140" t="s">
        <v>136</v>
      </c>
      <c r="H263" s="141">
        <v>2</v>
      </c>
      <c r="I263" s="142"/>
      <c r="J263" s="143">
        <f>ROUND(I263*H263,2)</f>
        <v>0</v>
      </c>
      <c r="K263" s="139" t="s">
        <v>179</v>
      </c>
      <c r="L263" s="32"/>
      <c r="M263" s="144" t="s">
        <v>1</v>
      </c>
      <c r="N263" s="145" t="s">
        <v>41</v>
      </c>
      <c r="O263" s="57"/>
      <c r="P263" s="146">
        <f>O263*H263</f>
        <v>0</v>
      </c>
      <c r="Q263" s="146">
        <v>3.1960000000000002E-2</v>
      </c>
      <c r="R263" s="146">
        <f>Q263*H263</f>
        <v>6.3920000000000005E-2</v>
      </c>
      <c r="S263" s="146">
        <v>0</v>
      </c>
      <c r="T263" s="147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48" t="s">
        <v>256</v>
      </c>
      <c r="AT263" s="148" t="s">
        <v>133</v>
      </c>
      <c r="AU263" s="148" t="s">
        <v>85</v>
      </c>
      <c r="AY263" s="16" t="s">
        <v>132</v>
      </c>
      <c r="BE263" s="149">
        <f>IF(N263="základní",J263,0)</f>
        <v>0</v>
      </c>
      <c r="BF263" s="149">
        <f>IF(N263="snížená",J263,0)</f>
        <v>0</v>
      </c>
      <c r="BG263" s="149">
        <f>IF(N263="zákl. přenesená",J263,0)</f>
        <v>0</v>
      </c>
      <c r="BH263" s="149">
        <f>IF(N263="sníž. přenesená",J263,0)</f>
        <v>0</v>
      </c>
      <c r="BI263" s="149">
        <f>IF(N263="nulová",J263,0)</f>
        <v>0</v>
      </c>
      <c r="BJ263" s="16" t="s">
        <v>83</v>
      </c>
      <c r="BK263" s="149">
        <f>ROUND(I263*H263,2)</f>
        <v>0</v>
      </c>
      <c r="BL263" s="16" t="s">
        <v>256</v>
      </c>
      <c r="BM263" s="148" t="s">
        <v>428</v>
      </c>
    </row>
    <row r="264" spans="1:65" s="2" customFormat="1" ht="28.8">
      <c r="A264" s="31"/>
      <c r="B264" s="32"/>
      <c r="C264" s="31"/>
      <c r="D264" s="150" t="s">
        <v>138</v>
      </c>
      <c r="E264" s="31"/>
      <c r="F264" s="151" t="s">
        <v>429</v>
      </c>
      <c r="G264" s="31"/>
      <c r="H264" s="31"/>
      <c r="I264" s="152"/>
      <c r="J264" s="31"/>
      <c r="K264" s="31"/>
      <c r="L264" s="32"/>
      <c r="M264" s="153"/>
      <c r="N264" s="154"/>
      <c r="O264" s="57"/>
      <c r="P264" s="57"/>
      <c r="Q264" s="57"/>
      <c r="R264" s="57"/>
      <c r="S264" s="57"/>
      <c r="T264" s="58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T264" s="16" t="s">
        <v>138</v>
      </c>
      <c r="AU264" s="16" t="s">
        <v>85</v>
      </c>
    </row>
    <row r="265" spans="1:65" s="2" customFormat="1" ht="24.15" customHeight="1">
      <c r="A265" s="31"/>
      <c r="B265" s="136"/>
      <c r="C265" s="137" t="s">
        <v>477</v>
      </c>
      <c r="D265" s="137" t="s">
        <v>133</v>
      </c>
      <c r="E265" s="138" t="s">
        <v>431</v>
      </c>
      <c r="F265" s="139" t="s">
        <v>432</v>
      </c>
      <c r="G265" s="140" t="s">
        <v>289</v>
      </c>
      <c r="H265" s="173"/>
      <c r="I265" s="142"/>
      <c r="J265" s="143">
        <f>ROUND(I265*H265,2)</f>
        <v>0</v>
      </c>
      <c r="K265" s="139" t="s">
        <v>179</v>
      </c>
      <c r="L265" s="32"/>
      <c r="M265" s="144" t="s">
        <v>1</v>
      </c>
      <c r="N265" s="145" t="s">
        <v>41</v>
      </c>
      <c r="O265" s="57"/>
      <c r="P265" s="146">
        <f>O265*H265</f>
        <v>0</v>
      </c>
      <c r="Q265" s="146">
        <v>0</v>
      </c>
      <c r="R265" s="146">
        <f>Q265*H265</f>
        <v>0</v>
      </c>
      <c r="S265" s="146">
        <v>0</v>
      </c>
      <c r="T265" s="147">
        <f>S265*H265</f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48" t="s">
        <v>256</v>
      </c>
      <c r="AT265" s="148" t="s">
        <v>133</v>
      </c>
      <c r="AU265" s="148" t="s">
        <v>85</v>
      </c>
      <c r="AY265" s="16" t="s">
        <v>132</v>
      </c>
      <c r="BE265" s="149">
        <f>IF(N265="základní",J265,0)</f>
        <v>0</v>
      </c>
      <c r="BF265" s="149">
        <f>IF(N265="snížená",J265,0)</f>
        <v>0</v>
      </c>
      <c r="BG265" s="149">
        <f>IF(N265="zákl. přenesená",J265,0)</f>
        <v>0</v>
      </c>
      <c r="BH265" s="149">
        <f>IF(N265="sníž. přenesená",J265,0)</f>
        <v>0</v>
      </c>
      <c r="BI265" s="149">
        <f>IF(N265="nulová",J265,0)</f>
        <v>0</v>
      </c>
      <c r="BJ265" s="16" t="s">
        <v>83</v>
      </c>
      <c r="BK265" s="149">
        <f>ROUND(I265*H265,2)</f>
        <v>0</v>
      </c>
      <c r="BL265" s="16" t="s">
        <v>256</v>
      </c>
      <c r="BM265" s="148" t="s">
        <v>433</v>
      </c>
    </row>
    <row r="266" spans="1:65" s="2" customFormat="1" ht="28.8">
      <c r="A266" s="31"/>
      <c r="B266" s="32"/>
      <c r="C266" s="31"/>
      <c r="D266" s="150" t="s">
        <v>138</v>
      </c>
      <c r="E266" s="31"/>
      <c r="F266" s="151" t="s">
        <v>434</v>
      </c>
      <c r="G266" s="31"/>
      <c r="H266" s="31"/>
      <c r="I266" s="152"/>
      <c r="J266" s="31"/>
      <c r="K266" s="31"/>
      <c r="L266" s="32"/>
      <c r="M266" s="153"/>
      <c r="N266" s="154"/>
      <c r="O266" s="57"/>
      <c r="P266" s="57"/>
      <c r="Q266" s="57"/>
      <c r="R266" s="57"/>
      <c r="S266" s="57"/>
      <c r="T266" s="58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T266" s="16" t="s">
        <v>138</v>
      </c>
      <c r="AU266" s="16" t="s">
        <v>85</v>
      </c>
    </row>
    <row r="267" spans="1:65" s="11" customFormat="1" ht="22.95" customHeight="1">
      <c r="B267" s="125"/>
      <c r="D267" s="126" t="s">
        <v>75</v>
      </c>
      <c r="E267" s="163" t="s">
        <v>435</v>
      </c>
      <c r="F267" s="163" t="s">
        <v>436</v>
      </c>
      <c r="I267" s="128"/>
      <c r="J267" s="164">
        <f>BK267</f>
        <v>0</v>
      </c>
      <c r="L267" s="125"/>
      <c r="M267" s="130"/>
      <c r="N267" s="131"/>
      <c r="O267" s="131"/>
      <c r="P267" s="132">
        <f>SUM(P268:P307)</f>
        <v>0</v>
      </c>
      <c r="Q267" s="131"/>
      <c r="R267" s="132">
        <f>SUM(R268:R307)</f>
        <v>9.8250000000000008E-4</v>
      </c>
      <c r="S267" s="131"/>
      <c r="T267" s="133">
        <f>SUM(T268:T307)</f>
        <v>0</v>
      </c>
      <c r="AR267" s="126" t="s">
        <v>85</v>
      </c>
      <c r="AT267" s="134" t="s">
        <v>75</v>
      </c>
      <c r="AU267" s="134" t="s">
        <v>83</v>
      </c>
      <c r="AY267" s="126" t="s">
        <v>132</v>
      </c>
      <c r="BK267" s="135">
        <f>SUM(BK268:BK307)</f>
        <v>0</v>
      </c>
    </row>
    <row r="268" spans="1:65" s="2" customFormat="1" ht="21.75" customHeight="1">
      <c r="A268" s="31"/>
      <c r="B268" s="136"/>
      <c r="C268" s="137" t="s">
        <v>481</v>
      </c>
      <c r="D268" s="137" t="s">
        <v>133</v>
      </c>
      <c r="E268" s="138" t="s">
        <v>740</v>
      </c>
      <c r="F268" s="139" t="s">
        <v>741</v>
      </c>
      <c r="G268" s="140" t="s">
        <v>136</v>
      </c>
      <c r="H268" s="141">
        <v>1</v>
      </c>
      <c r="I268" s="142"/>
      <c r="J268" s="143">
        <f>ROUND(I268*H268,2)</f>
        <v>0</v>
      </c>
      <c r="K268" s="139" t="s">
        <v>179</v>
      </c>
      <c r="L268" s="32"/>
      <c r="M268" s="144" t="s">
        <v>1</v>
      </c>
      <c r="N268" s="145" t="s">
        <v>41</v>
      </c>
      <c r="O268" s="57"/>
      <c r="P268" s="146">
        <f>O268*H268</f>
        <v>0</v>
      </c>
      <c r="Q268" s="146">
        <v>0</v>
      </c>
      <c r="R268" s="146">
        <f>Q268*H268</f>
        <v>0</v>
      </c>
      <c r="S268" s="146">
        <v>0</v>
      </c>
      <c r="T268" s="147">
        <f>S268*H268</f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48" t="s">
        <v>256</v>
      </c>
      <c r="AT268" s="148" t="s">
        <v>133</v>
      </c>
      <c r="AU268" s="148" t="s">
        <v>85</v>
      </c>
      <c r="AY268" s="16" t="s">
        <v>132</v>
      </c>
      <c r="BE268" s="149">
        <f>IF(N268="základní",J268,0)</f>
        <v>0</v>
      </c>
      <c r="BF268" s="149">
        <f>IF(N268="snížená",J268,0)</f>
        <v>0</v>
      </c>
      <c r="BG268" s="149">
        <f>IF(N268="zákl. přenesená",J268,0)</f>
        <v>0</v>
      </c>
      <c r="BH268" s="149">
        <f>IF(N268="sníž. přenesená",J268,0)</f>
        <v>0</v>
      </c>
      <c r="BI268" s="149">
        <f>IF(N268="nulová",J268,0)</f>
        <v>0</v>
      </c>
      <c r="BJ268" s="16" t="s">
        <v>83</v>
      </c>
      <c r="BK268" s="149">
        <f>ROUND(I268*H268,2)</f>
        <v>0</v>
      </c>
      <c r="BL268" s="16" t="s">
        <v>256</v>
      </c>
      <c r="BM268" s="148" t="s">
        <v>1020</v>
      </c>
    </row>
    <row r="269" spans="1:65" s="2" customFormat="1" ht="28.8">
      <c r="A269" s="31"/>
      <c r="B269" s="32"/>
      <c r="C269" s="31"/>
      <c r="D269" s="150" t="s">
        <v>138</v>
      </c>
      <c r="E269" s="31"/>
      <c r="F269" s="151" t="s">
        <v>743</v>
      </c>
      <c r="G269" s="31"/>
      <c r="H269" s="31"/>
      <c r="I269" s="152"/>
      <c r="J269" s="31"/>
      <c r="K269" s="31"/>
      <c r="L269" s="32"/>
      <c r="M269" s="153"/>
      <c r="N269" s="154"/>
      <c r="O269" s="57"/>
      <c r="P269" s="57"/>
      <c r="Q269" s="57"/>
      <c r="R269" s="57"/>
      <c r="S269" s="57"/>
      <c r="T269" s="58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T269" s="16" t="s">
        <v>138</v>
      </c>
      <c r="AU269" s="16" t="s">
        <v>85</v>
      </c>
    </row>
    <row r="270" spans="1:65" s="2" customFormat="1" ht="24.15" customHeight="1">
      <c r="A270" s="31"/>
      <c r="B270" s="136"/>
      <c r="C270" s="174" t="s">
        <v>486</v>
      </c>
      <c r="D270" s="174" t="s">
        <v>337</v>
      </c>
      <c r="E270" s="175" t="s">
        <v>940</v>
      </c>
      <c r="F270" s="176" t="s">
        <v>941</v>
      </c>
      <c r="G270" s="177" t="s">
        <v>136</v>
      </c>
      <c r="H270" s="178">
        <v>1</v>
      </c>
      <c r="I270" s="179"/>
      <c r="J270" s="180">
        <f>ROUND(I270*H270,2)</f>
        <v>0</v>
      </c>
      <c r="K270" s="176" t="s">
        <v>179</v>
      </c>
      <c r="L270" s="181"/>
      <c r="M270" s="182" t="s">
        <v>1</v>
      </c>
      <c r="N270" s="183" t="s">
        <v>41</v>
      </c>
      <c r="O270" s="57"/>
      <c r="P270" s="146">
        <f>O270*H270</f>
        <v>0</v>
      </c>
      <c r="Q270" s="146">
        <v>5.0000000000000002E-5</v>
      </c>
      <c r="R270" s="146">
        <f>Q270*H270</f>
        <v>5.0000000000000002E-5</v>
      </c>
      <c r="S270" s="146">
        <v>0</v>
      </c>
      <c r="T270" s="147">
        <f>S270*H270</f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48" t="s">
        <v>340</v>
      </c>
      <c r="AT270" s="148" t="s">
        <v>337</v>
      </c>
      <c r="AU270" s="148" t="s">
        <v>85</v>
      </c>
      <c r="AY270" s="16" t="s">
        <v>132</v>
      </c>
      <c r="BE270" s="149">
        <f>IF(N270="základní",J270,0)</f>
        <v>0</v>
      </c>
      <c r="BF270" s="149">
        <f>IF(N270="snížená",J270,0)</f>
        <v>0</v>
      </c>
      <c r="BG270" s="149">
        <f>IF(N270="zákl. přenesená",J270,0)</f>
        <v>0</v>
      </c>
      <c r="BH270" s="149">
        <f>IF(N270="sníž. přenesená",J270,0)</f>
        <v>0</v>
      </c>
      <c r="BI270" s="149">
        <f>IF(N270="nulová",J270,0)</f>
        <v>0</v>
      </c>
      <c r="BJ270" s="16" t="s">
        <v>83</v>
      </c>
      <c r="BK270" s="149">
        <f>ROUND(I270*H270,2)</f>
        <v>0</v>
      </c>
      <c r="BL270" s="16" t="s">
        <v>256</v>
      </c>
      <c r="BM270" s="148" t="s">
        <v>1021</v>
      </c>
    </row>
    <row r="271" spans="1:65" s="2" customFormat="1">
      <c r="A271" s="31"/>
      <c r="B271" s="32"/>
      <c r="C271" s="31"/>
      <c r="D271" s="150" t="s">
        <v>138</v>
      </c>
      <c r="E271" s="31"/>
      <c r="F271" s="151" t="s">
        <v>941</v>
      </c>
      <c r="G271" s="31"/>
      <c r="H271" s="31"/>
      <c r="I271" s="152"/>
      <c r="J271" s="31"/>
      <c r="K271" s="31"/>
      <c r="L271" s="32"/>
      <c r="M271" s="153"/>
      <c r="N271" s="154"/>
      <c r="O271" s="57"/>
      <c r="P271" s="57"/>
      <c r="Q271" s="57"/>
      <c r="R271" s="57"/>
      <c r="S271" s="57"/>
      <c r="T271" s="58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T271" s="16" t="s">
        <v>138</v>
      </c>
      <c r="AU271" s="16" t="s">
        <v>85</v>
      </c>
    </row>
    <row r="272" spans="1:65" s="2" customFormat="1" ht="24.15" customHeight="1">
      <c r="A272" s="31"/>
      <c r="B272" s="136"/>
      <c r="C272" s="137" t="s">
        <v>491</v>
      </c>
      <c r="D272" s="137" t="s">
        <v>133</v>
      </c>
      <c r="E272" s="138" t="s">
        <v>438</v>
      </c>
      <c r="F272" s="139" t="s">
        <v>439</v>
      </c>
      <c r="G272" s="140" t="s">
        <v>212</v>
      </c>
      <c r="H272" s="141">
        <v>15</v>
      </c>
      <c r="I272" s="142"/>
      <c r="J272" s="143">
        <f>ROUND(I272*H272,2)</f>
        <v>0</v>
      </c>
      <c r="K272" s="139" t="s">
        <v>179</v>
      </c>
      <c r="L272" s="32"/>
      <c r="M272" s="144" t="s">
        <v>1</v>
      </c>
      <c r="N272" s="145" t="s">
        <v>41</v>
      </c>
      <c r="O272" s="57"/>
      <c r="P272" s="146">
        <f>O272*H272</f>
        <v>0</v>
      </c>
      <c r="Q272" s="146">
        <v>0</v>
      </c>
      <c r="R272" s="146">
        <f>Q272*H272</f>
        <v>0</v>
      </c>
      <c r="S272" s="146">
        <v>0</v>
      </c>
      <c r="T272" s="147">
        <f>S272*H272</f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48" t="s">
        <v>256</v>
      </c>
      <c r="AT272" s="148" t="s">
        <v>133</v>
      </c>
      <c r="AU272" s="148" t="s">
        <v>85</v>
      </c>
      <c r="AY272" s="16" t="s">
        <v>132</v>
      </c>
      <c r="BE272" s="149">
        <f>IF(N272="základní",J272,0)</f>
        <v>0</v>
      </c>
      <c r="BF272" s="149">
        <f>IF(N272="snížená",J272,0)</f>
        <v>0</v>
      </c>
      <c r="BG272" s="149">
        <f>IF(N272="zákl. přenesená",J272,0)</f>
        <v>0</v>
      </c>
      <c r="BH272" s="149">
        <f>IF(N272="sníž. přenesená",J272,0)</f>
        <v>0</v>
      </c>
      <c r="BI272" s="149">
        <f>IF(N272="nulová",J272,0)</f>
        <v>0</v>
      </c>
      <c r="BJ272" s="16" t="s">
        <v>83</v>
      </c>
      <c r="BK272" s="149">
        <f>ROUND(I272*H272,2)</f>
        <v>0</v>
      </c>
      <c r="BL272" s="16" t="s">
        <v>256</v>
      </c>
      <c r="BM272" s="148" t="s">
        <v>1022</v>
      </c>
    </row>
    <row r="273" spans="1:65" s="2" customFormat="1" ht="28.8">
      <c r="A273" s="31"/>
      <c r="B273" s="32"/>
      <c r="C273" s="31"/>
      <c r="D273" s="150" t="s">
        <v>138</v>
      </c>
      <c r="E273" s="31"/>
      <c r="F273" s="151" t="s">
        <v>441</v>
      </c>
      <c r="G273" s="31"/>
      <c r="H273" s="31"/>
      <c r="I273" s="152"/>
      <c r="J273" s="31"/>
      <c r="K273" s="31"/>
      <c r="L273" s="32"/>
      <c r="M273" s="153"/>
      <c r="N273" s="154"/>
      <c r="O273" s="57"/>
      <c r="P273" s="57"/>
      <c r="Q273" s="57"/>
      <c r="R273" s="57"/>
      <c r="S273" s="57"/>
      <c r="T273" s="58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T273" s="16" t="s">
        <v>138</v>
      </c>
      <c r="AU273" s="16" t="s">
        <v>85</v>
      </c>
    </row>
    <row r="274" spans="1:65" s="2" customFormat="1" ht="24.15" customHeight="1">
      <c r="A274" s="31"/>
      <c r="B274" s="136"/>
      <c r="C274" s="174" t="s">
        <v>496</v>
      </c>
      <c r="D274" s="174" t="s">
        <v>337</v>
      </c>
      <c r="E274" s="175" t="s">
        <v>443</v>
      </c>
      <c r="F274" s="176" t="s">
        <v>444</v>
      </c>
      <c r="G274" s="177" t="s">
        <v>212</v>
      </c>
      <c r="H274" s="178">
        <v>17.25</v>
      </c>
      <c r="I274" s="179"/>
      <c r="J274" s="180">
        <f>ROUND(I274*H274,2)</f>
        <v>0</v>
      </c>
      <c r="K274" s="176" t="s">
        <v>179</v>
      </c>
      <c r="L274" s="181"/>
      <c r="M274" s="182" t="s">
        <v>1</v>
      </c>
      <c r="N274" s="183" t="s">
        <v>41</v>
      </c>
      <c r="O274" s="57"/>
      <c r="P274" s="146">
        <f>O274*H274</f>
        <v>0</v>
      </c>
      <c r="Q274" s="146">
        <v>5.0000000000000002E-5</v>
      </c>
      <c r="R274" s="146">
        <f>Q274*H274</f>
        <v>8.6250000000000009E-4</v>
      </c>
      <c r="S274" s="146">
        <v>0</v>
      </c>
      <c r="T274" s="147">
        <f>S274*H274</f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48" t="s">
        <v>340</v>
      </c>
      <c r="AT274" s="148" t="s">
        <v>337</v>
      </c>
      <c r="AU274" s="148" t="s">
        <v>85</v>
      </c>
      <c r="AY274" s="16" t="s">
        <v>132</v>
      </c>
      <c r="BE274" s="149">
        <f>IF(N274="základní",J274,0)</f>
        <v>0</v>
      </c>
      <c r="BF274" s="149">
        <f>IF(N274="snížená",J274,0)</f>
        <v>0</v>
      </c>
      <c r="BG274" s="149">
        <f>IF(N274="zákl. přenesená",J274,0)</f>
        <v>0</v>
      </c>
      <c r="BH274" s="149">
        <f>IF(N274="sníž. přenesená",J274,0)</f>
        <v>0</v>
      </c>
      <c r="BI274" s="149">
        <f>IF(N274="nulová",J274,0)</f>
        <v>0</v>
      </c>
      <c r="BJ274" s="16" t="s">
        <v>83</v>
      </c>
      <c r="BK274" s="149">
        <f>ROUND(I274*H274,2)</f>
        <v>0</v>
      </c>
      <c r="BL274" s="16" t="s">
        <v>256</v>
      </c>
      <c r="BM274" s="148" t="s">
        <v>1023</v>
      </c>
    </row>
    <row r="275" spans="1:65" s="2" customFormat="1" ht="19.2">
      <c r="A275" s="31"/>
      <c r="B275" s="32"/>
      <c r="C275" s="31"/>
      <c r="D275" s="150" t="s">
        <v>138</v>
      </c>
      <c r="E275" s="31"/>
      <c r="F275" s="151" t="s">
        <v>444</v>
      </c>
      <c r="G275" s="31"/>
      <c r="H275" s="31"/>
      <c r="I275" s="152"/>
      <c r="J275" s="31"/>
      <c r="K275" s="31"/>
      <c r="L275" s="32"/>
      <c r="M275" s="153"/>
      <c r="N275" s="154"/>
      <c r="O275" s="57"/>
      <c r="P275" s="57"/>
      <c r="Q275" s="57"/>
      <c r="R275" s="57"/>
      <c r="S275" s="57"/>
      <c r="T275" s="58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T275" s="16" t="s">
        <v>138</v>
      </c>
      <c r="AU275" s="16" t="s">
        <v>85</v>
      </c>
    </row>
    <row r="276" spans="1:65" s="13" customFormat="1">
      <c r="B276" s="165"/>
      <c r="D276" s="150" t="s">
        <v>186</v>
      </c>
      <c r="E276" s="166" t="s">
        <v>1</v>
      </c>
      <c r="F276" s="167" t="s">
        <v>1024</v>
      </c>
      <c r="H276" s="168">
        <v>17.25</v>
      </c>
      <c r="I276" s="169"/>
      <c r="L276" s="165"/>
      <c r="M276" s="170"/>
      <c r="N276" s="171"/>
      <c r="O276" s="171"/>
      <c r="P276" s="171"/>
      <c r="Q276" s="171"/>
      <c r="R276" s="171"/>
      <c r="S276" s="171"/>
      <c r="T276" s="172"/>
      <c r="AT276" s="166" t="s">
        <v>186</v>
      </c>
      <c r="AU276" s="166" t="s">
        <v>85</v>
      </c>
      <c r="AV276" s="13" t="s">
        <v>85</v>
      </c>
      <c r="AW276" s="13" t="s">
        <v>31</v>
      </c>
      <c r="AX276" s="13" t="s">
        <v>76</v>
      </c>
      <c r="AY276" s="166" t="s">
        <v>132</v>
      </c>
    </row>
    <row r="277" spans="1:65" s="14" customFormat="1">
      <c r="B277" s="184"/>
      <c r="D277" s="150" t="s">
        <v>186</v>
      </c>
      <c r="E277" s="185" t="s">
        <v>1</v>
      </c>
      <c r="F277" s="186" t="s">
        <v>447</v>
      </c>
      <c r="H277" s="187">
        <v>17.25</v>
      </c>
      <c r="I277" s="188"/>
      <c r="L277" s="184"/>
      <c r="M277" s="189"/>
      <c r="N277" s="190"/>
      <c r="O277" s="190"/>
      <c r="P277" s="190"/>
      <c r="Q277" s="190"/>
      <c r="R277" s="190"/>
      <c r="S277" s="190"/>
      <c r="T277" s="191"/>
      <c r="AT277" s="185" t="s">
        <v>186</v>
      </c>
      <c r="AU277" s="185" t="s">
        <v>85</v>
      </c>
      <c r="AV277" s="14" t="s">
        <v>93</v>
      </c>
      <c r="AW277" s="14" t="s">
        <v>31</v>
      </c>
      <c r="AX277" s="14" t="s">
        <v>83</v>
      </c>
      <c r="AY277" s="185" t="s">
        <v>132</v>
      </c>
    </row>
    <row r="278" spans="1:65" s="2" customFormat="1" ht="24.15" customHeight="1">
      <c r="A278" s="31"/>
      <c r="B278" s="136"/>
      <c r="C278" s="137" t="s">
        <v>502</v>
      </c>
      <c r="D278" s="137" t="s">
        <v>133</v>
      </c>
      <c r="E278" s="138" t="s">
        <v>449</v>
      </c>
      <c r="F278" s="139" t="s">
        <v>450</v>
      </c>
      <c r="G278" s="140" t="s">
        <v>212</v>
      </c>
      <c r="H278" s="141">
        <v>60</v>
      </c>
      <c r="I278" s="142"/>
      <c r="J278" s="143">
        <f>ROUND(I278*H278,2)</f>
        <v>0</v>
      </c>
      <c r="K278" s="139" t="s">
        <v>179</v>
      </c>
      <c r="L278" s="32"/>
      <c r="M278" s="144" t="s">
        <v>1</v>
      </c>
      <c r="N278" s="145" t="s">
        <v>41</v>
      </c>
      <c r="O278" s="57"/>
      <c r="P278" s="146">
        <f>O278*H278</f>
        <v>0</v>
      </c>
      <c r="Q278" s="146">
        <v>0</v>
      </c>
      <c r="R278" s="146">
        <f>Q278*H278</f>
        <v>0</v>
      </c>
      <c r="S278" s="146">
        <v>0</v>
      </c>
      <c r="T278" s="147">
        <f>S278*H278</f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48" t="s">
        <v>256</v>
      </c>
      <c r="AT278" s="148" t="s">
        <v>133</v>
      </c>
      <c r="AU278" s="148" t="s">
        <v>85</v>
      </c>
      <c r="AY278" s="16" t="s">
        <v>132</v>
      </c>
      <c r="BE278" s="149">
        <f>IF(N278="základní",J278,0)</f>
        <v>0</v>
      </c>
      <c r="BF278" s="149">
        <f>IF(N278="snížená",J278,0)</f>
        <v>0</v>
      </c>
      <c r="BG278" s="149">
        <f>IF(N278="zákl. přenesená",J278,0)</f>
        <v>0</v>
      </c>
      <c r="BH278" s="149">
        <f>IF(N278="sníž. přenesená",J278,0)</f>
        <v>0</v>
      </c>
      <c r="BI278" s="149">
        <f>IF(N278="nulová",J278,0)</f>
        <v>0</v>
      </c>
      <c r="BJ278" s="16" t="s">
        <v>83</v>
      </c>
      <c r="BK278" s="149">
        <f>ROUND(I278*H278,2)</f>
        <v>0</v>
      </c>
      <c r="BL278" s="16" t="s">
        <v>256</v>
      </c>
      <c r="BM278" s="148" t="s">
        <v>1025</v>
      </c>
    </row>
    <row r="279" spans="1:65" s="2" customFormat="1" ht="28.8">
      <c r="A279" s="31"/>
      <c r="B279" s="32"/>
      <c r="C279" s="31"/>
      <c r="D279" s="150" t="s">
        <v>138</v>
      </c>
      <c r="E279" s="31"/>
      <c r="F279" s="151" t="s">
        <v>452</v>
      </c>
      <c r="G279" s="31"/>
      <c r="H279" s="31"/>
      <c r="I279" s="152"/>
      <c r="J279" s="31"/>
      <c r="K279" s="31"/>
      <c r="L279" s="32"/>
      <c r="M279" s="153"/>
      <c r="N279" s="154"/>
      <c r="O279" s="57"/>
      <c r="P279" s="57"/>
      <c r="Q279" s="57"/>
      <c r="R279" s="57"/>
      <c r="S279" s="57"/>
      <c r="T279" s="58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T279" s="16" t="s">
        <v>138</v>
      </c>
      <c r="AU279" s="16" t="s">
        <v>85</v>
      </c>
    </row>
    <row r="280" spans="1:65" s="2" customFormat="1" ht="16.5" customHeight="1">
      <c r="A280" s="31"/>
      <c r="B280" s="136"/>
      <c r="C280" s="174" t="s">
        <v>507</v>
      </c>
      <c r="D280" s="174" t="s">
        <v>337</v>
      </c>
      <c r="E280" s="175" t="s">
        <v>454</v>
      </c>
      <c r="F280" s="176" t="s">
        <v>455</v>
      </c>
      <c r="G280" s="177" t="s">
        <v>212</v>
      </c>
      <c r="H280" s="178">
        <v>69</v>
      </c>
      <c r="I280" s="179"/>
      <c r="J280" s="180">
        <f>ROUND(I280*H280,2)</f>
        <v>0</v>
      </c>
      <c r="K280" s="176" t="s">
        <v>1</v>
      </c>
      <c r="L280" s="181"/>
      <c r="M280" s="182" t="s">
        <v>1</v>
      </c>
      <c r="N280" s="183" t="s">
        <v>41</v>
      </c>
      <c r="O280" s="57"/>
      <c r="P280" s="146">
        <f>O280*H280</f>
        <v>0</v>
      </c>
      <c r="Q280" s="146">
        <v>0</v>
      </c>
      <c r="R280" s="146">
        <f>Q280*H280</f>
        <v>0</v>
      </c>
      <c r="S280" s="146">
        <v>0</v>
      </c>
      <c r="T280" s="147">
        <f>S280*H280</f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48" t="s">
        <v>340</v>
      </c>
      <c r="AT280" s="148" t="s">
        <v>337</v>
      </c>
      <c r="AU280" s="148" t="s">
        <v>85</v>
      </c>
      <c r="AY280" s="16" t="s">
        <v>132</v>
      </c>
      <c r="BE280" s="149">
        <f>IF(N280="základní",J280,0)</f>
        <v>0</v>
      </c>
      <c r="BF280" s="149">
        <f>IF(N280="snížená",J280,0)</f>
        <v>0</v>
      </c>
      <c r="BG280" s="149">
        <f>IF(N280="zákl. přenesená",J280,0)</f>
        <v>0</v>
      </c>
      <c r="BH280" s="149">
        <f>IF(N280="sníž. přenesená",J280,0)</f>
        <v>0</v>
      </c>
      <c r="BI280" s="149">
        <f>IF(N280="nulová",J280,0)</f>
        <v>0</v>
      </c>
      <c r="BJ280" s="16" t="s">
        <v>83</v>
      </c>
      <c r="BK280" s="149">
        <f>ROUND(I280*H280,2)</f>
        <v>0</v>
      </c>
      <c r="BL280" s="16" t="s">
        <v>256</v>
      </c>
      <c r="BM280" s="148" t="s">
        <v>1026</v>
      </c>
    </row>
    <row r="281" spans="1:65" s="2" customFormat="1">
      <c r="A281" s="31"/>
      <c r="B281" s="32"/>
      <c r="C281" s="31"/>
      <c r="D281" s="150" t="s">
        <v>138</v>
      </c>
      <c r="E281" s="31"/>
      <c r="F281" s="151" t="s">
        <v>455</v>
      </c>
      <c r="G281" s="31"/>
      <c r="H281" s="31"/>
      <c r="I281" s="152"/>
      <c r="J281" s="31"/>
      <c r="K281" s="31"/>
      <c r="L281" s="32"/>
      <c r="M281" s="153"/>
      <c r="N281" s="154"/>
      <c r="O281" s="57"/>
      <c r="P281" s="57"/>
      <c r="Q281" s="57"/>
      <c r="R281" s="57"/>
      <c r="S281" s="57"/>
      <c r="T281" s="58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T281" s="16" t="s">
        <v>138</v>
      </c>
      <c r="AU281" s="16" t="s">
        <v>85</v>
      </c>
    </row>
    <row r="282" spans="1:65" s="13" customFormat="1">
      <c r="B282" s="165"/>
      <c r="D282" s="150" t="s">
        <v>186</v>
      </c>
      <c r="E282" s="166" t="s">
        <v>1</v>
      </c>
      <c r="F282" s="167" t="s">
        <v>1027</v>
      </c>
      <c r="H282" s="168">
        <v>69</v>
      </c>
      <c r="I282" s="169"/>
      <c r="L282" s="165"/>
      <c r="M282" s="170"/>
      <c r="N282" s="171"/>
      <c r="O282" s="171"/>
      <c r="P282" s="171"/>
      <c r="Q282" s="171"/>
      <c r="R282" s="171"/>
      <c r="S282" s="171"/>
      <c r="T282" s="172"/>
      <c r="AT282" s="166" t="s">
        <v>186</v>
      </c>
      <c r="AU282" s="166" t="s">
        <v>85</v>
      </c>
      <c r="AV282" s="13" t="s">
        <v>85</v>
      </c>
      <c r="AW282" s="13" t="s">
        <v>31</v>
      </c>
      <c r="AX282" s="13" t="s">
        <v>76</v>
      </c>
      <c r="AY282" s="166" t="s">
        <v>132</v>
      </c>
    </row>
    <row r="283" spans="1:65" s="14" customFormat="1">
      <c r="B283" s="184"/>
      <c r="D283" s="150" t="s">
        <v>186</v>
      </c>
      <c r="E283" s="185" t="s">
        <v>1</v>
      </c>
      <c r="F283" s="186" t="s">
        <v>447</v>
      </c>
      <c r="H283" s="187">
        <v>69</v>
      </c>
      <c r="I283" s="188"/>
      <c r="L283" s="184"/>
      <c r="M283" s="189"/>
      <c r="N283" s="190"/>
      <c r="O283" s="190"/>
      <c r="P283" s="190"/>
      <c r="Q283" s="190"/>
      <c r="R283" s="190"/>
      <c r="S283" s="190"/>
      <c r="T283" s="191"/>
      <c r="AT283" s="185" t="s">
        <v>186</v>
      </c>
      <c r="AU283" s="185" t="s">
        <v>85</v>
      </c>
      <c r="AV283" s="14" t="s">
        <v>93</v>
      </c>
      <c r="AW283" s="14" t="s">
        <v>31</v>
      </c>
      <c r="AX283" s="14" t="s">
        <v>83</v>
      </c>
      <c r="AY283" s="185" t="s">
        <v>132</v>
      </c>
    </row>
    <row r="284" spans="1:65" s="2" customFormat="1" ht="24.15" customHeight="1">
      <c r="A284" s="31"/>
      <c r="B284" s="136"/>
      <c r="C284" s="137" t="s">
        <v>511</v>
      </c>
      <c r="D284" s="137" t="s">
        <v>133</v>
      </c>
      <c r="E284" s="138" t="s">
        <v>459</v>
      </c>
      <c r="F284" s="139" t="s">
        <v>460</v>
      </c>
      <c r="G284" s="140" t="s">
        <v>136</v>
      </c>
      <c r="H284" s="141">
        <v>12</v>
      </c>
      <c r="I284" s="142"/>
      <c r="J284" s="143">
        <f>ROUND(I284*H284,2)</f>
        <v>0</v>
      </c>
      <c r="K284" s="139" t="s">
        <v>179</v>
      </c>
      <c r="L284" s="32"/>
      <c r="M284" s="144" t="s">
        <v>1</v>
      </c>
      <c r="N284" s="145" t="s">
        <v>41</v>
      </c>
      <c r="O284" s="57"/>
      <c r="P284" s="146">
        <f>O284*H284</f>
        <v>0</v>
      </c>
      <c r="Q284" s="146">
        <v>0</v>
      </c>
      <c r="R284" s="146">
        <f>Q284*H284</f>
        <v>0</v>
      </c>
      <c r="S284" s="146">
        <v>0</v>
      </c>
      <c r="T284" s="147">
        <f>S284*H284</f>
        <v>0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48" t="s">
        <v>256</v>
      </c>
      <c r="AT284" s="148" t="s">
        <v>133</v>
      </c>
      <c r="AU284" s="148" t="s">
        <v>85</v>
      </c>
      <c r="AY284" s="16" t="s">
        <v>132</v>
      </c>
      <c r="BE284" s="149">
        <f>IF(N284="základní",J284,0)</f>
        <v>0</v>
      </c>
      <c r="BF284" s="149">
        <f>IF(N284="snížená",J284,0)</f>
        <v>0</v>
      </c>
      <c r="BG284" s="149">
        <f>IF(N284="zákl. přenesená",J284,0)</f>
        <v>0</v>
      </c>
      <c r="BH284" s="149">
        <f>IF(N284="sníž. přenesená",J284,0)</f>
        <v>0</v>
      </c>
      <c r="BI284" s="149">
        <f>IF(N284="nulová",J284,0)</f>
        <v>0</v>
      </c>
      <c r="BJ284" s="16" t="s">
        <v>83</v>
      </c>
      <c r="BK284" s="149">
        <f>ROUND(I284*H284,2)</f>
        <v>0</v>
      </c>
      <c r="BL284" s="16" t="s">
        <v>256</v>
      </c>
      <c r="BM284" s="148" t="s">
        <v>1028</v>
      </c>
    </row>
    <row r="285" spans="1:65" s="2" customFormat="1" ht="19.2">
      <c r="A285" s="31"/>
      <c r="B285" s="32"/>
      <c r="C285" s="31"/>
      <c r="D285" s="150" t="s">
        <v>138</v>
      </c>
      <c r="E285" s="31"/>
      <c r="F285" s="151" t="s">
        <v>462</v>
      </c>
      <c r="G285" s="31"/>
      <c r="H285" s="31"/>
      <c r="I285" s="152"/>
      <c r="J285" s="31"/>
      <c r="K285" s="31"/>
      <c r="L285" s="32"/>
      <c r="M285" s="153"/>
      <c r="N285" s="154"/>
      <c r="O285" s="57"/>
      <c r="P285" s="57"/>
      <c r="Q285" s="57"/>
      <c r="R285" s="57"/>
      <c r="S285" s="57"/>
      <c r="T285" s="58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T285" s="16" t="s">
        <v>138</v>
      </c>
      <c r="AU285" s="16" t="s">
        <v>85</v>
      </c>
    </row>
    <row r="286" spans="1:65" s="2" customFormat="1" ht="24.15" customHeight="1">
      <c r="A286" s="31"/>
      <c r="B286" s="136"/>
      <c r="C286" s="137" t="s">
        <v>516</v>
      </c>
      <c r="D286" s="137" t="s">
        <v>133</v>
      </c>
      <c r="E286" s="138" t="s">
        <v>464</v>
      </c>
      <c r="F286" s="139" t="s">
        <v>465</v>
      </c>
      <c r="G286" s="140" t="s">
        <v>136</v>
      </c>
      <c r="H286" s="141">
        <v>5</v>
      </c>
      <c r="I286" s="142"/>
      <c r="J286" s="143">
        <f>ROUND(I286*H286,2)</f>
        <v>0</v>
      </c>
      <c r="K286" s="139" t="s">
        <v>179</v>
      </c>
      <c r="L286" s="32"/>
      <c r="M286" s="144" t="s">
        <v>1</v>
      </c>
      <c r="N286" s="145" t="s">
        <v>41</v>
      </c>
      <c r="O286" s="57"/>
      <c r="P286" s="146">
        <f>O286*H286</f>
        <v>0</v>
      </c>
      <c r="Q286" s="146">
        <v>0</v>
      </c>
      <c r="R286" s="146">
        <f>Q286*H286</f>
        <v>0</v>
      </c>
      <c r="S286" s="146">
        <v>0</v>
      </c>
      <c r="T286" s="147">
        <f>S286*H286</f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48" t="s">
        <v>256</v>
      </c>
      <c r="AT286" s="148" t="s">
        <v>133</v>
      </c>
      <c r="AU286" s="148" t="s">
        <v>85</v>
      </c>
      <c r="AY286" s="16" t="s">
        <v>132</v>
      </c>
      <c r="BE286" s="149">
        <f>IF(N286="základní",J286,0)</f>
        <v>0</v>
      </c>
      <c r="BF286" s="149">
        <f>IF(N286="snížená",J286,0)</f>
        <v>0</v>
      </c>
      <c r="BG286" s="149">
        <f>IF(N286="zákl. přenesená",J286,0)</f>
        <v>0</v>
      </c>
      <c r="BH286" s="149">
        <f>IF(N286="sníž. přenesená",J286,0)</f>
        <v>0</v>
      </c>
      <c r="BI286" s="149">
        <f>IF(N286="nulová",J286,0)</f>
        <v>0</v>
      </c>
      <c r="BJ286" s="16" t="s">
        <v>83</v>
      </c>
      <c r="BK286" s="149">
        <f>ROUND(I286*H286,2)</f>
        <v>0</v>
      </c>
      <c r="BL286" s="16" t="s">
        <v>256</v>
      </c>
      <c r="BM286" s="148" t="s">
        <v>1029</v>
      </c>
    </row>
    <row r="287" spans="1:65" s="2" customFormat="1" ht="19.2">
      <c r="A287" s="31"/>
      <c r="B287" s="32"/>
      <c r="C287" s="31"/>
      <c r="D287" s="150" t="s">
        <v>138</v>
      </c>
      <c r="E287" s="31"/>
      <c r="F287" s="151" t="s">
        <v>467</v>
      </c>
      <c r="G287" s="31"/>
      <c r="H287" s="31"/>
      <c r="I287" s="152"/>
      <c r="J287" s="31"/>
      <c r="K287" s="31"/>
      <c r="L287" s="32"/>
      <c r="M287" s="153"/>
      <c r="N287" s="154"/>
      <c r="O287" s="57"/>
      <c r="P287" s="57"/>
      <c r="Q287" s="57"/>
      <c r="R287" s="57"/>
      <c r="S287" s="57"/>
      <c r="T287" s="58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T287" s="16" t="s">
        <v>138</v>
      </c>
      <c r="AU287" s="16" t="s">
        <v>85</v>
      </c>
    </row>
    <row r="288" spans="1:65" s="2" customFormat="1" ht="33" customHeight="1">
      <c r="A288" s="31"/>
      <c r="B288" s="136"/>
      <c r="C288" s="137" t="s">
        <v>520</v>
      </c>
      <c r="D288" s="137" t="s">
        <v>133</v>
      </c>
      <c r="E288" s="138" t="s">
        <v>776</v>
      </c>
      <c r="F288" s="139" t="s">
        <v>777</v>
      </c>
      <c r="G288" s="140" t="s">
        <v>136</v>
      </c>
      <c r="H288" s="141">
        <v>1</v>
      </c>
      <c r="I288" s="142"/>
      <c r="J288" s="143">
        <f>ROUND(I288*H288,2)</f>
        <v>0</v>
      </c>
      <c r="K288" s="139" t="s">
        <v>179</v>
      </c>
      <c r="L288" s="32"/>
      <c r="M288" s="144" t="s">
        <v>1</v>
      </c>
      <c r="N288" s="145" t="s">
        <v>41</v>
      </c>
      <c r="O288" s="57"/>
      <c r="P288" s="146">
        <f>O288*H288</f>
        <v>0</v>
      </c>
      <c r="Q288" s="146">
        <v>0</v>
      </c>
      <c r="R288" s="146">
        <f>Q288*H288</f>
        <v>0</v>
      </c>
      <c r="S288" s="146">
        <v>0</v>
      </c>
      <c r="T288" s="147">
        <f>S288*H288</f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48" t="s">
        <v>256</v>
      </c>
      <c r="AT288" s="148" t="s">
        <v>133</v>
      </c>
      <c r="AU288" s="148" t="s">
        <v>85</v>
      </c>
      <c r="AY288" s="16" t="s">
        <v>132</v>
      </c>
      <c r="BE288" s="149">
        <f>IF(N288="základní",J288,0)</f>
        <v>0</v>
      </c>
      <c r="BF288" s="149">
        <f>IF(N288="snížená",J288,0)</f>
        <v>0</v>
      </c>
      <c r="BG288" s="149">
        <f>IF(N288="zákl. přenesená",J288,0)</f>
        <v>0</v>
      </c>
      <c r="BH288" s="149">
        <f>IF(N288="sníž. přenesená",J288,0)</f>
        <v>0</v>
      </c>
      <c r="BI288" s="149">
        <f>IF(N288="nulová",J288,0)</f>
        <v>0</v>
      </c>
      <c r="BJ288" s="16" t="s">
        <v>83</v>
      </c>
      <c r="BK288" s="149">
        <f>ROUND(I288*H288,2)</f>
        <v>0</v>
      </c>
      <c r="BL288" s="16" t="s">
        <v>256</v>
      </c>
      <c r="BM288" s="148" t="s">
        <v>1030</v>
      </c>
    </row>
    <row r="289" spans="1:65" s="2" customFormat="1" ht="28.8">
      <c r="A289" s="31"/>
      <c r="B289" s="32"/>
      <c r="C289" s="31"/>
      <c r="D289" s="150" t="s">
        <v>138</v>
      </c>
      <c r="E289" s="31"/>
      <c r="F289" s="151" t="s">
        <v>779</v>
      </c>
      <c r="G289" s="31"/>
      <c r="H289" s="31"/>
      <c r="I289" s="152"/>
      <c r="J289" s="31"/>
      <c r="K289" s="31"/>
      <c r="L289" s="32"/>
      <c r="M289" s="153"/>
      <c r="N289" s="154"/>
      <c r="O289" s="57"/>
      <c r="P289" s="57"/>
      <c r="Q289" s="57"/>
      <c r="R289" s="57"/>
      <c r="S289" s="57"/>
      <c r="T289" s="58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T289" s="16" t="s">
        <v>138</v>
      </c>
      <c r="AU289" s="16" t="s">
        <v>85</v>
      </c>
    </row>
    <row r="290" spans="1:65" s="2" customFormat="1" ht="24.15" customHeight="1">
      <c r="A290" s="31"/>
      <c r="B290" s="136"/>
      <c r="C290" s="174" t="s">
        <v>527</v>
      </c>
      <c r="D290" s="174" t="s">
        <v>337</v>
      </c>
      <c r="E290" s="175" t="s">
        <v>780</v>
      </c>
      <c r="F290" s="176" t="s">
        <v>781</v>
      </c>
      <c r="G290" s="177" t="s">
        <v>136</v>
      </c>
      <c r="H290" s="178">
        <v>1</v>
      </c>
      <c r="I290" s="179"/>
      <c r="J290" s="180">
        <f>ROUND(I290*H290,2)</f>
        <v>0</v>
      </c>
      <c r="K290" s="176" t="s">
        <v>179</v>
      </c>
      <c r="L290" s="181"/>
      <c r="M290" s="182" t="s">
        <v>1</v>
      </c>
      <c r="N290" s="183" t="s">
        <v>41</v>
      </c>
      <c r="O290" s="57"/>
      <c r="P290" s="146">
        <f>O290*H290</f>
        <v>0</v>
      </c>
      <c r="Q290" s="146">
        <v>6.0000000000000002E-5</v>
      </c>
      <c r="R290" s="146">
        <f>Q290*H290</f>
        <v>6.0000000000000002E-5</v>
      </c>
      <c r="S290" s="146">
        <v>0</v>
      </c>
      <c r="T290" s="147">
        <f>S290*H290</f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48" t="s">
        <v>340</v>
      </c>
      <c r="AT290" s="148" t="s">
        <v>337</v>
      </c>
      <c r="AU290" s="148" t="s">
        <v>85</v>
      </c>
      <c r="AY290" s="16" t="s">
        <v>132</v>
      </c>
      <c r="BE290" s="149">
        <f>IF(N290="základní",J290,0)</f>
        <v>0</v>
      </c>
      <c r="BF290" s="149">
        <f>IF(N290="snížená",J290,0)</f>
        <v>0</v>
      </c>
      <c r="BG290" s="149">
        <f>IF(N290="zákl. přenesená",J290,0)</f>
        <v>0</v>
      </c>
      <c r="BH290" s="149">
        <f>IF(N290="sníž. přenesená",J290,0)</f>
        <v>0</v>
      </c>
      <c r="BI290" s="149">
        <f>IF(N290="nulová",J290,0)</f>
        <v>0</v>
      </c>
      <c r="BJ290" s="16" t="s">
        <v>83</v>
      </c>
      <c r="BK290" s="149">
        <f>ROUND(I290*H290,2)</f>
        <v>0</v>
      </c>
      <c r="BL290" s="16" t="s">
        <v>256</v>
      </c>
      <c r="BM290" s="148" t="s">
        <v>1031</v>
      </c>
    </row>
    <row r="291" spans="1:65" s="2" customFormat="1" ht="19.2">
      <c r="A291" s="31"/>
      <c r="B291" s="32"/>
      <c r="C291" s="31"/>
      <c r="D291" s="150" t="s">
        <v>138</v>
      </c>
      <c r="E291" s="31"/>
      <c r="F291" s="151" t="s">
        <v>781</v>
      </c>
      <c r="G291" s="31"/>
      <c r="H291" s="31"/>
      <c r="I291" s="152"/>
      <c r="J291" s="31"/>
      <c r="K291" s="31"/>
      <c r="L291" s="32"/>
      <c r="M291" s="153"/>
      <c r="N291" s="154"/>
      <c r="O291" s="57"/>
      <c r="P291" s="57"/>
      <c r="Q291" s="57"/>
      <c r="R291" s="57"/>
      <c r="S291" s="57"/>
      <c r="T291" s="58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T291" s="16" t="s">
        <v>138</v>
      </c>
      <c r="AU291" s="16" t="s">
        <v>85</v>
      </c>
    </row>
    <row r="292" spans="1:65" s="2" customFormat="1" ht="16.5" customHeight="1">
      <c r="A292" s="31"/>
      <c r="B292" s="136"/>
      <c r="C292" s="174" t="s">
        <v>532</v>
      </c>
      <c r="D292" s="174" t="s">
        <v>337</v>
      </c>
      <c r="E292" s="175" t="s">
        <v>783</v>
      </c>
      <c r="F292" s="176" t="s">
        <v>784</v>
      </c>
      <c r="G292" s="177" t="s">
        <v>136</v>
      </c>
      <c r="H292" s="178">
        <v>1</v>
      </c>
      <c r="I292" s="179"/>
      <c r="J292" s="180">
        <f>ROUND(I292*H292,2)</f>
        <v>0</v>
      </c>
      <c r="K292" s="176" t="s">
        <v>179</v>
      </c>
      <c r="L292" s="181"/>
      <c r="M292" s="182" t="s">
        <v>1</v>
      </c>
      <c r="N292" s="183" t="s">
        <v>41</v>
      </c>
      <c r="O292" s="57"/>
      <c r="P292" s="146">
        <f>O292*H292</f>
        <v>0</v>
      </c>
      <c r="Q292" s="146">
        <v>1.0000000000000001E-5</v>
      </c>
      <c r="R292" s="146">
        <f>Q292*H292</f>
        <v>1.0000000000000001E-5</v>
      </c>
      <c r="S292" s="146">
        <v>0</v>
      </c>
      <c r="T292" s="147">
        <f>S292*H292</f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48" t="s">
        <v>340</v>
      </c>
      <c r="AT292" s="148" t="s">
        <v>337</v>
      </c>
      <c r="AU292" s="148" t="s">
        <v>85</v>
      </c>
      <c r="AY292" s="16" t="s">
        <v>132</v>
      </c>
      <c r="BE292" s="149">
        <f>IF(N292="základní",J292,0)</f>
        <v>0</v>
      </c>
      <c r="BF292" s="149">
        <f>IF(N292="snížená",J292,0)</f>
        <v>0</v>
      </c>
      <c r="BG292" s="149">
        <f>IF(N292="zákl. přenesená",J292,0)</f>
        <v>0</v>
      </c>
      <c r="BH292" s="149">
        <f>IF(N292="sníž. přenesená",J292,0)</f>
        <v>0</v>
      </c>
      <c r="BI292" s="149">
        <f>IF(N292="nulová",J292,0)</f>
        <v>0</v>
      </c>
      <c r="BJ292" s="16" t="s">
        <v>83</v>
      </c>
      <c r="BK292" s="149">
        <f>ROUND(I292*H292,2)</f>
        <v>0</v>
      </c>
      <c r="BL292" s="16" t="s">
        <v>256</v>
      </c>
      <c r="BM292" s="148" t="s">
        <v>1032</v>
      </c>
    </row>
    <row r="293" spans="1:65" s="2" customFormat="1">
      <c r="A293" s="31"/>
      <c r="B293" s="32"/>
      <c r="C293" s="31"/>
      <c r="D293" s="150" t="s">
        <v>138</v>
      </c>
      <c r="E293" s="31"/>
      <c r="F293" s="151" t="s">
        <v>784</v>
      </c>
      <c r="G293" s="31"/>
      <c r="H293" s="31"/>
      <c r="I293" s="152"/>
      <c r="J293" s="31"/>
      <c r="K293" s="31"/>
      <c r="L293" s="32"/>
      <c r="M293" s="153"/>
      <c r="N293" s="154"/>
      <c r="O293" s="57"/>
      <c r="P293" s="57"/>
      <c r="Q293" s="57"/>
      <c r="R293" s="57"/>
      <c r="S293" s="57"/>
      <c r="T293" s="58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T293" s="16" t="s">
        <v>138</v>
      </c>
      <c r="AU293" s="16" t="s">
        <v>85</v>
      </c>
    </row>
    <row r="294" spans="1:65" s="2" customFormat="1" ht="37.950000000000003" customHeight="1">
      <c r="A294" s="31"/>
      <c r="B294" s="136"/>
      <c r="C294" s="137" t="s">
        <v>537</v>
      </c>
      <c r="D294" s="137" t="s">
        <v>133</v>
      </c>
      <c r="E294" s="138" t="s">
        <v>469</v>
      </c>
      <c r="F294" s="139" t="s">
        <v>470</v>
      </c>
      <c r="G294" s="140" t="s">
        <v>136</v>
      </c>
      <c r="H294" s="141">
        <v>6</v>
      </c>
      <c r="I294" s="142"/>
      <c r="J294" s="143">
        <f>ROUND(I294*H294,2)</f>
        <v>0</v>
      </c>
      <c r="K294" s="139" t="s">
        <v>179</v>
      </c>
      <c r="L294" s="32"/>
      <c r="M294" s="144" t="s">
        <v>1</v>
      </c>
      <c r="N294" s="145" t="s">
        <v>41</v>
      </c>
      <c r="O294" s="57"/>
      <c r="P294" s="146">
        <f>O294*H294</f>
        <v>0</v>
      </c>
      <c r="Q294" s="146">
        <v>0</v>
      </c>
      <c r="R294" s="146">
        <f>Q294*H294</f>
        <v>0</v>
      </c>
      <c r="S294" s="146">
        <v>0</v>
      </c>
      <c r="T294" s="147">
        <f>S294*H294</f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48" t="s">
        <v>256</v>
      </c>
      <c r="AT294" s="148" t="s">
        <v>133</v>
      </c>
      <c r="AU294" s="148" t="s">
        <v>85</v>
      </c>
      <c r="AY294" s="16" t="s">
        <v>132</v>
      </c>
      <c r="BE294" s="149">
        <f>IF(N294="základní",J294,0)</f>
        <v>0</v>
      </c>
      <c r="BF294" s="149">
        <f>IF(N294="snížená",J294,0)</f>
        <v>0</v>
      </c>
      <c r="BG294" s="149">
        <f>IF(N294="zákl. přenesená",J294,0)</f>
        <v>0</v>
      </c>
      <c r="BH294" s="149">
        <f>IF(N294="sníž. přenesená",J294,0)</f>
        <v>0</v>
      </c>
      <c r="BI294" s="149">
        <f>IF(N294="nulová",J294,0)</f>
        <v>0</v>
      </c>
      <c r="BJ294" s="16" t="s">
        <v>83</v>
      </c>
      <c r="BK294" s="149">
        <f>ROUND(I294*H294,2)</f>
        <v>0</v>
      </c>
      <c r="BL294" s="16" t="s">
        <v>256</v>
      </c>
      <c r="BM294" s="148" t="s">
        <v>1033</v>
      </c>
    </row>
    <row r="295" spans="1:65" s="2" customFormat="1" ht="28.8">
      <c r="A295" s="31"/>
      <c r="B295" s="32"/>
      <c r="C295" s="31"/>
      <c r="D295" s="150" t="s">
        <v>138</v>
      </c>
      <c r="E295" s="31"/>
      <c r="F295" s="151" t="s">
        <v>472</v>
      </c>
      <c r="G295" s="31"/>
      <c r="H295" s="31"/>
      <c r="I295" s="152"/>
      <c r="J295" s="31"/>
      <c r="K295" s="31"/>
      <c r="L295" s="32"/>
      <c r="M295" s="153"/>
      <c r="N295" s="154"/>
      <c r="O295" s="57"/>
      <c r="P295" s="57"/>
      <c r="Q295" s="57"/>
      <c r="R295" s="57"/>
      <c r="S295" s="57"/>
      <c r="T295" s="58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T295" s="16" t="s">
        <v>138</v>
      </c>
      <c r="AU295" s="16" t="s">
        <v>85</v>
      </c>
    </row>
    <row r="296" spans="1:65" s="2" customFormat="1" ht="37.950000000000003" customHeight="1">
      <c r="A296" s="31"/>
      <c r="B296" s="136"/>
      <c r="C296" s="174" t="s">
        <v>542</v>
      </c>
      <c r="D296" s="174" t="s">
        <v>337</v>
      </c>
      <c r="E296" s="175" t="s">
        <v>474</v>
      </c>
      <c r="F296" s="176" t="s">
        <v>475</v>
      </c>
      <c r="G296" s="177" t="s">
        <v>136</v>
      </c>
      <c r="H296" s="178">
        <v>6</v>
      </c>
      <c r="I296" s="179"/>
      <c r="J296" s="180">
        <f>ROUND(I296*H296,2)</f>
        <v>0</v>
      </c>
      <c r="K296" s="176" t="s">
        <v>1</v>
      </c>
      <c r="L296" s="181"/>
      <c r="M296" s="182" t="s">
        <v>1</v>
      </c>
      <c r="N296" s="183" t="s">
        <v>41</v>
      </c>
      <c r="O296" s="57"/>
      <c r="P296" s="146">
        <f>O296*H296</f>
        <v>0</v>
      </c>
      <c r="Q296" s="146">
        <v>0</v>
      </c>
      <c r="R296" s="146">
        <f>Q296*H296</f>
        <v>0</v>
      </c>
      <c r="S296" s="146">
        <v>0</v>
      </c>
      <c r="T296" s="147">
        <f>S296*H296</f>
        <v>0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48" t="s">
        <v>340</v>
      </c>
      <c r="AT296" s="148" t="s">
        <v>337</v>
      </c>
      <c r="AU296" s="148" t="s">
        <v>85</v>
      </c>
      <c r="AY296" s="16" t="s">
        <v>132</v>
      </c>
      <c r="BE296" s="149">
        <f>IF(N296="základní",J296,0)</f>
        <v>0</v>
      </c>
      <c r="BF296" s="149">
        <f>IF(N296="snížená",J296,0)</f>
        <v>0</v>
      </c>
      <c r="BG296" s="149">
        <f>IF(N296="zákl. přenesená",J296,0)</f>
        <v>0</v>
      </c>
      <c r="BH296" s="149">
        <f>IF(N296="sníž. přenesená",J296,0)</f>
        <v>0</v>
      </c>
      <c r="BI296" s="149">
        <f>IF(N296="nulová",J296,0)</f>
        <v>0</v>
      </c>
      <c r="BJ296" s="16" t="s">
        <v>83</v>
      </c>
      <c r="BK296" s="149">
        <f>ROUND(I296*H296,2)</f>
        <v>0</v>
      </c>
      <c r="BL296" s="16" t="s">
        <v>256</v>
      </c>
      <c r="BM296" s="148" t="s">
        <v>1034</v>
      </c>
    </row>
    <row r="297" spans="1:65" s="2" customFormat="1" ht="28.8">
      <c r="A297" s="31"/>
      <c r="B297" s="32"/>
      <c r="C297" s="31"/>
      <c r="D297" s="150" t="s">
        <v>138</v>
      </c>
      <c r="E297" s="31"/>
      <c r="F297" s="151" t="s">
        <v>475</v>
      </c>
      <c r="G297" s="31"/>
      <c r="H297" s="31"/>
      <c r="I297" s="152"/>
      <c r="J297" s="31"/>
      <c r="K297" s="31"/>
      <c r="L297" s="32"/>
      <c r="M297" s="153"/>
      <c r="N297" s="154"/>
      <c r="O297" s="57"/>
      <c r="P297" s="57"/>
      <c r="Q297" s="57"/>
      <c r="R297" s="57"/>
      <c r="S297" s="57"/>
      <c r="T297" s="58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T297" s="16" t="s">
        <v>138</v>
      </c>
      <c r="AU297" s="16" t="s">
        <v>85</v>
      </c>
    </row>
    <row r="298" spans="1:65" s="2" customFormat="1" ht="16.5" customHeight="1">
      <c r="A298" s="31"/>
      <c r="B298" s="136"/>
      <c r="C298" s="174" t="s">
        <v>547</v>
      </c>
      <c r="D298" s="174" t="s">
        <v>337</v>
      </c>
      <c r="E298" s="175" t="s">
        <v>478</v>
      </c>
      <c r="F298" s="176" t="s">
        <v>479</v>
      </c>
      <c r="G298" s="177" t="s">
        <v>136</v>
      </c>
      <c r="H298" s="178">
        <v>6</v>
      </c>
      <c r="I298" s="179"/>
      <c r="J298" s="180">
        <f>ROUND(I298*H298,2)</f>
        <v>0</v>
      </c>
      <c r="K298" s="176" t="s">
        <v>1</v>
      </c>
      <c r="L298" s="181"/>
      <c r="M298" s="182" t="s">
        <v>1</v>
      </c>
      <c r="N298" s="183" t="s">
        <v>41</v>
      </c>
      <c r="O298" s="57"/>
      <c r="P298" s="146">
        <f>O298*H298</f>
        <v>0</v>
      </c>
      <c r="Q298" s="146">
        <v>0</v>
      </c>
      <c r="R298" s="146">
        <f>Q298*H298</f>
        <v>0</v>
      </c>
      <c r="S298" s="146">
        <v>0</v>
      </c>
      <c r="T298" s="147">
        <f>S298*H298</f>
        <v>0</v>
      </c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148" t="s">
        <v>340</v>
      </c>
      <c r="AT298" s="148" t="s">
        <v>337</v>
      </c>
      <c r="AU298" s="148" t="s">
        <v>85</v>
      </c>
      <c r="AY298" s="16" t="s">
        <v>132</v>
      </c>
      <c r="BE298" s="149">
        <f>IF(N298="základní",J298,0)</f>
        <v>0</v>
      </c>
      <c r="BF298" s="149">
        <f>IF(N298="snížená",J298,0)</f>
        <v>0</v>
      </c>
      <c r="BG298" s="149">
        <f>IF(N298="zákl. přenesená",J298,0)</f>
        <v>0</v>
      </c>
      <c r="BH298" s="149">
        <f>IF(N298="sníž. přenesená",J298,0)</f>
        <v>0</v>
      </c>
      <c r="BI298" s="149">
        <f>IF(N298="nulová",J298,0)</f>
        <v>0</v>
      </c>
      <c r="BJ298" s="16" t="s">
        <v>83</v>
      </c>
      <c r="BK298" s="149">
        <f>ROUND(I298*H298,2)</f>
        <v>0</v>
      </c>
      <c r="BL298" s="16" t="s">
        <v>256</v>
      </c>
      <c r="BM298" s="148" t="s">
        <v>1035</v>
      </c>
    </row>
    <row r="299" spans="1:65" s="2" customFormat="1">
      <c r="A299" s="31"/>
      <c r="B299" s="32"/>
      <c r="C299" s="31"/>
      <c r="D299" s="150" t="s">
        <v>138</v>
      </c>
      <c r="E299" s="31"/>
      <c r="F299" s="151" t="s">
        <v>479</v>
      </c>
      <c r="G299" s="31"/>
      <c r="H299" s="31"/>
      <c r="I299" s="152"/>
      <c r="J299" s="31"/>
      <c r="K299" s="31"/>
      <c r="L299" s="32"/>
      <c r="M299" s="153"/>
      <c r="N299" s="154"/>
      <c r="O299" s="57"/>
      <c r="P299" s="57"/>
      <c r="Q299" s="57"/>
      <c r="R299" s="57"/>
      <c r="S299" s="57"/>
      <c r="T299" s="58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T299" s="16" t="s">
        <v>138</v>
      </c>
      <c r="AU299" s="16" t="s">
        <v>85</v>
      </c>
    </row>
    <row r="300" spans="1:65" s="2" customFormat="1" ht="24.15" customHeight="1">
      <c r="A300" s="31"/>
      <c r="B300" s="136"/>
      <c r="C300" s="137" t="s">
        <v>552</v>
      </c>
      <c r="D300" s="137" t="s">
        <v>133</v>
      </c>
      <c r="E300" s="138" t="s">
        <v>482</v>
      </c>
      <c r="F300" s="139" t="s">
        <v>483</v>
      </c>
      <c r="G300" s="140" t="s">
        <v>136</v>
      </c>
      <c r="H300" s="141">
        <v>1</v>
      </c>
      <c r="I300" s="142"/>
      <c r="J300" s="143">
        <f>ROUND(I300*H300,2)</f>
        <v>0</v>
      </c>
      <c r="K300" s="139" t="s">
        <v>179</v>
      </c>
      <c r="L300" s="32"/>
      <c r="M300" s="144" t="s">
        <v>1</v>
      </c>
      <c r="N300" s="145" t="s">
        <v>41</v>
      </c>
      <c r="O300" s="57"/>
      <c r="P300" s="146">
        <f>O300*H300</f>
        <v>0</v>
      </c>
      <c r="Q300" s="146">
        <v>0</v>
      </c>
      <c r="R300" s="146">
        <f>Q300*H300</f>
        <v>0</v>
      </c>
      <c r="S300" s="146">
        <v>0</v>
      </c>
      <c r="T300" s="147">
        <f>S300*H300</f>
        <v>0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48" t="s">
        <v>256</v>
      </c>
      <c r="AT300" s="148" t="s">
        <v>133</v>
      </c>
      <c r="AU300" s="148" t="s">
        <v>85</v>
      </c>
      <c r="AY300" s="16" t="s">
        <v>132</v>
      </c>
      <c r="BE300" s="149">
        <f>IF(N300="základní",J300,0)</f>
        <v>0</v>
      </c>
      <c r="BF300" s="149">
        <f>IF(N300="snížená",J300,0)</f>
        <v>0</v>
      </c>
      <c r="BG300" s="149">
        <f>IF(N300="zákl. přenesená",J300,0)</f>
        <v>0</v>
      </c>
      <c r="BH300" s="149">
        <f>IF(N300="sníž. přenesená",J300,0)</f>
        <v>0</v>
      </c>
      <c r="BI300" s="149">
        <f>IF(N300="nulová",J300,0)</f>
        <v>0</v>
      </c>
      <c r="BJ300" s="16" t="s">
        <v>83</v>
      </c>
      <c r="BK300" s="149">
        <f>ROUND(I300*H300,2)</f>
        <v>0</v>
      </c>
      <c r="BL300" s="16" t="s">
        <v>256</v>
      </c>
      <c r="BM300" s="148" t="s">
        <v>1036</v>
      </c>
    </row>
    <row r="301" spans="1:65" s="2" customFormat="1" ht="28.8">
      <c r="A301" s="31"/>
      <c r="B301" s="32"/>
      <c r="C301" s="31"/>
      <c r="D301" s="150" t="s">
        <v>138</v>
      </c>
      <c r="E301" s="31"/>
      <c r="F301" s="151" t="s">
        <v>485</v>
      </c>
      <c r="G301" s="31"/>
      <c r="H301" s="31"/>
      <c r="I301" s="152"/>
      <c r="J301" s="31"/>
      <c r="K301" s="31"/>
      <c r="L301" s="32"/>
      <c r="M301" s="153"/>
      <c r="N301" s="154"/>
      <c r="O301" s="57"/>
      <c r="P301" s="57"/>
      <c r="Q301" s="57"/>
      <c r="R301" s="57"/>
      <c r="S301" s="57"/>
      <c r="T301" s="58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T301" s="16" t="s">
        <v>138</v>
      </c>
      <c r="AU301" s="16" t="s">
        <v>85</v>
      </c>
    </row>
    <row r="302" spans="1:65" s="2" customFormat="1" ht="24.15" customHeight="1">
      <c r="A302" s="31"/>
      <c r="B302" s="136"/>
      <c r="C302" s="137" t="s">
        <v>557</v>
      </c>
      <c r="D302" s="137" t="s">
        <v>133</v>
      </c>
      <c r="E302" s="138" t="s">
        <v>487</v>
      </c>
      <c r="F302" s="139" t="s">
        <v>488</v>
      </c>
      <c r="G302" s="140" t="s">
        <v>242</v>
      </c>
      <c r="H302" s="141">
        <v>2.1000000000000001E-2</v>
      </c>
      <c r="I302" s="142"/>
      <c r="J302" s="143">
        <f>ROUND(I302*H302,2)</f>
        <v>0</v>
      </c>
      <c r="K302" s="139" t="s">
        <v>179</v>
      </c>
      <c r="L302" s="32"/>
      <c r="M302" s="144" t="s">
        <v>1</v>
      </c>
      <c r="N302" s="145" t="s">
        <v>41</v>
      </c>
      <c r="O302" s="57"/>
      <c r="P302" s="146">
        <f>O302*H302</f>
        <v>0</v>
      </c>
      <c r="Q302" s="146">
        <v>0</v>
      </c>
      <c r="R302" s="146">
        <f>Q302*H302</f>
        <v>0</v>
      </c>
      <c r="S302" s="146">
        <v>0</v>
      </c>
      <c r="T302" s="147">
        <f>S302*H302</f>
        <v>0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148" t="s">
        <v>256</v>
      </c>
      <c r="AT302" s="148" t="s">
        <v>133</v>
      </c>
      <c r="AU302" s="148" t="s">
        <v>85</v>
      </c>
      <c r="AY302" s="16" t="s">
        <v>132</v>
      </c>
      <c r="BE302" s="149">
        <f>IF(N302="základní",J302,0)</f>
        <v>0</v>
      </c>
      <c r="BF302" s="149">
        <f>IF(N302="snížená",J302,0)</f>
        <v>0</v>
      </c>
      <c r="BG302" s="149">
        <f>IF(N302="zákl. přenesená",J302,0)</f>
        <v>0</v>
      </c>
      <c r="BH302" s="149">
        <f>IF(N302="sníž. přenesená",J302,0)</f>
        <v>0</v>
      </c>
      <c r="BI302" s="149">
        <f>IF(N302="nulová",J302,0)</f>
        <v>0</v>
      </c>
      <c r="BJ302" s="16" t="s">
        <v>83</v>
      </c>
      <c r="BK302" s="149">
        <f>ROUND(I302*H302,2)</f>
        <v>0</v>
      </c>
      <c r="BL302" s="16" t="s">
        <v>256</v>
      </c>
      <c r="BM302" s="148" t="s">
        <v>1037</v>
      </c>
    </row>
    <row r="303" spans="1:65" s="2" customFormat="1" ht="28.8">
      <c r="A303" s="31"/>
      <c r="B303" s="32"/>
      <c r="C303" s="31"/>
      <c r="D303" s="150" t="s">
        <v>138</v>
      </c>
      <c r="E303" s="31"/>
      <c r="F303" s="151" t="s">
        <v>490</v>
      </c>
      <c r="G303" s="31"/>
      <c r="H303" s="31"/>
      <c r="I303" s="152"/>
      <c r="J303" s="31"/>
      <c r="K303" s="31"/>
      <c r="L303" s="32"/>
      <c r="M303" s="153"/>
      <c r="N303" s="154"/>
      <c r="O303" s="57"/>
      <c r="P303" s="57"/>
      <c r="Q303" s="57"/>
      <c r="R303" s="57"/>
      <c r="S303" s="57"/>
      <c r="T303" s="58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T303" s="16" t="s">
        <v>138</v>
      </c>
      <c r="AU303" s="16" t="s">
        <v>85</v>
      </c>
    </row>
    <row r="304" spans="1:65" s="2" customFormat="1" ht="24.15" customHeight="1">
      <c r="A304" s="31"/>
      <c r="B304" s="136"/>
      <c r="C304" s="137" t="s">
        <v>562</v>
      </c>
      <c r="D304" s="137" t="s">
        <v>133</v>
      </c>
      <c r="E304" s="138" t="s">
        <v>492</v>
      </c>
      <c r="F304" s="139" t="s">
        <v>493</v>
      </c>
      <c r="G304" s="140" t="s">
        <v>494</v>
      </c>
      <c r="H304" s="141">
        <v>1</v>
      </c>
      <c r="I304" s="142"/>
      <c r="J304" s="143">
        <f>ROUND(I304*H304,2)</f>
        <v>0</v>
      </c>
      <c r="K304" s="139" t="s">
        <v>1</v>
      </c>
      <c r="L304" s="32"/>
      <c r="M304" s="144" t="s">
        <v>1</v>
      </c>
      <c r="N304" s="145" t="s">
        <v>41</v>
      </c>
      <c r="O304" s="57"/>
      <c r="P304" s="146">
        <f>O304*H304</f>
        <v>0</v>
      </c>
      <c r="Q304" s="146">
        <v>0</v>
      </c>
      <c r="R304" s="146">
        <f>Q304*H304</f>
        <v>0</v>
      </c>
      <c r="S304" s="146">
        <v>0</v>
      </c>
      <c r="T304" s="147">
        <f>S304*H304</f>
        <v>0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48" t="s">
        <v>256</v>
      </c>
      <c r="AT304" s="148" t="s">
        <v>133</v>
      </c>
      <c r="AU304" s="148" t="s">
        <v>85</v>
      </c>
      <c r="AY304" s="16" t="s">
        <v>132</v>
      </c>
      <c r="BE304" s="149">
        <f>IF(N304="základní",J304,0)</f>
        <v>0</v>
      </c>
      <c r="BF304" s="149">
        <f>IF(N304="snížená",J304,0)</f>
        <v>0</v>
      </c>
      <c r="BG304" s="149">
        <f>IF(N304="zákl. přenesená",J304,0)</f>
        <v>0</v>
      </c>
      <c r="BH304" s="149">
        <f>IF(N304="sníž. přenesená",J304,0)</f>
        <v>0</v>
      </c>
      <c r="BI304" s="149">
        <f>IF(N304="nulová",J304,0)</f>
        <v>0</v>
      </c>
      <c r="BJ304" s="16" t="s">
        <v>83</v>
      </c>
      <c r="BK304" s="149">
        <f>ROUND(I304*H304,2)</f>
        <v>0</v>
      </c>
      <c r="BL304" s="16" t="s">
        <v>256</v>
      </c>
      <c r="BM304" s="148" t="s">
        <v>1038</v>
      </c>
    </row>
    <row r="305" spans="1:65" s="2" customFormat="1" ht="19.2">
      <c r="A305" s="31"/>
      <c r="B305" s="32"/>
      <c r="C305" s="31"/>
      <c r="D305" s="150" t="s">
        <v>138</v>
      </c>
      <c r="E305" s="31"/>
      <c r="F305" s="151" t="s">
        <v>493</v>
      </c>
      <c r="G305" s="31"/>
      <c r="H305" s="31"/>
      <c r="I305" s="152"/>
      <c r="J305" s="31"/>
      <c r="K305" s="31"/>
      <c r="L305" s="32"/>
      <c r="M305" s="153"/>
      <c r="N305" s="154"/>
      <c r="O305" s="57"/>
      <c r="P305" s="57"/>
      <c r="Q305" s="57"/>
      <c r="R305" s="57"/>
      <c r="S305" s="57"/>
      <c r="T305" s="58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T305" s="16" t="s">
        <v>138</v>
      </c>
      <c r="AU305" s="16" t="s">
        <v>85</v>
      </c>
    </row>
    <row r="306" spans="1:65" s="2" customFormat="1" ht="16.5" customHeight="1">
      <c r="A306" s="31"/>
      <c r="B306" s="136"/>
      <c r="C306" s="137" t="s">
        <v>568</v>
      </c>
      <c r="D306" s="137" t="s">
        <v>133</v>
      </c>
      <c r="E306" s="138" t="s">
        <v>497</v>
      </c>
      <c r="F306" s="139" t="s">
        <v>498</v>
      </c>
      <c r="G306" s="140" t="s">
        <v>494</v>
      </c>
      <c r="H306" s="141">
        <v>1</v>
      </c>
      <c r="I306" s="142"/>
      <c r="J306" s="143">
        <f>ROUND(I306*H306,2)</f>
        <v>0</v>
      </c>
      <c r="K306" s="139" t="s">
        <v>1</v>
      </c>
      <c r="L306" s="32"/>
      <c r="M306" s="144" t="s">
        <v>1</v>
      </c>
      <c r="N306" s="145" t="s">
        <v>41</v>
      </c>
      <c r="O306" s="57"/>
      <c r="P306" s="146">
        <f>O306*H306</f>
        <v>0</v>
      </c>
      <c r="Q306" s="146">
        <v>0</v>
      </c>
      <c r="R306" s="146">
        <f>Q306*H306</f>
        <v>0</v>
      </c>
      <c r="S306" s="146">
        <v>0</v>
      </c>
      <c r="T306" s="147">
        <f>S306*H306</f>
        <v>0</v>
      </c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148" t="s">
        <v>256</v>
      </c>
      <c r="AT306" s="148" t="s">
        <v>133</v>
      </c>
      <c r="AU306" s="148" t="s">
        <v>85</v>
      </c>
      <c r="AY306" s="16" t="s">
        <v>132</v>
      </c>
      <c r="BE306" s="149">
        <f>IF(N306="základní",J306,0)</f>
        <v>0</v>
      </c>
      <c r="BF306" s="149">
        <f>IF(N306="snížená",J306,0)</f>
        <v>0</v>
      </c>
      <c r="BG306" s="149">
        <f>IF(N306="zákl. přenesená",J306,0)</f>
        <v>0</v>
      </c>
      <c r="BH306" s="149">
        <f>IF(N306="sníž. přenesená",J306,0)</f>
        <v>0</v>
      </c>
      <c r="BI306" s="149">
        <f>IF(N306="nulová",J306,0)</f>
        <v>0</v>
      </c>
      <c r="BJ306" s="16" t="s">
        <v>83</v>
      </c>
      <c r="BK306" s="149">
        <f>ROUND(I306*H306,2)</f>
        <v>0</v>
      </c>
      <c r="BL306" s="16" t="s">
        <v>256</v>
      </c>
      <c r="BM306" s="148" t="s">
        <v>1039</v>
      </c>
    </row>
    <row r="307" spans="1:65" s="2" customFormat="1">
      <c r="A307" s="31"/>
      <c r="B307" s="32"/>
      <c r="C307" s="31"/>
      <c r="D307" s="150" t="s">
        <v>138</v>
      </c>
      <c r="E307" s="31"/>
      <c r="F307" s="151" t="s">
        <v>498</v>
      </c>
      <c r="G307" s="31"/>
      <c r="H307" s="31"/>
      <c r="I307" s="152"/>
      <c r="J307" s="31"/>
      <c r="K307" s="31"/>
      <c r="L307" s="32"/>
      <c r="M307" s="153"/>
      <c r="N307" s="154"/>
      <c r="O307" s="57"/>
      <c r="P307" s="57"/>
      <c r="Q307" s="57"/>
      <c r="R307" s="57"/>
      <c r="S307" s="57"/>
      <c r="T307" s="58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T307" s="16" t="s">
        <v>138</v>
      </c>
      <c r="AU307" s="16" t="s">
        <v>85</v>
      </c>
    </row>
    <row r="308" spans="1:65" s="11" customFormat="1" ht="22.95" customHeight="1">
      <c r="B308" s="125"/>
      <c r="D308" s="126" t="s">
        <v>75</v>
      </c>
      <c r="E308" s="163" t="s">
        <v>525</v>
      </c>
      <c r="F308" s="163" t="s">
        <v>526</v>
      </c>
      <c r="I308" s="128"/>
      <c r="J308" s="164">
        <f>BK308</f>
        <v>0</v>
      </c>
      <c r="L308" s="125"/>
      <c r="M308" s="130"/>
      <c r="N308" s="131"/>
      <c r="O308" s="131"/>
      <c r="P308" s="132">
        <f>SUM(P309:P331)</f>
        <v>0</v>
      </c>
      <c r="Q308" s="131"/>
      <c r="R308" s="132">
        <f>SUM(R309:R331)</f>
        <v>0.43729269999999992</v>
      </c>
      <c r="S308" s="131"/>
      <c r="T308" s="133">
        <f>SUM(T309:T331)</f>
        <v>0.10062500000000001</v>
      </c>
      <c r="AR308" s="126" t="s">
        <v>85</v>
      </c>
      <c r="AT308" s="134" t="s">
        <v>75</v>
      </c>
      <c r="AU308" s="134" t="s">
        <v>83</v>
      </c>
      <c r="AY308" s="126" t="s">
        <v>132</v>
      </c>
      <c r="BK308" s="135">
        <f>SUM(BK309:BK331)</f>
        <v>0</v>
      </c>
    </row>
    <row r="309" spans="1:65" s="2" customFormat="1" ht="24.15" customHeight="1">
      <c r="A309" s="31"/>
      <c r="B309" s="136"/>
      <c r="C309" s="137" t="s">
        <v>573</v>
      </c>
      <c r="D309" s="137" t="s">
        <v>133</v>
      </c>
      <c r="E309" s="138" t="s">
        <v>528</v>
      </c>
      <c r="F309" s="139" t="s">
        <v>529</v>
      </c>
      <c r="G309" s="140" t="s">
        <v>178</v>
      </c>
      <c r="H309" s="141">
        <v>40.25</v>
      </c>
      <c r="I309" s="142"/>
      <c r="J309" s="143">
        <f>ROUND(I309*H309,2)</f>
        <v>0</v>
      </c>
      <c r="K309" s="139" t="s">
        <v>179</v>
      </c>
      <c r="L309" s="32"/>
      <c r="M309" s="144" t="s">
        <v>1</v>
      </c>
      <c r="N309" s="145" t="s">
        <v>41</v>
      </c>
      <c r="O309" s="57"/>
      <c r="P309" s="146">
        <f>O309*H309</f>
        <v>0</v>
      </c>
      <c r="Q309" s="146">
        <v>0</v>
      </c>
      <c r="R309" s="146">
        <f>Q309*H309</f>
        <v>0</v>
      </c>
      <c r="S309" s="146">
        <v>0</v>
      </c>
      <c r="T309" s="147">
        <f>S309*H309</f>
        <v>0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48" t="s">
        <v>256</v>
      </c>
      <c r="AT309" s="148" t="s">
        <v>133</v>
      </c>
      <c r="AU309" s="148" t="s">
        <v>85</v>
      </c>
      <c r="AY309" s="16" t="s">
        <v>132</v>
      </c>
      <c r="BE309" s="149">
        <f>IF(N309="základní",J309,0)</f>
        <v>0</v>
      </c>
      <c r="BF309" s="149">
        <f>IF(N309="snížená",J309,0)</f>
        <v>0</v>
      </c>
      <c r="BG309" s="149">
        <f>IF(N309="zákl. přenesená",J309,0)</f>
        <v>0</v>
      </c>
      <c r="BH309" s="149">
        <f>IF(N309="sníž. přenesená",J309,0)</f>
        <v>0</v>
      </c>
      <c r="BI309" s="149">
        <f>IF(N309="nulová",J309,0)</f>
        <v>0</v>
      </c>
      <c r="BJ309" s="16" t="s">
        <v>83</v>
      </c>
      <c r="BK309" s="149">
        <f>ROUND(I309*H309,2)</f>
        <v>0</v>
      </c>
      <c r="BL309" s="16" t="s">
        <v>256</v>
      </c>
      <c r="BM309" s="148" t="s">
        <v>530</v>
      </c>
    </row>
    <row r="310" spans="1:65" s="2" customFormat="1" ht="19.2">
      <c r="A310" s="31"/>
      <c r="B310" s="32"/>
      <c r="C310" s="31"/>
      <c r="D310" s="150" t="s">
        <v>138</v>
      </c>
      <c r="E310" s="31"/>
      <c r="F310" s="151" t="s">
        <v>531</v>
      </c>
      <c r="G310" s="31"/>
      <c r="H310" s="31"/>
      <c r="I310" s="152"/>
      <c r="J310" s="31"/>
      <c r="K310" s="31"/>
      <c r="L310" s="32"/>
      <c r="M310" s="153"/>
      <c r="N310" s="154"/>
      <c r="O310" s="57"/>
      <c r="P310" s="57"/>
      <c r="Q310" s="57"/>
      <c r="R310" s="57"/>
      <c r="S310" s="57"/>
      <c r="T310" s="58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T310" s="16" t="s">
        <v>138</v>
      </c>
      <c r="AU310" s="16" t="s">
        <v>85</v>
      </c>
    </row>
    <row r="311" spans="1:65" s="2" customFormat="1" ht="16.5" customHeight="1">
      <c r="A311" s="31"/>
      <c r="B311" s="136"/>
      <c r="C311" s="137" t="s">
        <v>580</v>
      </c>
      <c r="D311" s="137" t="s">
        <v>133</v>
      </c>
      <c r="E311" s="138" t="s">
        <v>533</v>
      </c>
      <c r="F311" s="139" t="s">
        <v>534</v>
      </c>
      <c r="G311" s="140" t="s">
        <v>178</v>
      </c>
      <c r="H311" s="141">
        <v>40.25</v>
      </c>
      <c r="I311" s="142"/>
      <c r="J311" s="143">
        <f>ROUND(I311*H311,2)</f>
        <v>0</v>
      </c>
      <c r="K311" s="139" t="s">
        <v>179</v>
      </c>
      <c r="L311" s="32"/>
      <c r="M311" s="144" t="s">
        <v>1</v>
      </c>
      <c r="N311" s="145" t="s">
        <v>41</v>
      </c>
      <c r="O311" s="57"/>
      <c r="P311" s="146">
        <f>O311*H311</f>
        <v>0</v>
      </c>
      <c r="Q311" s="146">
        <v>0</v>
      </c>
      <c r="R311" s="146">
        <f>Q311*H311</f>
        <v>0</v>
      </c>
      <c r="S311" s="146">
        <v>0</v>
      </c>
      <c r="T311" s="147">
        <f>S311*H311</f>
        <v>0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148" t="s">
        <v>256</v>
      </c>
      <c r="AT311" s="148" t="s">
        <v>133</v>
      </c>
      <c r="AU311" s="148" t="s">
        <v>85</v>
      </c>
      <c r="AY311" s="16" t="s">
        <v>132</v>
      </c>
      <c r="BE311" s="149">
        <f>IF(N311="základní",J311,0)</f>
        <v>0</v>
      </c>
      <c r="BF311" s="149">
        <f>IF(N311="snížená",J311,0)</f>
        <v>0</v>
      </c>
      <c r="BG311" s="149">
        <f>IF(N311="zákl. přenesená",J311,0)</f>
        <v>0</v>
      </c>
      <c r="BH311" s="149">
        <f>IF(N311="sníž. přenesená",J311,0)</f>
        <v>0</v>
      </c>
      <c r="BI311" s="149">
        <f>IF(N311="nulová",J311,0)</f>
        <v>0</v>
      </c>
      <c r="BJ311" s="16" t="s">
        <v>83</v>
      </c>
      <c r="BK311" s="149">
        <f>ROUND(I311*H311,2)</f>
        <v>0</v>
      </c>
      <c r="BL311" s="16" t="s">
        <v>256</v>
      </c>
      <c r="BM311" s="148" t="s">
        <v>535</v>
      </c>
    </row>
    <row r="312" spans="1:65" s="2" customFormat="1">
      <c r="A312" s="31"/>
      <c r="B312" s="32"/>
      <c r="C312" s="31"/>
      <c r="D312" s="150" t="s">
        <v>138</v>
      </c>
      <c r="E312" s="31"/>
      <c r="F312" s="151" t="s">
        <v>536</v>
      </c>
      <c r="G312" s="31"/>
      <c r="H312" s="31"/>
      <c r="I312" s="152"/>
      <c r="J312" s="31"/>
      <c r="K312" s="31"/>
      <c r="L312" s="32"/>
      <c r="M312" s="153"/>
      <c r="N312" s="154"/>
      <c r="O312" s="57"/>
      <c r="P312" s="57"/>
      <c r="Q312" s="57"/>
      <c r="R312" s="57"/>
      <c r="S312" s="57"/>
      <c r="T312" s="58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T312" s="16" t="s">
        <v>138</v>
      </c>
      <c r="AU312" s="16" t="s">
        <v>85</v>
      </c>
    </row>
    <row r="313" spans="1:65" s="2" customFormat="1" ht="24.15" customHeight="1">
      <c r="A313" s="31"/>
      <c r="B313" s="136"/>
      <c r="C313" s="137" t="s">
        <v>586</v>
      </c>
      <c r="D313" s="137" t="s">
        <v>133</v>
      </c>
      <c r="E313" s="138" t="s">
        <v>538</v>
      </c>
      <c r="F313" s="139" t="s">
        <v>539</v>
      </c>
      <c r="G313" s="140" t="s">
        <v>178</v>
      </c>
      <c r="H313" s="141">
        <v>40.25</v>
      </c>
      <c r="I313" s="142"/>
      <c r="J313" s="143">
        <f>ROUND(I313*H313,2)</f>
        <v>0</v>
      </c>
      <c r="K313" s="139" t="s">
        <v>179</v>
      </c>
      <c r="L313" s="32"/>
      <c r="M313" s="144" t="s">
        <v>1</v>
      </c>
      <c r="N313" s="145" t="s">
        <v>41</v>
      </c>
      <c r="O313" s="57"/>
      <c r="P313" s="146">
        <f>O313*H313</f>
        <v>0</v>
      </c>
      <c r="Q313" s="146">
        <v>3.0000000000000001E-5</v>
      </c>
      <c r="R313" s="146">
        <f>Q313*H313</f>
        <v>1.2075E-3</v>
      </c>
      <c r="S313" s="146">
        <v>0</v>
      </c>
      <c r="T313" s="147">
        <f>S313*H313</f>
        <v>0</v>
      </c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R313" s="148" t="s">
        <v>256</v>
      </c>
      <c r="AT313" s="148" t="s">
        <v>133</v>
      </c>
      <c r="AU313" s="148" t="s">
        <v>85</v>
      </c>
      <c r="AY313" s="16" t="s">
        <v>132</v>
      </c>
      <c r="BE313" s="149">
        <f>IF(N313="základní",J313,0)</f>
        <v>0</v>
      </c>
      <c r="BF313" s="149">
        <f>IF(N313="snížená",J313,0)</f>
        <v>0</v>
      </c>
      <c r="BG313" s="149">
        <f>IF(N313="zákl. přenesená",J313,0)</f>
        <v>0</v>
      </c>
      <c r="BH313" s="149">
        <f>IF(N313="sníž. přenesená",J313,0)</f>
        <v>0</v>
      </c>
      <c r="BI313" s="149">
        <f>IF(N313="nulová",J313,0)</f>
        <v>0</v>
      </c>
      <c r="BJ313" s="16" t="s">
        <v>83</v>
      </c>
      <c r="BK313" s="149">
        <f>ROUND(I313*H313,2)</f>
        <v>0</v>
      </c>
      <c r="BL313" s="16" t="s">
        <v>256</v>
      </c>
      <c r="BM313" s="148" t="s">
        <v>540</v>
      </c>
    </row>
    <row r="314" spans="1:65" s="2" customFormat="1">
      <c r="A314" s="31"/>
      <c r="B314" s="32"/>
      <c r="C314" s="31"/>
      <c r="D314" s="150" t="s">
        <v>138</v>
      </c>
      <c r="E314" s="31"/>
      <c r="F314" s="151" t="s">
        <v>541</v>
      </c>
      <c r="G314" s="31"/>
      <c r="H314" s="31"/>
      <c r="I314" s="152"/>
      <c r="J314" s="31"/>
      <c r="K314" s="31"/>
      <c r="L314" s="32"/>
      <c r="M314" s="153"/>
      <c r="N314" s="154"/>
      <c r="O314" s="57"/>
      <c r="P314" s="57"/>
      <c r="Q314" s="57"/>
      <c r="R314" s="57"/>
      <c r="S314" s="57"/>
      <c r="T314" s="58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T314" s="16" t="s">
        <v>138</v>
      </c>
      <c r="AU314" s="16" t="s">
        <v>85</v>
      </c>
    </row>
    <row r="315" spans="1:65" s="2" customFormat="1" ht="33" customHeight="1">
      <c r="A315" s="31"/>
      <c r="B315" s="136"/>
      <c r="C315" s="137" t="s">
        <v>591</v>
      </c>
      <c r="D315" s="137" t="s">
        <v>133</v>
      </c>
      <c r="E315" s="138" t="s">
        <v>543</v>
      </c>
      <c r="F315" s="139" t="s">
        <v>544</v>
      </c>
      <c r="G315" s="140" t="s">
        <v>178</v>
      </c>
      <c r="H315" s="141">
        <v>40.25</v>
      </c>
      <c r="I315" s="142"/>
      <c r="J315" s="143">
        <f>ROUND(I315*H315,2)</f>
        <v>0</v>
      </c>
      <c r="K315" s="139" t="s">
        <v>179</v>
      </c>
      <c r="L315" s="32"/>
      <c r="M315" s="144" t="s">
        <v>1</v>
      </c>
      <c r="N315" s="145" t="s">
        <v>41</v>
      </c>
      <c r="O315" s="57"/>
      <c r="P315" s="146">
        <f>O315*H315</f>
        <v>0</v>
      </c>
      <c r="Q315" s="146">
        <v>7.4999999999999997E-3</v>
      </c>
      <c r="R315" s="146">
        <f>Q315*H315</f>
        <v>0.301875</v>
      </c>
      <c r="S315" s="146">
        <v>0</v>
      </c>
      <c r="T315" s="147">
        <f>S315*H315</f>
        <v>0</v>
      </c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R315" s="148" t="s">
        <v>256</v>
      </c>
      <c r="AT315" s="148" t="s">
        <v>133</v>
      </c>
      <c r="AU315" s="148" t="s">
        <v>85</v>
      </c>
      <c r="AY315" s="16" t="s">
        <v>132</v>
      </c>
      <c r="BE315" s="149">
        <f>IF(N315="základní",J315,0)</f>
        <v>0</v>
      </c>
      <c r="BF315" s="149">
        <f>IF(N315="snížená",J315,0)</f>
        <v>0</v>
      </c>
      <c r="BG315" s="149">
        <f>IF(N315="zákl. přenesená",J315,0)</f>
        <v>0</v>
      </c>
      <c r="BH315" s="149">
        <f>IF(N315="sníž. přenesená",J315,0)</f>
        <v>0</v>
      </c>
      <c r="BI315" s="149">
        <f>IF(N315="nulová",J315,0)</f>
        <v>0</v>
      </c>
      <c r="BJ315" s="16" t="s">
        <v>83</v>
      </c>
      <c r="BK315" s="149">
        <f>ROUND(I315*H315,2)</f>
        <v>0</v>
      </c>
      <c r="BL315" s="16" t="s">
        <v>256</v>
      </c>
      <c r="BM315" s="148" t="s">
        <v>545</v>
      </c>
    </row>
    <row r="316" spans="1:65" s="2" customFormat="1" ht="19.2">
      <c r="A316" s="31"/>
      <c r="B316" s="32"/>
      <c r="C316" s="31"/>
      <c r="D316" s="150" t="s">
        <v>138</v>
      </c>
      <c r="E316" s="31"/>
      <c r="F316" s="151" t="s">
        <v>546</v>
      </c>
      <c r="G316" s="31"/>
      <c r="H316" s="31"/>
      <c r="I316" s="152"/>
      <c r="J316" s="31"/>
      <c r="K316" s="31"/>
      <c r="L316" s="32"/>
      <c r="M316" s="153"/>
      <c r="N316" s="154"/>
      <c r="O316" s="57"/>
      <c r="P316" s="57"/>
      <c r="Q316" s="57"/>
      <c r="R316" s="57"/>
      <c r="S316" s="57"/>
      <c r="T316" s="58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T316" s="16" t="s">
        <v>138</v>
      </c>
      <c r="AU316" s="16" t="s">
        <v>85</v>
      </c>
    </row>
    <row r="317" spans="1:65" s="2" customFormat="1" ht="24.15" customHeight="1">
      <c r="A317" s="31"/>
      <c r="B317" s="136"/>
      <c r="C317" s="137" t="s">
        <v>596</v>
      </c>
      <c r="D317" s="137" t="s">
        <v>133</v>
      </c>
      <c r="E317" s="138" t="s">
        <v>548</v>
      </c>
      <c r="F317" s="139" t="s">
        <v>549</v>
      </c>
      <c r="G317" s="140" t="s">
        <v>178</v>
      </c>
      <c r="H317" s="141">
        <v>40.25</v>
      </c>
      <c r="I317" s="142"/>
      <c r="J317" s="143">
        <f>ROUND(I317*H317,2)</f>
        <v>0</v>
      </c>
      <c r="K317" s="139" t="s">
        <v>179</v>
      </c>
      <c r="L317" s="32"/>
      <c r="M317" s="144" t="s">
        <v>1</v>
      </c>
      <c r="N317" s="145" t="s">
        <v>41</v>
      </c>
      <c r="O317" s="57"/>
      <c r="P317" s="146">
        <f>O317*H317</f>
        <v>0</v>
      </c>
      <c r="Q317" s="146">
        <v>0</v>
      </c>
      <c r="R317" s="146">
        <f>Q317*H317</f>
        <v>0</v>
      </c>
      <c r="S317" s="146">
        <v>2.5000000000000001E-3</v>
      </c>
      <c r="T317" s="147">
        <f>S317*H317</f>
        <v>0.10062500000000001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48" t="s">
        <v>256</v>
      </c>
      <c r="AT317" s="148" t="s">
        <v>133</v>
      </c>
      <c r="AU317" s="148" t="s">
        <v>85</v>
      </c>
      <c r="AY317" s="16" t="s">
        <v>132</v>
      </c>
      <c r="BE317" s="149">
        <f>IF(N317="základní",J317,0)</f>
        <v>0</v>
      </c>
      <c r="BF317" s="149">
        <f>IF(N317="snížená",J317,0)</f>
        <v>0</v>
      </c>
      <c r="BG317" s="149">
        <f>IF(N317="zákl. přenesená",J317,0)</f>
        <v>0</v>
      </c>
      <c r="BH317" s="149">
        <f>IF(N317="sníž. přenesená",J317,0)</f>
        <v>0</v>
      </c>
      <c r="BI317" s="149">
        <f>IF(N317="nulová",J317,0)</f>
        <v>0</v>
      </c>
      <c r="BJ317" s="16" t="s">
        <v>83</v>
      </c>
      <c r="BK317" s="149">
        <f>ROUND(I317*H317,2)</f>
        <v>0</v>
      </c>
      <c r="BL317" s="16" t="s">
        <v>256</v>
      </c>
      <c r="BM317" s="148" t="s">
        <v>550</v>
      </c>
    </row>
    <row r="318" spans="1:65" s="2" customFormat="1" ht="19.2">
      <c r="A318" s="31"/>
      <c r="B318" s="32"/>
      <c r="C318" s="31"/>
      <c r="D318" s="150" t="s">
        <v>138</v>
      </c>
      <c r="E318" s="31"/>
      <c r="F318" s="151" t="s">
        <v>551</v>
      </c>
      <c r="G318" s="31"/>
      <c r="H318" s="31"/>
      <c r="I318" s="152"/>
      <c r="J318" s="31"/>
      <c r="K318" s="31"/>
      <c r="L318" s="32"/>
      <c r="M318" s="153"/>
      <c r="N318" s="154"/>
      <c r="O318" s="57"/>
      <c r="P318" s="57"/>
      <c r="Q318" s="57"/>
      <c r="R318" s="57"/>
      <c r="S318" s="57"/>
      <c r="T318" s="58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T318" s="16" t="s">
        <v>138</v>
      </c>
      <c r="AU318" s="16" t="s">
        <v>85</v>
      </c>
    </row>
    <row r="319" spans="1:65" s="2" customFormat="1" ht="16.5" customHeight="1">
      <c r="A319" s="31"/>
      <c r="B319" s="136"/>
      <c r="C319" s="137" t="s">
        <v>603</v>
      </c>
      <c r="D319" s="137" t="s">
        <v>133</v>
      </c>
      <c r="E319" s="138" t="s">
        <v>553</v>
      </c>
      <c r="F319" s="139" t="s">
        <v>554</v>
      </c>
      <c r="G319" s="140" t="s">
        <v>178</v>
      </c>
      <c r="H319" s="141">
        <v>40.25</v>
      </c>
      <c r="I319" s="142"/>
      <c r="J319" s="143">
        <f>ROUND(I319*H319,2)</f>
        <v>0</v>
      </c>
      <c r="K319" s="139" t="s">
        <v>179</v>
      </c>
      <c r="L319" s="32"/>
      <c r="M319" s="144" t="s">
        <v>1</v>
      </c>
      <c r="N319" s="145" t="s">
        <v>41</v>
      </c>
      <c r="O319" s="57"/>
      <c r="P319" s="146">
        <f>O319*H319</f>
        <v>0</v>
      </c>
      <c r="Q319" s="146">
        <v>2.9999999999999997E-4</v>
      </c>
      <c r="R319" s="146">
        <f>Q319*H319</f>
        <v>1.2074999999999999E-2</v>
      </c>
      <c r="S319" s="146">
        <v>0</v>
      </c>
      <c r="T319" s="147">
        <f>S319*H319</f>
        <v>0</v>
      </c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148" t="s">
        <v>256</v>
      </c>
      <c r="AT319" s="148" t="s">
        <v>133</v>
      </c>
      <c r="AU319" s="148" t="s">
        <v>85</v>
      </c>
      <c r="AY319" s="16" t="s">
        <v>132</v>
      </c>
      <c r="BE319" s="149">
        <f>IF(N319="základní",J319,0)</f>
        <v>0</v>
      </c>
      <c r="BF319" s="149">
        <f>IF(N319="snížená",J319,0)</f>
        <v>0</v>
      </c>
      <c r="BG319" s="149">
        <f>IF(N319="zákl. přenesená",J319,0)</f>
        <v>0</v>
      </c>
      <c r="BH319" s="149">
        <f>IF(N319="sníž. přenesená",J319,0)</f>
        <v>0</v>
      </c>
      <c r="BI319" s="149">
        <f>IF(N319="nulová",J319,0)</f>
        <v>0</v>
      </c>
      <c r="BJ319" s="16" t="s">
        <v>83</v>
      </c>
      <c r="BK319" s="149">
        <f>ROUND(I319*H319,2)</f>
        <v>0</v>
      </c>
      <c r="BL319" s="16" t="s">
        <v>256</v>
      </c>
      <c r="BM319" s="148" t="s">
        <v>555</v>
      </c>
    </row>
    <row r="320" spans="1:65" s="2" customFormat="1" ht="19.2">
      <c r="A320" s="31"/>
      <c r="B320" s="32"/>
      <c r="C320" s="31"/>
      <c r="D320" s="150" t="s">
        <v>138</v>
      </c>
      <c r="E320" s="31"/>
      <c r="F320" s="151" t="s">
        <v>556</v>
      </c>
      <c r="G320" s="31"/>
      <c r="H320" s="31"/>
      <c r="I320" s="152"/>
      <c r="J320" s="31"/>
      <c r="K320" s="31"/>
      <c r="L320" s="32"/>
      <c r="M320" s="153"/>
      <c r="N320" s="154"/>
      <c r="O320" s="57"/>
      <c r="P320" s="57"/>
      <c r="Q320" s="57"/>
      <c r="R320" s="57"/>
      <c r="S320" s="57"/>
      <c r="T320" s="58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T320" s="16" t="s">
        <v>138</v>
      </c>
      <c r="AU320" s="16" t="s">
        <v>85</v>
      </c>
    </row>
    <row r="321" spans="1:65" s="2" customFormat="1" ht="16.5" customHeight="1">
      <c r="A321" s="31"/>
      <c r="B321" s="136"/>
      <c r="C321" s="174" t="s">
        <v>607</v>
      </c>
      <c r="D321" s="174" t="s">
        <v>337</v>
      </c>
      <c r="E321" s="175" t="s">
        <v>558</v>
      </c>
      <c r="F321" s="176" t="s">
        <v>559</v>
      </c>
      <c r="G321" s="177" t="s">
        <v>178</v>
      </c>
      <c r="H321" s="178">
        <v>44.274999999999999</v>
      </c>
      <c r="I321" s="179"/>
      <c r="J321" s="180">
        <f>ROUND(I321*H321,2)</f>
        <v>0</v>
      </c>
      <c r="K321" s="176" t="s">
        <v>179</v>
      </c>
      <c r="L321" s="181"/>
      <c r="M321" s="182" t="s">
        <v>1</v>
      </c>
      <c r="N321" s="183" t="s">
        <v>41</v>
      </c>
      <c r="O321" s="57"/>
      <c r="P321" s="146">
        <f>O321*H321</f>
        <v>0</v>
      </c>
      <c r="Q321" s="146">
        <v>2.64E-3</v>
      </c>
      <c r="R321" s="146">
        <f>Q321*H321</f>
        <v>0.11688599999999999</v>
      </c>
      <c r="S321" s="146">
        <v>0</v>
      </c>
      <c r="T321" s="147">
        <f>S321*H321</f>
        <v>0</v>
      </c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R321" s="148" t="s">
        <v>340</v>
      </c>
      <c r="AT321" s="148" t="s">
        <v>337</v>
      </c>
      <c r="AU321" s="148" t="s">
        <v>85</v>
      </c>
      <c r="AY321" s="16" t="s">
        <v>132</v>
      </c>
      <c r="BE321" s="149">
        <f>IF(N321="základní",J321,0)</f>
        <v>0</v>
      </c>
      <c r="BF321" s="149">
        <f>IF(N321="snížená",J321,0)</f>
        <v>0</v>
      </c>
      <c r="BG321" s="149">
        <f>IF(N321="zákl. přenesená",J321,0)</f>
        <v>0</v>
      </c>
      <c r="BH321" s="149">
        <f>IF(N321="sníž. přenesená",J321,0)</f>
        <v>0</v>
      </c>
      <c r="BI321" s="149">
        <f>IF(N321="nulová",J321,0)</f>
        <v>0</v>
      </c>
      <c r="BJ321" s="16" t="s">
        <v>83</v>
      </c>
      <c r="BK321" s="149">
        <f>ROUND(I321*H321,2)</f>
        <v>0</v>
      </c>
      <c r="BL321" s="16" t="s">
        <v>256</v>
      </c>
      <c r="BM321" s="148" t="s">
        <v>560</v>
      </c>
    </row>
    <row r="322" spans="1:65" s="2" customFormat="1">
      <c r="A322" s="31"/>
      <c r="B322" s="32"/>
      <c r="C322" s="31"/>
      <c r="D322" s="150" t="s">
        <v>138</v>
      </c>
      <c r="E322" s="31"/>
      <c r="F322" s="151" t="s">
        <v>559</v>
      </c>
      <c r="G322" s="31"/>
      <c r="H322" s="31"/>
      <c r="I322" s="152"/>
      <c r="J322" s="31"/>
      <c r="K322" s="31"/>
      <c r="L322" s="32"/>
      <c r="M322" s="153"/>
      <c r="N322" s="154"/>
      <c r="O322" s="57"/>
      <c r="P322" s="57"/>
      <c r="Q322" s="57"/>
      <c r="R322" s="57"/>
      <c r="S322" s="57"/>
      <c r="T322" s="58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T322" s="16" t="s">
        <v>138</v>
      </c>
      <c r="AU322" s="16" t="s">
        <v>85</v>
      </c>
    </row>
    <row r="323" spans="1:65" s="13" customFormat="1">
      <c r="B323" s="165"/>
      <c r="D323" s="150" t="s">
        <v>186</v>
      </c>
      <c r="F323" s="167" t="s">
        <v>1040</v>
      </c>
      <c r="H323" s="168">
        <v>44.274999999999999</v>
      </c>
      <c r="I323" s="169"/>
      <c r="L323" s="165"/>
      <c r="M323" s="170"/>
      <c r="N323" s="171"/>
      <c r="O323" s="171"/>
      <c r="P323" s="171"/>
      <c r="Q323" s="171"/>
      <c r="R323" s="171"/>
      <c r="S323" s="171"/>
      <c r="T323" s="172"/>
      <c r="AT323" s="166" t="s">
        <v>186</v>
      </c>
      <c r="AU323" s="166" t="s">
        <v>85</v>
      </c>
      <c r="AV323" s="13" t="s">
        <v>85</v>
      </c>
      <c r="AW323" s="13" t="s">
        <v>3</v>
      </c>
      <c r="AX323" s="13" t="s">
        <v>83</v>
      </c>
      <c r="AY323" s="166" t="s">
        <v>132</v>
      </c>
    </row>
    <row r="324" spans="1:65" s="2" customFormat="1" ht="16.5" customHeight="1">
      <c r="A324" s="31"/>
      <c r="B324" s="136"/>
      <c r="C324" s="137" t="s">
        <v>608</v>
      </c>
      <c r="D324" s="137" t="s">
        <v>133</v>
      </c>
      <c r="E324" s="138" t="s">
        <v>563</v>
      </c>
      <c r="F324" s="139" t="s">
        <v>564</v>
      </c>
      <c r="G324" s="140" t="s">
        <v>212</v>
      </c>
      <c r="H324" s="141">
        <v>23.86</v>
      </c>
      <c r="I324" s="142"/>
      <c r="J324" s="143">
        <f>ROUND(I324*H324,2)</f>
        <v>0</v>
      </c>
      <c r="K324" s="139" t="s">
        <v>179</v>
      </c>
      <c r="L324" s="32"/>
      <c r="M324" s="144" t="s">
        <v>1</v>
      </c>
      <c r="N324" s="145" t="s">
        <v>41</v>
      </c>
      <c r="O324" s="57"/>
      <c r="P324" s="146">
        <f>O324*H324</f>
        <v>0</v>
      </c>
      <c r="Q324" s="146">
        <v>1.0000000000000001E-5</v>
      </c>
      <c r="R324" s="146">
        <f>Q324*H324</f>
        <v>2.3860000000000003E-4</v>
      </c>
      <c r="S324" s="146">
        <v>0</v>
      </c>
      <c r="T324" s="147">
        <f>S324*H324</f>
        <v>0</v>
      </c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R324" s="148" t="s">
        <v>256</v>
      </c>
      <c r="AT324" s="148" t="s">
        <v>133</v>
      </c>
      <c r="AU324" s="148" t="s">
        <v>85</v>
      </c>
      <c r="AY324" s="16" t="s">
        <v>132</v>
      </c>
      <c r="BE324" s="149">
        <f>IF(N324="základní",J324,0)</f>
        <v>0</v>
      </c>
      <c r="BF324" s="149">
        <f>IF(N324="snížená",J324,0)</f>
        <v>0</v>
      </c>
      <c r="BG324" s="149">
        <f>IF(N324="zákl. přenesená",J324,0)</f>
        <v>0</v>
      </c>
      <c r="BH324" s="149">
        <f>IF(N324="sníž. přenesená",J324,0)</f>
        <v>0</v>
      </c>
      <c r="BI324" s="149">
        <f>IF(N324="nulová",J324,0)</f>
        <v>0</v>
      </c>
      <c r="BJ324" s="16" t="s">
        <v>83</v>
      </c>
      <c r="BK324" s="149">
        <f>ROUND(I324*H324,2)</f>
        <v>0</v>
      </c>
      <c r="BL324" s="16" t="s">
        <v>256</v>
      </c>
      <c r="BM324" s="148" t="s">
        <v>565</v>
      </c>
    </row>
    <row r="325" spans="1:65" s="2" customFormat="1">
      <c r="A325" s="31"/>
      <c r="B325" s="32"/>
      <c r="C325" s="31"/>
      <c r="D325" s="150" t="s">
        <v>138</v>
      </c>
      <c r="E325" s="31"/>
      <c r="F325" s="151" t="s">
        <v>566</v>
      </c>
      <c r="G325" s="31"/>
      <c r="H325" s="31"/>
      <c r="I325" s="152"/>
      <c r="J325" s="31"/>
      <c r="K325" s="31"/>
      <c r="L325" s="32"/>
      <c r="M325" s="153"/>
      <c r="N325" s="154"/>
      <c r="O325" s="57"/>
      <c r="P325" s="57"/>
      <c r="Q325" s="57"/>
      <c r="R325" s="57"/>
      <c r="S325" s="57"/>
      <c r="T325" s="58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T325" s="16" t="s">
        <v>138</v>
      </c>
      <c r="AU325" s="16" t="s">
        <v>85</v>
      </c>
    </row>
    <row r="326" spans="1:65" s="13" customFormat="1">
      <c r="B326" s="165"/>
      <c r="D326" s="150" t="s">
        <v>186</v>
      </c>
      <c r="E326" s="166" t="s">
        <v>1</v>
      </c>
      <c r="F326" s="167" t="s">
        <v>1041</v>
      </c>
      <c r="H326" s="168">
        <v>23.86</v>
      </c>
      <c r="I326" s="169"/>
      <c r="L326" s="165"/>
      <c r="M326" s="170"/>
      <c r="N326" s="171"/>
      <c r="O326" s="171"/>
      <c r="P326" s="171"/>
      <c r="Q326" s="171"/>
      <c r="R326" s="171"/>
      <c r="S326" s="171"/>
      <c r="T326" s="172"/>
      <c r="AT326" s="166" t="s">
        <v>186</v>
      </c>
      <c r="AU326" s="166" t="s">
        <v>85</v>
      </c>
      <c r="AV326" s="13" t="s">
        <v>85</v>
      </c>
      <c r="AW326" s="13" t="s">
        <v>31</v>
      </c>
      <c r="AX326" s="13" t="s">
        <v>83</v>
      </c>
      <c r="AY326" s="166" t="s">
        <v>132</v>
      </c>
    </row>
    <row r="327" spans="1:65" s="2" customFormat="1" ht="16.5" customHeight="1">
      <c r="A327" s="31"/>
      <c r="B327" s="136"/>
      <c r="C327" s="174" t="s">
        <v>609</v>
      </c>
      <c r="D327" s="174" t="s">
        <v>337</v>
      </c>
      <c r="E327" s="175" t="s">
        <v>569</v>
      </c>
      <c r="F327" s="176" t="s">
        <v>570</v>
      </c>
      <c r="G327" s="177" t="s">
        <v>212</v>
      </c>
      <c r="H327" s="178">
        <v>25.053000000000001</v>
      </c>
      <c r="I327" s="179"/>
      <c r="J327" s="180">
        <f>ROUND(I327*H327,2)</f>
        <v>0</v>
      </c>
      <c r="K327" s="176" t="s">
        <v>179</v>
      </c>
      <c r="L327" s="181"/>
      <c r="M327" s="182" t="s">
        <v>1</v>
      </c>
      <c r="N327" s="183" t="s">
        <v>41</v>
      </c>
      <c r="O327" s="57"/>
      <c r="P327" s="146">
        <f>O327*H327</f>
        <v>0</v>
      </c>
      <c r="Q327" s="146">
        <v>2.0000000000000001E-4</v>
      </c>
      <c r="R327" s="146">
        <f>Q327*H327</f>
        <v>5.0106000000000005E-3</v>
      </c>
      <c r="S327" s="146">
        <v>0</v>
      </c>
      <c r="T327" s="147">
        <f>S327*H327</f>
        <v>0</v>
      </c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R327" s="148" t="s">
        <v>340</v>
      </c>
      <c r="AT327" s="148" t="s">
        <v>337</v>
      </c>
      <c r="AU327" s="148" t="s">
        <v>85</v>
      </c>
      <c r="AY327" s="16" t="s">
        <v>132</v>
      </c>
      <c r="BE327" s="149">
        <f>IF(N327="základní",J327,0)</f>
        <v>0</v>
      </c>
      <c r="BF327" s="149">
        <f>IF(N327="snížená",J327,0)</f>
        <v>0</v>
      </c>
      <c r="BG327" s="149">
        <f>IF(N327="zákl. přenesená",J327,0)</f>
        <v>0</v>
      </c>
      <c r="BH327" s="149">
        <f>IF(N327="sníž. přenesená",J327,0)</f>
        <v>0</v>
      </c>
      <c r="BI327" s="149">
        <f>IF(N327="nulová",J327,0)</f>
        <v>0</v>
      </c>
      <c r="BJ327" s="16" t="s">
        <v>83</v>
      </c>
      <c r="BK327" s="149">
        <f>ROUND(I327*H327,2)</f>
        <v>0</v>
      </c>
      <c r="BL327" s="16" t="s">
        <v>256</v>
      </c>
      <c r="BM327" s="148" t="s">
        <v>571</v>
      </c>
    </row>
    <row r="328" spans="1:65" s="2" customFormat="1">
      <c r="A328" s="31"/>
      <c r="B328" s="32"/>
      <c r="C328" s="31"/>
      <c r="D328" s="150" t="s">
        <v>138</v>
      </c>
      <c r="E328" s="31"/>
      <c r="F328" s="151" t="s">
        <v>570</v>
      </c>
      <c r="G328" s="31"/>
      <c r="H328" s="31"/>
      <c r="I328" s="152"/>
      <c r="J328" s="31"/>
      <c r="K328" s="31"/>
      <c r="L328" s="32"/>
      <c r="M328" s="153"/>
      <c r="N328" s="154"/>
      <c r="O328" s="57"/>
      <c r="P328" s="57"/>
      <c r="Q328" s="57"/>
      <c r="R328" s="57"/>
      <c r="S328" s="57"/>
      <c r="T328" s="58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T328" s="16" t="s">
        <v>138</v>
      </c>
      <c r="AU328" s="16" t="s">
        <v>85</v>
      </c>
    </row>
    <row r="329" spans="1:65" s="13" customFormat="1">
      <c r="B329" s="165"/>
      <c r="D329" s="150" t="s">
        <v>186</v>
      </c>
      <c r="F329" s="167" t="s">
        <v>1042</v>
      </c>
      <c r="H329" s="168">
        <v>25.053000000000001</v>
      </c>
      <c r="I329" s="169"/>
      <c r="L329" s="165"/>
      <c r="M329" s="170"/>
      <c r="N329" s="171"/>
      <c r="O329" s="171"/>
      <c r="P329" s="171"/>
      <c r="Q329" s="171"/>
      <c r="R329" s="171"/>
      <c r="S329" s="171"/>
      <c r="T329" s="172"/>
      <c r="AT329" s="166" t="s">
        <v>186</v>
      </c>
      <c r="AU329" s="166" t="s">
        <v>85</v>
      </c>
      <c r="AV329" s="13" t="s">
        <v>85</v>
      </c>
      <c r="AW329" s="13" t="s">
        <v>3</v>
      </c>
      <c r="AX329" s="13" t="s">
        <v>83</v>
      </c>
      <c r="AY329" s="166" t="s">
        <v>132</v>
      </c>
    </row>
    <row r="330" spans="1:65" s="2" customFormat="1" ht="24.15" customHeight="1">
      <c r="A330" s="31"/>
      <c r="B330" s="136"/>
      <c r="C330" s="137" t="s">
        <v>610</v>
      </c>
      <c r="D330" s="137" t="s">
        <v>133</v>
      </c>
      <c r="E330" s="138" t="s">
        <v>574</v>
      </c>
      <c r="F330" s="139" t="s">
        <v>575</v>
      </c>
      <c r="G330" s="140" t="s">
        <v>289</v>
      </c>
      <c r="H330" s="173"/>
      <c r="I330" s="142"/>
      <c r="J330" s="143">
        <f>ROUND(I330*H330,2)</f>
        <v>0</v>
      </c>
      <c r="K330" s="139" t="s">
        <v>179</v>
      </c>
      <c r="L330" s="32"/>
      <c r="M330" s="144" t="s">
        <v>1</v>
      </c>
      <c r="N330" s="145" t="s">
        <v>41</v>
      </c>
      <c r="O330" s="57"/>
      <c r="P330" s="146">
        <f>O330*H330</f>
        <v>0</v>
      </c>
      <c r="Q330" s="146">
        <v>0</v>
      </c>
      <c r="R330" s="146">
        <f>Q330*H330</f>
        <v>0</v>
      </c>
      <c r="S330" s="146">
        <v>0</v>
      </c>
      <c r="T330" s="147">
        <f>S330*H330</f>
        <v>0</v>
      </c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R330" s="148" t="s">
        <v>256</v>
      </c>
      <c r="AT330" s="148" t="s">
        <v>133</v>
      </c>
      <c r="AU330" s="148" t="s">
        <v>85</v>
      </c>
      <c r="AY330" s="16" t="s">
        <v>132</v>
      </c>
      <c r="BE330" s="149">
        <f>IF(N330="základní",J330,0)</f>
        <v>0</v>
      </c>
      <c r="BF330" s="149">
        <f>IF(N330="snížená",J330,0)</f>
        <v>0</v>
      </c>
      <c r="BG330" s="149">
        <f>IF(N330="zákl. přenesená",J330,0)</f>
        <v>0</v>
      </c>
      <c r="BH330" s="149">
        <f>IF(N330="sníž. přenesená",J330,0)</f>
        <v>0</v>
      </c>
      <c r="BI330" s="149">
        <f>IF(N330="nulová",J330,0)</f>
        <v>0</v>
      </c>
      <c r="BJ330" s="16" t="s">
        <v>83</v>
      </c>
      <c r="BK330" s="149">
        <f>ROUND(I330*H330,2)</f>
        <v>0</v>
      </c>
      <c r="BL330" s="16" t="s">
        <v>256</v>
      </c>
      <c r="BM330" s="148" t="s">
        <v>576</v>
      </c>
    </row>
    <row r="331" spans="1:65" s="2" customFormat="1" ht="28.8">
      <c r="A331" s="31"/>
      <c r="B331" s="32"/>
      <c r="C331" s="31"/>
      <c r="D331" s="150" t="s">
        <v>138</v>
      </c>
      <c r="E331" s="31"/>
      <c r="F331" s="151" t="s">
        <v>577</v>
      </c>
      <c r="G331" s="31"/>
      <c r="H331" s="31"/>
      <c r="I331" s="152"/>
      <c r="J331" s="31"/>
      <c r="K331" s="31"/>
      <c r="L331" s="32"/>
      <c r="M331" s="153"/>
      <c r="N331" s="154"/>
      <c r="O331" s="57"/>
      <c r="P331" s="57"/>
      <c r="Q331" s="57"/>
      <c r="R331" s="57"/>
      <c r="S331" s="57"/>
      <c r="T331" s="58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T331" s="16" t="s">
        <v>138</v>
      </c>
      <c r="AU331" s="16" t="s">
        <v>85</v>
      </c>
    </row>
    <row r="332" spans="1:65" s="11" customFormat="1" ht="22.95" customHeight="1">
      <c r="B332" s="125"/>
      <c r="D332" s="126" t="s">
        <v>75</v>
      </c>
      <c r="E332" s="163" t="s">
        <v>578</v>
      </c>
      <c r="F332" s="163" t="s">
        <v>579</v>
      </c>
      <c r="I332" s="128"/>
      <c r="J332" s="164">
        <f>BK332</f>
        <v>0</v>
      </c>
      <c r="L332" s="125"/>
      <c r="M332" s="130"/>
      <c r="N332" s="131"/>
      <c r="O332" s="131"/>
      <c r="P332" s="132">
        <f>SUM(P333:P341)</f>
        <v>0</v>
      </c>
      <c r="Q332" s="131"/>
      <c r="R332" s="132">
        <f>SUM(R333:R341)</f>
        <v>0.17470250000000001</v>
      </c>
      <c r="S332" s="131"/>
      <c r="T332" s="133">
        <f>SUM(T333:T341)</f>
        <v>3.6347499999999998E-2</v>
      </c>
      <c r="AR332" s="126" t="s">
        <v>85</v>
      </c>
      <c r="AT332" s="134" t="s">
        <v>75</v>
      </c>
      <c r="AU332" s="134" t="s">
        <v>83</v>
      </c>
      <c r="AY332" s="126" t="s">
        <v>132</v>
      </c>
      <c r="BK332" s="135">
        <f>SUM(BK333:BK341)</f>
        <v>0</v>
      </c>
    </row>
    <row r="333" spans="1:65" s="2" customFormat="1" ht="24.15" customHeight="1">
      <c r="A333" s="31"/>
      <c r="B333" s="136"/>
      <c r="C333" s="137" t="s">
        <v>611</v>
      </c>
      <c r="D333" s="137" t="s">
        <v>133</v>
      </c>
      <c r="E333" s="138" t="s">
        <v>581</v>
      </c>
      <c r="F333" s="139" t="s">
        <v>582</v>
      </c>
      <c r="G333" s="140" t="s">
        <v>178</v>
      </c>
      <c r="H333" s="141">
        <v>117.25</v>
      </c>
      <c r="I333" s="142"/>
      <c r="J333" s="143">
        <f>ROUND(I333*H333,2)</f>
        <v>0</v>
      </c>
      <c r="K333" s="139" t="s">
        <v>179</v>
      </c>
      <c r="L333" s="32"/>
      <c r="M333" s="144" t="s">
        <v>1</v>
      </c>
      <c r="N333" s="145" t="s">
        <v>41</v>
      </c>
      <c r="O333" s="57"/>
      <c r="P333" s="146">
        <f>O333*H333</f>
        <v>0</v>
      </c>
      <c r="Q333" s="146">
        <v>0</v>
      </c>
      <c r="R333" s="146">
        <f>Q333*H333</f>
        <v>0</v>
      </c>
      <c r="S333" s="146">
        <v>0</v>
      </c>
      <c r="T333" s="147">
        <f>S333*H333</f>
        <v>0</v>
      </c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R333" s="148" t="s">
        <v>256</v>
      </c>
      <c r="AT333" s="148" t="s">
        <v>133</v>
      </c>
      <c r="AU333" s="148" t="s">
        <v>85</v>
      </c>
      <c r="AY333" s="16" t="s">
        <v>132</v>
      </c>
      <c r="BE333" s="149">
        <f>IF(N333="základní",J333,0)</f>
        <v>0</v>
      </c>
      <c r="BF333" s="149">
        <f>IF(N333="snížená",J333,0)</f>
        <v>0</v>
      </c>
      <c r="BG333" s="149">
        <f>IF(N333="zákl. přenesená",J333,0)</f>
        <v>0</v>
      </c>
      <c r="BH333" s="149">
        <f>IF(N333="sníž. přenesená",J333,0)</f>
        <v>0</v>
      </c>
      <c r="BI333" s="149">
        <f>IF(N333="nulová",J333,0)</f>
        <v>0</v>
      </c>
      <c r="BJ333" s="16" t="s">
        <v>83</v>
      </c>
      <c r="BK333" s="149">
        <f>ROUND(I333*H333,2)</f>
        <v>0</v>
      </c>
      <c r="BL333" s="16" t="s">
        <v>256</v>
      </c>
      <c r="BM333" s="148" t="s">
        <v>583</v>
      </c>
    </row>
    <row r="334" spans="1:65" s="2" customFormat="1">
      <c r="A334" s="31"/>
      <c r="B334" s="32"/>
      <c r="C334" s="31"/>
      <c r="D334" s="150" t="s">
        <v>138</v>
      </c>
      <c r="E334" s="31"/>
      <c r="F334" s="151" t="s">
        <v>584</v>
      </c>
      <c r="G334" s="31"/>
      <c r="H334" s="31"/>
      <c r="I334" s="152"/>
      <c r="J334" s="31"/>
      <c r="K334" s="31"/>
      <c r="L334" s="32"/>
      <c r="M334" s="153"/>
      <c r="N334" s="154"/>
      <c r="O334" s="57"/>
      <c r="P334" s="57"/>
      <c r="Q334" s="57"/>
      <c r="R334" s="57"/>
      <c r="S334" s="57"/>
      <c r="T334" s="58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T334" s="16" t="s">
        <v>138</v>
      </c>
      <c r="AU334" s="16" t="s">
        <v>85</v>
      </c>
    </row>
    <row r="335" spans="1:65" s="13" customFormat="1">
      <c r="B335" s="165"/>
      <c r="D335" s="150" t="s">
        <v>186</v>
      </c>
      <c r="E335" s="166" t="s">
        <v>1</v>
      </c>
      <c r="F335" s="167" t="s">
        <v>1043</v>
      </c>
      <c r="H335" s="168">
        <v>117.25</v>
      </c>
      <c r="I335" s="169"/>
      <c r="L335" s="165"/>
      <c r="M335" s="170"/>
      <c r="N335" s="171"/>
      <c r="O335" s="171"/>
      <c r="P335" s="171"/>
      <c r="Q335" s="171"/>
      <c r="R335" s="171"/>
      <c r="S335" s="171"/>
      <c r="T335" s="172"/>
      <c r="AT335" s="166" t="s">
        <v>186</v>
      </c>
      <c r="AU335" s="166" t="s">
        <v>85</v>
      </c>
      <c r="AV335" s="13" t="s">
        <v>85</v>
      </c>
      <c r="AW335" s="13" t="s">
        <v>31</v>
      </c>
      <c r="AX335" s="13" t="s">
        <v>83</v>
      </c>
      <c r="AY335" s="166" t="s">
        <v>132</v>
      </c>
    </row>
    <row r="336" spans="1:65" s="2" customFormat="1" ht="16.5" customHeight="1">
      <c r="A336" s="31"/>
      <c r="B336" s="136"/>
      <c r="C336" s="137" t="s">
        <v>616</v>
      </c>
      <c r="D336" s="137" t="s">
        <v>133</v>
      </c>
      <c r="E336" s="138" t="s">
        <v>587</v>
      </c>
      <c r="F336" s="139" t="s">
        <v>588</v>
      </c>
      <c r="G336" s="140" t="s">
        <v>178</v>
      </c>
      <c r="H336" s="141">
        <v>117.25</v>
      </c>
      <c r="I336" s="142"/>
      <c r="J336" s="143">
        <f>ROUND(I336*H336,2)</f>
        <v>0</v>
      </c>
      <c r="K336" s="139" t="s">
        <v>179</v>
      </c>
      <c r="L336" s="32"/>
      <c r="M336" s="144" t="s">
        <v>1</v>
      </c>
      <c r="N336" s="145" t="s">
        <v>41</v>
      </c>
      <c r="O336" s="57"/>
      <c r="P336" s="146">
        <f>O336*H336</f>
        <v>0</v>
      </c>
      <c r="Q336" s="146">
        <v>1E-3</v>
      </c>
      <c r="R336" s="146">
        <f>Q336*H336</f>
        <v>0.11725000000000001</v>
      </c>
      <c r="S336" s="146">
        <v>3.1E-4</v>
      </c>
      <c r="T336" s="147">
        <f>S336*H336</f>
        <v>3.6347499999999998E-2</v>
      </c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R336" s="148" t="s">
        <v>256</v>
      </c>
      <c r="AT336" s="148" t="s">
        <v>133</v>
      </c>
      <c r="AU336" s="148" t="s">
        <v>85</v>
      </c>
      <c r="AY336" s="16" t="s">
        <v>132</v>
      </c>
      <c r="BE336" s="149">
        <f>IF(N336="základní",J336,0)</f>
        <v>0</v>
      </c>
      <c r="BF336" s="149">
        <f>IF(N336="snížená",J336,0)</f>
        <v>0</v>
      </c>
      <c r="BG336" s="149">
        <f>IF(N336="zákl. přenesená",J336,0)</f>
        <v>0</v>
      </c>
      <c r="BH336" s="149">
        <f>IF(N336="sníž. přenesená",J336,0)</f>
        <v>0</v>
      </c>
      <c r="BI336" s="149">
        <f>IF(N336="nulová",J336,0)</f>
        <v>0</v>
      </c>
      <c r="BJ336" s="16" t="s">
        <v>83</v>
      </c>
      <c r="BK336" s="149">
        <f>ROUND(I336*H336,2)</f>
        <v>0</v>
      </c>
      <c r="BL336" s="16" t="s">
        <v>256</v>
      </c>
      <c r="BM336" s="148" t="s">
        <v>589</v>
      </c>
    </row>
    <row r="337" spans="1:65" s="2" customFormat="1">
      <c r="A337" s="31"/>
      <c r="B337" s="32"/>
      <c r="C337" s="31"/>
      <c r="D337" s="150" t="s">
        <v>138</v>
      </c>
      <c r="E337" s="31"/>
      <c r="F337" s="151" t="s">
        <v>590</v>
      </c>
      <c r="G337" s="31"/>
      <c r="H337" s="31"/>
      <c r="I337" s="152"/>
      <c r="J337" s="31"/>
      <c r="K337" s="31"/>
      <c r="L337" s="32"/>
      <c r="M337" s="153"/>
      <c r="N337" s="154"/>
      <c r="O337" s="57"/>
      <c r="P337" s="57"/>
      <c r="Q337" s="57"/>
      <c r="R337" s="57"/>
      <c r="S337" s="57"/>
      <c r="T337" s="58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T337" s="16" t="s">
        <v>138</v>
      </c>
      <c r="AU337" s="16" t="s">
        <v>85</v>
      </c>
    </row>
    <row r="338" spans="1:65" s="2" customFormat="1" ht="24.15" customHeight="1">
      <c r="A338" s="31"/>
      <c r="B338" s="136"/>
      <c r="C338" s="137" t="s">
        <v>620</v>
      </c>
      <c r="D338" s="137" t="s">
        <v>133</v>
      </c>
      <c r="E338" s="138" t="s">
        <v>592</v>
      </c>
      <c r="F338" s="139" t="s">
        <v>593</v>
      </c>
      <c r="G338" s="140" t="s">
        <v>178</v>
      </c>
      <c r="H338" s="141">
        <v>117.25</v>
      </c>
      <c r="I338" s="142"/>
      <c r="J338" s="143">
        <f>ROUND(I338*H338,2)</f>
        <v>0</v>
      </c>
      <c r="K338" s="139" t="s">
        <v>179</v>
      </c>
      <c r="L338" s="32"/>
      <c r="M338" s="144" t="s">
        <v>1</v>
      </c>
      <c r="N338" s="145" t="s">
        <v>41</v>
      </c>
      <c r="O338" s="57"/>
      <c r="P338" s="146">
        <f>O338*H338</f>
        <v>0</v>
      </c>
      <c r="Q338" s="146">
        <v>2.0000000000000001E-4</v>
      </c>
      <c r="R338" s="146">
        <f>Q338*H338</f>
        <v>2.3450000000000002E-2</v>
      </c>
      <c r="S338" s="146">
        <v>0</v>
      </c>
      <c r="T338" s="147">
        <f>S338*H338</f>
        <v>0</v>
      </c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R338" s="148" t="s">
        <v>256</v>
      </c>
      <c r="AT338" s="148" t="s">
        <v>133</v>
      </c>
      <c r="AU338" s="148" t="s">
        <v>85</v>
      </c>
      <c r="AY338" s="16" t="s">
        <v>132</v>
      </c>
      <c r="BE338" s="149">
        <f>IF(N338="základní",J338,0)</f>
        <v>0</v>
      </c>
      <c r="BF338" s="149">
        <f>IF(N338="snížená",J338,0)</f>
        <v>0</v>
      </c>
      <c r="BG338" s="149">
        <f>IF(N338="zákl. přenesená",J338,0)</f>
        <v>0</v>
      </c>
      <c r="BH338" s="149">
        <f>IF(N338="sníž. přenesená",J338,0)</f>
        <v>0</v>
      </c>
      <c r="BI338" s="149">
        <f>IF(N338="nulová",J338,0)</f>
        <v>0</v>
      </c>
      <c r="BJ338" s="16" t="s">
        <v>83</v>
      </c>
      <c r="BK338" s="149">
        <f>ROUND(I338*H338,2)</f>
        <v>0</v>
      </c>
      <c r="BL338" s="16" t="s">
        <v>256</v>
      </c>
      <c r="BM338" s="148" t="s">
        <v>594</v>
      </c>
    </row>
    <row r="339" spans="1:65" s="2" customFormat="1" ht="19.2">
      <c r="A339" s="31"/>
      <c r="B339" s="32"/>
      <c r="C339" s="31"/>
      <c r="D339" s="150" t="s">
        <v>138</v>
      </c>
      <c r="E339" s="31"/>
      <c r="F339" s="151" t="s">
        <v>595</v>
      </c>
      <c r="G339" s="31"/>
      <c r="H339" s="31"/>
      <c r="I339" s="152"/>
      <c r="J339" s="31"/>
      <c r="K339" s="31"/>
      <c r="L339" s="32"/>
      <c r="M339" s="153"/>
      <c r="N339" s="154"/>
      <c r="O339" s="57"/>
      <c r="P339" s="57"/>
      <c r="Q339" s="57"/>
      <c r="R339" s="57"/>
      <c r="S339" s="57"/>
      <c r="T339" s="58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T339" s="16" t="s">
        <v>138</v>
      </c>
      <c r="AU339" s="16" t="s">
        <v>85</v>
      </c>
    </row>
    <row r="340" spans="1:65" s="2" customFormat="1" ht="24.15" customHeight="1">
      <c r="A340" s="31"/>
      <c r="B340" s="136"/>
      <c r="C340" s="137" t="s">
        <v>803</v>
      </c>
      <c r="D340" s="137" t="s">
        <v>133</v>
      </c>
      <c r="E340" s="138" t="s">
        <v>597</v>
      </c>
      <c r="F340" s="139" t="s">
        <v>598</v>
      </c>
      <c r="G340" s="140" t="s">
        <v>178</v>
      </c>
      <c r="H340" s="141">
        <v>117.25</v>
      </c>
      <c r="I340" s="142"/>
      <c r="J340" s="143">
        <f>ROUND(I340*H340,2)</f>
        <v>0</v>
      </c>
      <c r="K340" s="139" t="s">
        <v>179</v>
      </c>
      <c r="L340" s="32"/>
      <c r="M340" s="144" t="s">
        <v>1</v>
      </c>
      <c r="N340" s="145" t="s">
        <v>41</v>
      </c>
      <c r="O340" s="57"/>
      <c r="P340" s="146">
        <f>O340*H340</f>
        <v>0</v>
      </c>
      <c r="Q340" s="146">
        <v>2.9E-4</v>
      </c>
      <c r="R340" s="146">
        <f>Q340*H340</f>
        <v>3.4002499999999998E-2</v>
      </c>
      <c r="S340" s="146">
        <v>0</v>
      </c>
      <c r="T340" s="147">
        <f>S340*H340</f>
        <v>0</v>
      </c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R340" s="148" t="s">
        <v>256</v>
      </c>
      <c r="AT340" s="148" t="s">
        <v>133</v>
      </c>
      <c r="AU340" s="148" t="s">
        <v>85</v>
      </c>
      <c r="AY340" s="16" t="s">
        <v>132</v>
      </c>
      <c r="BE340" s="149">
        <f>IF(N340="základní",J340,0)</f>
        <v>0</v>
      </c>
      <c r="BF340" s="149">
        <f>IF(N340="snížená",J340,0)</f>
        <v>0</v>
      </c>
      <c r="BG340" s="149">
        <f>IF(N340="zákl. přenesená",J340,0)</f>
        <v>0</v>
      </c>
      <c r="BH340" s="149">
        <f>IF(N340="sníž. přenesená",J340,0)</f>
        <v>0</v>
      </c>
      <c r="BI340" s="149">
        <f>IF(N340="nulová",J340,0)</f>
        <v>0</v>
      </c>
      <c r="BJ340" s="16" t="s">
        <v>83</v>
      </c>
      <c r="BK340" s="149">
        <f>ROUND(I340*H340,2)</f>
        <v>0</v>
      </c>
      <c r="BL340" s="16" t="s">
        <v>256</v>
      </c>
      <c r="BM340" s="148" t="s">
        <v>599</v>
      </c>
    </row>
    <row r="341" spans="1:65" s="2" customFormat="1" ht="28.8">
      <c r="A341" s="31"/>
      <c r="B341" s="32"/>
      <c r="C341" s="31"/>
      <c r="D341" s="150" t="s">
        <v>138</v>
      </c>
      <c r="E341" s="31"/>
      <c r="F341" s="151" t="s">
        <v>600</v>
      </c>
      <c r="G341" s="31"/>
      <c r="H341" s="31"/>
      <c r="I341" s="152"/>
      <c r="J341" s="31"/>
      <c r="K341" s="31"/>
      <c r="L341" s="32"/>
      <c r="M341" s="153"/>
      <c r="N341" s="154"/>
      <c r="O341" s="57"/>
      <c r="P341" s="57"/>
      <c r="Q341" s="57"/>
      <c r="R341" s="57"/>
      <c r="S341" s="57"/>
      <c r="T341" s="58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T341" s="16" t="s">
        <v>138</v>
      </c>
      <c r="AU341" s="16" t="s">
        <v>85</v>
      </c>
    </row>
    <row r="342" spans="1:65" s="11" customFormat="1" ht="25.95" customHeight="1">
      <c r="B342" s="125"/>
      <c r="D342" s="126" t="s">
        <v>75</v>
      </c>
      <c r="E342" s="127" t="s">
        <v>601</v>
      </c>
      <c r="F342" s="127" t="s">
        <v>602</v>
      </c>
      <c r="I342" s="128"/>
      <c r="J342" s="129">
        <f>BK342</f>
        <v>0</v>
      </c>
      <c r="L342" s="125"/>
      <c r="M342" s="130"/>
      <c r="N342" s="131"/>
      <c r="O342" s="131"/>
      <c r="P342" s="132">
        <f>SUM(P343:P350)</f>
        <v>0</v>
      </c>
      <c r="Q342" s="131"/>
      <c r="R342" s="132">
        <f>SUM(R343:R350)</f>
        <v>0</v>
      </c>
      <c r="S342" s="131"/>
      <c r="T342" s="133">
        <f>SUM(T343:T350)</f>
        <v>0</v>
      </c>
      <c r="AR342" s="126" t="s">
        <v>93</v>
      </c>
      <c r="AT342" s="134" t="s">
        <v>75</v>
      </c>
      <c r="AU342" s="134" t="s">
        <v>76</v>
      </c>
      <c r="AY342" s="126" t="s">
        <v>132</v>
      </c>
      <c r="BK342" s="135">
        <f>SUM(BK343:BK350)</f>
        <v>0</v>
      </c>
    </row>
    <row r="343" spans="1:65" s="2" customFormat="1" ht="53.25" customHeight="1">
      <c r="A343" s="31"/>
      <c r="B343" s="136"/>
      <c r="C343" s="137" t="s">
        <v>805</v>
      </c>
      <c r="D343" s="137" t="s">
        <v>133</v>
      </c>
      <c r="E343" s="193" t="s">
        <v>1044</v>
      </c>
      <c r="F343" s="194" t="s">
        <v>1443</v>
      </c>
      <c r="G343" s="195" t="s">
        <v>141</v>
      </c>
      <c r="H343" s="196">
        <v>1</v>
      </c>
      <c r="I343" s="197"/>
      <c r="J343" s="197">
        <f>ROUND(I343*H343,2)</f>
        <v>0</v>
      </c>
      <c r="K343" s="194" t="s">
        <v>1</v>
      </c>
      <c r="L343" s="32"/>
      <c r="M343" s="144" t="s">
        <v>1</v>
      </c>
      <c r="N343" s="145" t="s">
        <v>41</v>
      </c>
      <c r="O343" s="57"/>
      <c r="P343" s="146">
        <f>O343*H343</f>
        <v>0</v>
      </c>
      <c r="Q343" s="146">
        <v>0</v>
      </c>
      <c r="R343" s="146">
        <f>Q343*H343</f>
        <v>0</v>
      </c>
      <c r="S343" s="146">
        <v>0</v>
      </c>
      <c r="T343" s="147">
        <f>S343*H343</f>
        <v>0</v>
      </c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R343" s="148" t="s">
        <v>93</v>
      </c>
      <c r="AT343" s="148" t="s">
        <v>133</v>
      </c>
      <c r="AU343" s="148" t="s">
        <v>83</v>
      </c>
      <c r="AY343" s="16" t="s">
        <v>132</v>
      </c>
      <c r="BE343" s="149">
        <f>IF(N343="základní",J343,0)</f>
        <v>0</v>
      </c>
      <c r="BF343" s="149">
        <f>IF(N343="snížená",J343,0)</f>
        <v>0</v>
      </c>
      <c r="BG343" s="149">
        <f>IF(N343="zákl. přenesená",J343,0)</f>
        <v>0</v>
      </c>
      <c r="BH343" s="149">
        <f>IF(N343="sníž. přenesená",J343,0)</f>
        <v>0</v>
      </c>
      <c r="BI343" s="149">
        <f>IF(N343="nulová",J343,0)</f>
        <v>0</v>
      </c>
      <c r="BJ343" s="16" t="s">
        <v>83</v>
      </c>
      <c r="BK343" s="149">
        <f>ROUND(I343*H343,2)</f>
        <v>0</v>
      </c>
      <c r="BL343" s="16" t="s">
        <v>93</v>
      </c>
      <c r="BM343" s="148" t="s">
        <v>606</v>
      </c>
    </row>
    <row r="344" spans="1:65" s="2" customFormat="1">
      <c r="A344" s="31"/>
      <c r="B344" s="32"/>
      <c r="C344" s="31"/>
      <c r="D344" s="150" t="s">
        <v>138</v>
      </c>
      <c r="E344" s="31"/>
      <c r="F344" s="151" t="s">
        <v>605</v>
      </c>
      <c r="G344" s="31"/>
      <c r="H344" s="31"/>
      <c r="I344" s="152"/>
      <c r="J344" s="31"/>
      <c r="K344" s="31"/>
      <c r="L344" s="32"/>
      <c r="M344" s="153"/>
      <c r="N344" s="154"/>
      <c r="O344" s="57"/>
      <c r="P344" s="57"/>
      <c r="Q344" s="57"/>
      <c r="R344" s="57"/>
      <c r="S344" s="57"/>
      <c r="T344" s="58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T344" s="16" t="s">
        <v>138</v>
      </c>
      <c r="AU344" s="16" t="s">
        <v>83</v>
      </c>
    </row>
    <row r="345" spans="1:65" s="2" customFormat="1" ht="16.5" customHeight="1">
      <c r="A345" s="31"/>
      <c r="B345" s="136"/>
      <c r="C345" s="137" t="s">
        <v>842</v>
      </c>
      <c r="D345" s="137" t="s">
        <v>133</v>
      </c>
      <c r="E345" s="138" t="s">
        <v>1045</v>
      </c>
      <c r="F345" s="139" t="s">
        <v>613</v>
      </c>
      <c r="G345" s="140" t="s">
        <v>614</v>
      </c>
      <c r="H345" s="141">
        <v>10</v>
      </c>
      <c r="I345" s="142"/>
      <c r="J345" s="143">
        <f>ROUND(I345*H345,2)</f>
        <v>0</v>
      </c>
      <c r="K345" s="139" t="s">
        <v>1</v>
      </c>
      <c r="L345" s="32"/>
      <c r="M345" s="144" t="s">
        <v>1</v>
      </c>
      <c r="N345" s="145" t="s">
        <v>41</v>
      </c>
      <c r="O345" s="57"/>
      <c r="P345" s="146">
        <f>O345*H345</f>
        <v>0</v>
      </c>
      <c r="Q345" s="146">
        <v>0</v>
      </c>
      <c r="R345" s="146">
        <f>Q345*H345</f>
        <v>0</v>
      </c>
      <c r="S345" s="146">
        <v>0</v>
      </c>
      <c r="T345" s="147">
        <f>S345*H345</f>
        <v>0</v>
      </c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R345" s="148" t="s">
        <v>93</v>
      </c>
      <c r="AT345" s="148" t="s">
        <v>133</v>
      </c>
      <c r="AU345" s="148" t="s">
        <v>83</v>
      </c>
      <c r="AY345" s="16" t="s">
        <v>132</v>
      </c>
      <c r="BE345" s="149">
        <f>IF(N345="základní",J345,0)</f>
        <v>0</v>
      </c>
      <c r="BF345" s="149">
        <f>IF(N345="snížená",J345,0)</f>
        <v>0</v>
      </c>
      <c r="BG345" s="149">
        <f>IF(N345="zákl. přenesená",J345,0)</f>
        <v>0</v>
      </c>
      <c r="BH345" s="149">
        <f>IF(N345="sníž. přenesená",J345,0)</f>
        <v>0</v>
      </c>
      <c r="BI345" s="149">
        <f>IF(N345="nulová",J345,0)</f>
        <v>0</v>
      </c>
      <c r="BJ345" s="16" t="s">
        <v>83</v>
      </c>
      <c r="BK345" s="149">
        <f>ROUND(I345*H345,2)</f>
        <v>0</v>
      </c>
      <c r="BL345" s="16" t="s">
        <v>93</v>
      </c>
      <c r="BM345" s="148" t="s">
        <v>615</v>
      </c>
    </row>
    <row r="346" spans="1:65" s="2" customFormat="1">
      <c r="A346" s="31"/>
      <c r="B346" s="32"/>
      <c r="C346" s="31"/>
      <c r="D346" s="150" t="s">
        <v>138</v>
      </c>
      <c r="E346" s="31"/>
      <c r="F346" s="151" t="s">
        <v>613</v>
      </c>
      <c r="G346" s="31"/>
      <c r="H346" s="31"/>
      <c r="I346" s="152"/>
      <c r="J346" s="31"/>
      <c r="K346" s="31"/>
      <c r="L346" s="32"/>
      <c r="M346" s="153"/>
      <c r="N346" s="154"/>
      <c r="O346" s="57"/>
      <c r="P346" s="57"/>
      <c r="Q346" s="57"/>
      <c r="R346" s="57"/>
      <c r="S346" s="57"/>
      <c r="T346" s="58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T346" s="16" t="s">
        <v>138</v>
      </c>
      <c r="AU346" s="16" t="s">
        <v>83</v>
      </c>
    </row>
    <row r="347" spans="1:65" s="2" customFormat="1" ht="16.5" customHeight="1">
      <c r="A347" s="31"/>
      <c r="B347" s="136"/>
      <c r="C347" s="137" t="s">
        <v>843</v>
      </c>
      <c r="D347" s="137" t="s">
        <v>133</v>
      </c>
      <c r="E347" s="138" t="s">
        <v>1046</v>
      </c>
      <c r="F347" s="139" t="s">
        <v>618</v>
      </c>
      <c r="G347" s="140" t="s">
        <v>614</v>
      </c>
      <c r="H347" s="141">
        <v>80</v>
      </c>
      <c r="I347" s="142"/>
      <c r="J347" s="143">
        <f>ROUND(I347*H347,2)</f>
        <v>0</v>
      </c>
      <c r="K347" s="139" t="s">
        <v>1</v>
      </c>
      <c r="L347" s="32"/>
      <c r="M347" s="144" t="s">
        <v>1</v>
      </c>
      <c r="N347" s="145" t="s">
        <v>41</v>
      </c>
      <c r="O347" s="57"/>
      <c r="P347" s="146">
        <f>O347*H347</f>
        <v>0</v>
      </c>
      <c r="Q347" s="146">
        <v>0</v>
      </c>
      <c r="R347" s="146">
        <f>Q347*H347</f>
        <v>0</v>
      </c>
      <c r="S347" s="146">
        <v>0</v>
      </c>
      <c r="T347" s="147">
        <f>S347*H347</f>
        <v>0</v>
      </c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R347" s="148" t="s">
        <v>93</v>
      </c>
      <c r="AT347" s="148" t="s">
        <v>133</v>
      </c>
      <c r="AU347" s="148" t="s">
        <v>83</v>
      </c>
      <c r="AY347" s="16" t="s">
        <v>132</v>
      </c>
      <c r="BE347" s="149">
        <f>IF(N347="základní",J347,0)</f>
        <v>0</v>
      </c>
      <c r="BF347" s="149">
        <f>IF(N347="snížená",J347,0)</f>
        <v>0</v>
      </c>
      <c r="BG347" s="149">
        <f>IF(N347="zákl. přenesená",J347,0)</f>
        <v>0</v>
      </c>
      <c r="BH347" s="149">
        <f>IF(N347="sníž. přenesená",J347,0)</f>
        <v>0</v>
      </c>
      <c r="BI347" s="149">
        <f>IF(N347="nulová",J347,0)</f>
        <v>0</v>
      </c>
      <c r="BJ347" s="16" t="s">
        <v>83</v>
      </c>
      <c r="BK347" s="149">
        <f>ROUND(I347*H347,2)</f>
        <v>0</v>
      </c>
      <c r="BL347" s="16" t="s">
        <v>93</v>
      </c>
      <c r="BM347" s="148" t="s">
        <v>1047</v>
      </c>
    </row>
    <row r="348" spans="1:65" s="2" customFormat="1">
      <c r="A348" s="31"/>
      <c r="B348" s="32"/>
      <c r="C348" s="31"/>
      <c r="D348" s="150" t="s">
        <v>138</v>
      </c>
      <c r="E348" s="31"/>
      <c r="F348" s="151" t="s">
        <v>613</v>
      </c>
      <c r="G348" s="31"/>
      <c r="H348" s="31"/>
      <c r="I348" s="152"/>
      <c r="J348" s="31"/>
      <c r="K348" s="31"/>
      <c r="L348" s="32"/>
      <c r="M348" s="153"/>
      <c r="N348" s="154"/>
      <c r="O348" s="57"/>
      <c r="P348" s="57"/>
      <c r="Q348" s="57"/>
      <c r="R348" s="57"/>
      <c r="S348" s="57"/>
      <c r="T348" s="58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T348" s="16" t="s">
        <v>138</v>
      </c>
      <c r="AU348" s="16" t="s">
        <v>83</v>
      </c>
    </row>
    <row r="349" spans="1:65" s="2" customFormat="1" ht="16.5" customHeight="1">
      <c r="A349" s="31"/>
      <c r="B349" s="136"/>
      <c r="C349" s="137" t="s">
        <v>844</v>
      </c>
      <c r="D349" s="137" t="s">
        <v>133</v>
      </c>
      <c r="E349" s="138" t="s">
        <v>1048</v>
      </c>
      <c r="F349" s="139" t="s">
        <v>622</v>
      </c>
      <c r="G349" s="140" t="s">
        <v>141</v>
      </c>
      <c r="H349" s="141">
        <v>1</v>
      </c>
      <c r="I349" s="142"/>
      <c r="J349" s="143">
        <f>ROUND(I349*H349,2)</f>
        <v>0</v>
      </c>
      <c r="K349" s="139" t="s">
        <v>1</v>
      </c>
      <c r="L349" s="32"/>
      <c r="M349" s="144" t="s">
        <v>1</v>
      </c>
      <c r="N349" s="145" t="s">
        <v>41</v>
      </c>
      <c r="O349" s="57"/>
      <c r="P349" s="146">
        <f>O349*H349</f>
        <v>0</v>
      </c>
      <c r="Q349" s="146">
        <v>0</v>
      </c>
      <c r="R349" s="146">
        <f>Q349*H349</f>
        <v>0</v>
      </c>
      <c r="S349" s="146">
        <v>0</v>
      </c>
      <c r="T349" s="147">
        <f>S349*H349</f>
        <v>0</v>
      </c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R349" s="148" t="s">
        <v>93</v>
      </c>
      <c r="AT349" s="148" t="s">
        <v>133</v>
      </c>
      <c r="AU349" s="148" t="s">
        <v>83</v>
      </c>
      <c r="AY349" s="16" t="s">
        <v>132</v>
      </c>
      <c r="BE349" s="149">
        <f>IF(N349="základní",J349,0)</f>
        <v>0</v>
      </c>
      <c r="BF349" s="149">
        <f>IF(N349="snížená",J349,0)</f>
        <v>0</v>
      </c>
      <c r="BG349" s="149">
        <f>IF(N349="zákl. přenesená",J349,0)</f>
        <v>0</v>
      </c>
      <c r="BH349" s="149">
        <f>IF(N349="sníž. přenesená",J349,0)</f>
        <v>0</v>
      </c>
      <c r="BI349" s="149">
        <f>IF(N349="nulová",J349,0)</f>
        <v>0</v>
      </c>
      <c r="BJ349" s="16" t="s">
        <v>83</v>
      </c>
      <c r="BK349" s="149">
        <f>ROUND(I349*H349,2)</f>
        <v>0</v>
      </c>
      <c r="BL349" s="16" t="s">
        <v>93</v>
      </c>
      <c r="BM349" s="148" t="s">
        <v>623</v>
      </c>
    </row>
    <row r="350" spans="1:65" s="2" customFormat="1">
      <c r="A350" s="31"/>
      <c r="B350" s="32"/>
      <c r="C350" s="31"/>
      <c r="D350" s="150" t="s">
        <v>138</v>
      </c>
      <c r="E350" s="31"/>
      <c r="F350" s="151" t="s">
        <v>613</v>
      </c>
      <c r="G350" s="31"/>
      <c r="H350" s="31"/>
      <c r="I350" s="152"/>
      <c r="J350" s="31"/>
      <c r="K350" s="31"/>
      <c r="L350" s="32"/>
      <c r="M350" s="155"/>
      <c r="N350" s="156"/>
      <c r="O350" s="157"/>
      <c r="P350" s="157"/>
      <c r="Q350" s="157"/>
      <c r="R350" s="157"/>
      <c r="S350" s="157"/>
      <c r="T350" s="158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T350" s="16" t="s">
        <v>138</v>
      </c>
      <c r="AU350" s="16" t="s">
        <v>83</v>
      </c>
    </row>
    <row r="351" spans="1:65" s="2" customFormat="1" ht="6.9" customHeight="1">
      <c r="A351" s="31"/>
      <c r="B351" s="46"/>
      <c r="C351" s="47"/>
      <c r="D351" s="47"/>
      <c r="E351" s="47"/>
      <c r="F351" s="47"/>
      <c r="G351" s="47"/>
      <c r="H351" s="47"/>
      <c r="I351" s="47"/>
      <c r="J351" s="47"/>
      <c r="K351" s="47"/>
      <c r="L351" s="32"/>
      <c r="M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</row>
  </sheetData>
  <autoFilter ref="C132:K350" xr:uid="{00000000-0009-0000-0000-000005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417"/>
  <sheetViews>
    <sheetView showGridLines="0" topLeftCell="A74" zoomScale="85" zoomScaleNormal="85" workbookViewId="0">
      <selection activeCell="F256" sqref="F256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3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6" t="s">
        <v>98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1:46" s="1" customFormat="1" ht="24.9" customHeight="1">
      <c r="B4" s="19"/>
      <c r="D4" s="20" t="s">
        <v>108</v>
      </c>
      <c r="L4" s="19"/>
      <c r="M4" s="92" t="s">
        <v>10</v>
      </c>
      <c r="AT4" s="16" t="s">
        <v>3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26" t="s">
        <v>16</v>
      </c>
      <c r="L6" s="19"/>
    </row>
    <row r="7" spans="1:46" s="1" customFormat="1" ht="16.5" customHeight="1">
      <c r="B7" s="19"/>
      <c r="E7" s="248" t="str">
        <f>'Rekapitulace stavby'!K6</f>
        <v>Modernizace učeben v Gymnáziu Sokolov - stavební část</v>
      </c>
      <c r="F7" s="249"/>
      <c r="G7" s="249"/>
      <c r="H7" s="249"/>
      <c r="L7" s="19"/>
    </row>
    <row r="8" spans="1:46" s="2" customFormat="1" ht="12" customHeight="1">
      <c r="A8" s="31"/>
      <c r="B8" s="32"/>
      <c r="C8" s="31"/>
      <c r="D8" s="26" t="s">
        <v>109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7" t="s">
        <v>1049</v>
      </c>
      <c r="F9" s="247"/>
      <c r="G9" s="247"/>
      <c r="H9" s="247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4" t="str">
        <f>'Rekapitulace stavby'!AN8</f>
        <v>24. 5. 2024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5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23</v>
      </c>
      <c r="E14" s="31"/>
      <c r="F14" s="31"/>
      <c r="G14" s="31"/>
      <c r="H14" s="31"/>
      <c r="I14" s="26" t="s">
        <v>24</v>
      </c>
      <c r="J14" s="24" t="s">
        <v>1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25</v>
      </c>
      <c r="F15" s="31"/>
      <c r="G15" s="31"/>
      <c r="H15" s="31"/>
      <c r="I15" s="26" t="s">
        <v>26</v>
      </c>
      <c r="J15" s="24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27</v>
      </c>
      <c r="E17" s="31"/>
      <c r="F17" s="31"/>
      <c r="G17" s="31"/>
      <c r="H17" s="31"/>
      <c r="I17" s="26" t="s">
        <v>24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0" t="str">
        <f>'Rekapitulace stavby'!E14</f>
        <v>Vyplň údaj</v>
      </c>
      <c r="F18" s="242"/>
      <c r="G18" s="242"/>
      <c r="H18" s="242"/>
      <c r="I18" s="26" t="s">
        <v>26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29</v>
      </c>
      <c r="E20" s="31"/>
      <c r="F20" s="31"/>
      <c r="G20" s="31"/>
      <c r="H20" s="31"/>
      <c r="I20" s="26" t="s">
        <v>24</v>
      </c>
      <c r="J20" s="24" t="s">
        <v>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30</v>
      </c>
      <c r="F21" s="31"/>
      <c r="G21" s="31"/>
      <c r="H21" s="31"/>
      <c r="I21" s="26" t="s">
        <v>26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32</v>
      </c>
      <c r="E23" s="31"/>
      <c r="F23" s="31"/>
      <c r="G23" s="31"/>
      <c r="H23" s="31"/>
      <c r="I23" s="26" t="s">
        <v>24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33</v>
      </c>
      <c r="F24" s="31"/>
      <c r="G24" s="31"/>
      <c r="H24" s="31"/>
      <c r="I24" s="26" t="s">
        <v>26</v>
      </c>
      <c r="J24" s="24" t="s">
        <v>1</v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34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3"/>
      <c r="B27" s="94"/>
      <c r="C27" s="93"/>
      <c r="D27" s="93"/>
      <c r="E27" s="246" t="s">
        <v>1</v>
      </c>
      <c r="F27" s="246"/>
      <c r="G27" s="246"/>
      <c r="H27" s="246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6" t="s">
        <v>36</v>
      </c>
      <c r="E30" s="31"/>
      <c r="F30" s="31"/>
      <c r="G30" s="31"/>
      <c r="H30" s="31"/>
      <c r="I30" s="31"/>
      <c r="J30" s="70">
        <f>ROUND(J132,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2"/>
      <c r="C32" s="31"/>
      <c r="D32" s="31"/>
      <c r="E32" s="31"/>
      <c r="F32" s="35" t="s">
        <v>38</v>
      </c>
      <c r="G32" s="31"/>
      <c r="H32" s="31"/>
      <c r="I32" s="35" t="s">
        <v>37</v>
      </c>
      <c r="J32" s="35" t="s">
        <v>39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2"/>
      <c r="C33" s="31"/>
      <c r="D33" s="97" t="s">
        <v>40</v>
      </c>
      <c r="E33" s="26" t="s">
        <v>41</v>
      </c>
      <c r="F33" s="98">
        <f>ROUND((SUM(BE132:BE416)),  2)</f>
        <v>0</v>
      </c>
      <c r="G33" s="31"/>
      <c r="H33" s="31"/>
      <c r="I33" s="99">
        <v>0.21</v>
      </c>
      <c r="J33" s="98">
        <f>ROUND(((SUM(BE132:BE416))*I33),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26" t="s">
        <v>42</v>
      </c>
      <c r="F34" s="98">
        <f>ROUND((SUM(BF132:BF416)),  2)</f>
        <v>0</v>
      </c>
      <c r="G34" s="31"/>
      <c r="H34" s="31"/>
      <c r="I34" s="99">
        <v>0.12</v>
      </c>
      <c r="J34" s="98">
        <f>ROUND(((SUM(BF132:BF416))*I34),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2"/>
      <c r="C35" s="31"/>
      <c r="D35" s="31"/>
      <c r="E35" s="26" t="s">
        <v>43</v>
      </c>
      <c r="F35" s="98">
        <f>ROUND((SUM(BG132:BG416)),  2)</f>
        <v>0</v>
      </c>
      <c r="G35" s="31"/>
      <c r="H35" s="31"/>
      <c r="I35" s="99">
        <v>0.21</v>
      </c>
      <c r="J35" s="98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2"/>
      <c r="C36" s="31"/>
      <c r="D36" s="31"/>
      <c r="E36" s="26" t="s">
        <v>44</v>
      </c>
      <c r="F36" s="98">
        <f>ROUND((SUM(BH132:BH416)),  2)</f>
        <v>0</v>
      </c>
      <c r="G36" s="31"/>
      <c r="H36" s="31"/>
      <c r="I36" s="99">
        <v>0.12</v>
      </c>
      <c r="J36" s="98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45</v>
      </c>
      <c r="F37" s="98">
        <f>ROUND((SUM(BI132:BI416)),  2)</f>
        <v>0</v>
      </c>
      <c r="G37" s="31"/>
      <c r="H37" s="31"/>
      <c r="I37" s="99">
        <v>0</v>
      </c>
      <c r="J37" s="98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0"/>
      <c r="D39" s="101" t="s">
        <v>46</v>
      </c>
      <c r="E39" s="59"/>
      <c r="F39" s="59"/>
      <c r="G39" s="102" t="s">
        <v>47</v>
      </c>
      <c r="H39" s="103" t="s">
        <v>48</v>
      </c>
      <c r="I39" s="59"/>
      <c r="J39" s="104">
        <f>SUM(J30:J37)</f>
        <v>0</v>
      </c>
      <c r="K39" s="105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customHeight="1">
      <c r="B41" s="19"/>
      <c r="L41" s="19"/>
    </row>
    <row r="42" spans="1:31" s="1" customFormat="1" ht="14.4" customHeight="1">
      <c r="B42" s="19"/>
      <c r="L42" s="19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41"/>
      <c r="D50" s="42" t="s">
        <v>49</v>
      </c>
      <c r="E50" s="43"/>
      <c r="F50" s="43"/>
      <c r="G50" s="42" t="s">
        <v>50</v>
      </c>
      <c r="H50" s="43"/>
      <c r="I50" s="43"/>
      <c r="J50" s="43"/>
      <c r="K50" s="43"/>
      <c r="L50" s="4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1"/>
      <c r="B61" s="32"/>
      <c r="C61" s="31"/>
      <c r="D61" s="44" t="s">
        <v>51</v>
      </c>
      <c r="E61" s="34"/>
      <c r="F61" s="106" t="s">
        <v>52</v>
      </c>
      <c r="G61" s="44" t="s">
        <v>51</v>
      </c>
      <c r="H61" s="34"/>
      <c r="I61" s="34"/>
      <c r="J61" s="107" t="s">
        <v>52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1"/>
      <c r="B65" s="32"/>
      <c r="C65" s="31"/>
      <c r="D65" s="42" t="s">
        <v>53</v>
      </c>
      <c r="E65" s="45"/>
      <c r="F65" s="45"/>
      <c r="G65" s="42" t="s">
        <v>54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1"/>
      <c r="B76" s="32"/>
      <c r="C76" s="31"/>
      <c r="D76" s="44" t="s">
        <v>51</v>
      </c>
      <c r="E76" s="34"/>
      <c r="F76" s="106" t="s">
        <v>52</v>
      </c>
      <c r="G76" s="44" t="s">
        <v>51</v>
      </c>
      <c r="H76" s="34"/>
      <c r="I76" s="34"/>
      <c r="J76" s="107" t="s">
        <v>52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customHeight="1">
      <c r="A82" s="31"/>
      <c r="B82" s="32"/>
      <c r="C82" s="20" t="s">
        <v>111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48" t="str">
        <f>E7</f>
        <v>Modernizace učeben v Gymnáziu Sokolov - stavební část</v>
      </c>
      <c r="F85" s="249"/>
      <c r="G85" s="249"/>
      <c r="H85" s="249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109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7" t="str">
        <f>E9</f>
        <v>5 - Učebna B 406 - Chemie</v>
      </c>
      <c r="F87" s="247"/>
      <c r="G87" s="247"/>
      <c r="H87" s="247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Sokolov</v>
      </c>
      <c r="G89" s="31"/>
      <c r="H89" s="31"/>
      <c r="I89" s="26" t="s">
        <v>21</v>
      </c>
      <c r="J89" s="54" t="str">
        <f>IF(J12="","",J12)</f>
        <v>24. 5. 2024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customHeight="1">
      <c r="A91" s="31"/>
      <c r="B91" s="32"/>
      <c r="C91" s="26" t="s">
        <v>23</v>
      </c>
      <c r="D91" s="31"/>
      <c r="E91" s="31"/>
      <c r="F91" s="24" t="str">
        <f>E15</f>
        <v>Gymnázium Sokolov a KVC, p.o.</v>
      </c>
      <c r="G91" s="31"/>
      <c r="H91" s="31"/>
      <c r="I91" s="26" t="s">
        <v>29</v>
      </c>
      <c r="J91" s="29" t="str">
        <f>E21</f>
        <v>Projekt stav s.r.o.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customHeight="1">
      <c r="A92" s="31"/>
      <c r="B92" s="32"/>
      <c r="C92" s="26" t="s">
        <v>27</v>
      </c>
      <c r="D92" s="31"/>
      <c r="E92" s="31"/>
      <c r="F92" s="24" t="str">
        <f>IF(E18="","",E18)</f>
        <v>Vyplň údaj</v>
      </c>
      <c r="G92" s="31"/>
      <c r="H92" s="31"/>
      <c r="I92" s="26" t="s">
        <v>32</v>
      </c>
      <c r="J92" s="29" t="str">
        <f>E24</f>
        <v>Milan Hájek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08" t="s">
        <v>112</v>
      </c>
      <c r="D94" s="100"/>
      <c r="E94" s="100"/>
      <c r="F94" s="100"/>
      <c r="G94" s="100"/>
      <c r="H94" s="100"/>
      <c r="I94" s="100"/>
      <c r="J94" s="109" t="s">
        <v>113</v>
      </c>
      <c r="K94" s="100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5" customHeight="1">
      <c r="A96" s="31"/>
      <c r="B96" s="32"/>
      <c r="C96" s="110" t="s">
        <v>114</v>
      </c>
      <c r="D96" s="31"/>
      <c r="E96" s="31"/>
      <c r="F96" s="31"/>
      <c r="G96" s="31"/>
      <c r="H96" s="31"/>
      <c r="I96" s="31"/>
      <c r="J96" s="70">
        <f>J132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115</v>
      </c>
    </row>
    <row r="97" spans="2:12" s="9" customFormat="1" ht="24.9" customHeight="1">
      <c r="B97" s="111"/>
      <c r="D97" s="112" t="s">
        <v>156</v>
      </c>
      <c r="E97" s="113"/>
      <c r="F97" s="113"/>
      <c r="G97" s="113"/>
      <c r="H97" s="113"/>
      <c r="I97" s="113"/>
      <c r="J97" s="114">
        <f>J133</f>
        <v>0</v>
      </c>
      <c r="L97" s="111"/>
    </row>
    <row r="98" spans="2:12" s="12" customFormat="1" ht="19.95" customHeight="1">
      <c r="B98" s="159"/>
      <c r="D98" s="160" t="s">
        <v>157</v>
      </c>
      <c r="E98" s="161"/>
      <c r="F98" s="161"/>
      <c r="G98" s="161"/>
      <c r="H98" s="161"/>
      <c r="I98" s="161"/>
      <c r="J98" s="162">
        <f>J134</f>
        <v>0</v>
      </c>
      <c r="L98" s="159"/>
    </row>
    <row r="99" spans="2:12" s="12" customFormat="1" ht="19.95" customHeight="1">
      <c r="B99" s="159"/>
      <c r="D99" s="160" t="s">
        <v>158</v>
      </c>
      <c r="E99" s="161"/>
      <c r="F99" s="161"/>
      <c r="G99" s="161"/>
      <c r="H99" s="161"/>
      <c r="I99" s="161"/>
      <c r="J99" s="162">
        <f>J151</f>
        <v>0</v>
      </c>
      <c r="L99" s="159"/>
    </row>
    <row r="100" spans="2:12" s="12" customFormat="1" ht="19.95" customHeight="1">
      <c r="B100" s="159"/>
      <c r="D100" s="160" t="s">
        <v>159</v>
      </c>
      <c r="E100" s="161"/>
      <c r="F100" s="161"/>
      <c r="G100" s="161"/>
      <c r="H100" s="161"/>
      <c r="I100" s="161"/>
      <c r="J100" s="162">
        <f>J174</f>
        <v>0</v>
      </c>
      <c r="L100" s="159"/>
    </row>
    <row r="101" spans="2:12" s="12" customFormat="1" ht="19.95" customHeight="1">
      <c r="B101" s="159"/>
      <c r="D101" s="160" t="s">
        <v>160</v>
      </c>
      <c r="E101" s="161"/>
      <c r="F101" s="161"/>
      <c r="G101" s="161"/>
      <c r="H101" s="161"/>
      <c r="I101" s="161"/>
      <c r="J101" s="162">
        <f>J184</f>
        <v>0</v>
      </c>
      <c r="L101" s="159"/>
    </row>
    <row r="102" spans="2:12" s="9" customFormat="1" ht="24.9" customHeight="1">
      <c r="B102" s="111"/>
      <c r="D102" s="112" t="s">
        <v>161</v>
      </c>
      <c r="E102" s="113"/>
      <c r="F102" s="113"/>
      <c r="G102" s="113"/>
      <c r="H102" s="113"/>
      <c r="I102" s="113"/>
      <c r="J102" s="114">
        <f>J187</f>
        <v>0</v>
      </c>
      <c r="L102" s="111"/>
    </row>
    <row r="103" spans="2:12" s="12" customFormat="1" ht="19.95" customHeight="1">
      <c r="B103" s="159"/>
      <c r="D103" s="160" t="s">
        <v>162</v>
      </c>
      <c r="E103" s="161"/>
      <c r="F103" s="161"/>
      <c r="G103" s="161"/>
      <c r="H103" s="161"/>
      <c r="I103" s="161"/>
      <c r="J103" s="162">
        <f>J188</f>
        <v>0</v>
      </c>
      <c r="L103" s="159"/>
    </row>
    <row r="104" spans="2:12" s="12" customFormat="1" ht="19.95" customHeight="1">
      <c r="B104" s="159"/>
      <c r="D104" s="160" t="s">
        <v>163</v>
      </c>
      <c r="E104" s="161"/>
      <c r="F104" s="161"/>
      <c r="G104" s="161"/>
      <c r="H104" s="161"/>
      <c r="I104" s="161"/>
      <c r="J104" s="162">
        <f>J201</f>
        <v>0</v>
      </c>
      <c r="L104" s="159"/>
    </row>
    <row r="105" spans="2:12" s="12" customFormat="1" ht="19.95" customHeight="1">
      <c r="B105" s="159"/>
      <c r="D105" s="160" t="s">
        <v>625</v>
      </c>
      <c r="E105" s="161"/>
      <c r="F105" s="161"/>
      <c r="G105" s="161"/>
      <c r="H105" s="161"/>
      <c r="I105" s="161"/>
      <c r="J105" s="162">
        <f>J214</f>
        <v>0</v>
      </c>
      <c r="L105" s="159"/>
    </row>
    <row r="106" spans="2:12" s="12" customFormat="1" ht="19.95" customHeight="1">
      <c r="B106" s="159"/>
      <c r="D106" s="160" t="s">
        <v>164</v>
      </c>
      <c r="E106" s="161"/>
      <c r="F106" s="161"/>
      <c r="G106" s="161"/>
      <c r="H106" s="161"/>
      <c r="I106" s="161"/>
      <c r="J106" s="162">
        <f>J233</f>
        <v>0</v>
      </c>
      <c r="L106" s="159"/>
    </row>
    <row r="107" spans="2:12" s="12" customFormat="1" ht="19.95" customHeight="1">
      <c r="B107" s="159"/>
      <c r="D107" s="160" t="s">
        <v>168</v>
      </c>
      <c r="E107" s="161"/>
      <c r="F107" s="161"/>
      <c r="G107" s="161"/>
      <c r="H107" s="161"/>
      <c r="I107" s="161"/>
      <c r="J107" s="162">
        <f>J256</f>
        <v>0</v>
      </c>
      <c r="L107" s="159"/>
    </row>
    <row r="108" spans="2:12" s="12" customFormat="1" ht="19.95" customHeight="1">
      <c r="B108" s="159"/>
      <c r="D108" s="160" t="s">
        <v>626</v>
      </c>
      <c r="E108" s="161"/>
      <c r="F108" s="161"/>
      <c r="G108" s="161"/>
      <c r="H108" s="161"/>
      <c r="I108" s="161"/>
      <c r="J108" s="162">
        <f>J343</f>
        <v>0</v>
      </c>
      <c r="L108" s="159"/>
    </row>
    <row r="109" spans="2:12" s="12" customFormat="1" ht="19.95" customHeight="1">
      <c r="B109" s="159"/>
      <c r="D109" s="160" t="s">
        <v>169</v>
      </c>
      <c r="E109" s="161"/>
      <c r="F109" s="161"/>
      <c r="G109" s="161"/>
      <c r="H109" s="161"/>
      <c r="I109" s="161"/>
      <c r="J109" s="162">
        <f>J356</f>
        <v>0</v>
      </c>
      <c r="L109" s="159"/>
    </row>
    <row r="110" spans="2:12" s="12" customFormat="1" ht="19.95" customHeight="1">
      <c r="B110" s="159"/>
      <c r="D110" s="160" t="s">
        <v>627</v>
      </c>
      <c r="E110" s="161"/>
      <c r="F110" s="161"/>
      <c r="G110" s="161"/>
      <c r="H110" s="161"/>
      <c r="I110" s="161"/>
      <c r="J110" s="162">
        <f>J378</f>
        <v>0</v>
      </c>
      <c r="L110" s="159"/>
    </row>
    <row r="111" spans="2:12" s="12" customFormat="1" ht="19.95" customHeight="1">
      <c r="B111" s="159"/>
      <c r="D111" s="160" t="s">
        <v>171</v>
      </c>
      <c r="E111" s="161"/>
      <c r="F111" s="161"/>
      <c r="G111" s="161"/>
      <c r="H111" s="161"/>
      <c r="I111" s="161"/>
      <c r="J111" s="162">
        <f>J398</f>
        <v>0</v>
      </c>
      <c r="L111" s="159"/>
    </row>
    <row r="112" spans="2:12" s="9" customFormat="1" ht="24.9" customHeight="1">
      <c r="B112" s="111"/>
      <c r="D112" s="112" t="s">
        <v>172</v>
      </c>
      <c r="E112" s="113"/>
      <c r="F112" s="113"/>
      <c r="G112" s="113"/>
      <c r="H112" s="113"/>
      <c r="I112" s="113"/>
      <c r="J112" s="114">
        <f>J408</f>
        <v>0</v>
      </c>
      <c r="L112" s="111"/>
    </row>
    <row r="113" spans="1:31" s="2" customFormat="1" ht="21.75" customHeight="1">
      <c r="A113" s="31"/>
      <c r="B113" s="32"/>
      <c r="C113" s="31"/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31" s="2" customFormat="1" ht="6.9" customHeight="1">
      <c r="A114" s="31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8" spans="1:31" s="2" customFormat="1" ht="6.9" customHeight="1">
      <c r="A118" s="31"/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24.9" customHeight="1">
      <c r="A119" s="31"/>
      <c r="B119" s="32"/>
      <c r="C119" s="20" t="s">
        <v>117</v>
      </c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6.9" customHeight="1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2" customHeight="1">
      <c r="A121" s="31"/>
      <c r="B121" s="32"/>
      <c r="C121" s="26" t="s">
        <v>16</v>
      </c>
      <c r="D121" s="31"/>
      <c r="E121" s="31"/>
      <c r="F121" s="31"/>
      <c r="G121" s="31"/>
      <c r="H121" s="31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6.5" customHeight="1">
      <c r="A122" s="31"/>
      <c r="B122" s="32"/>
      <c r="C122" s="31"/>
      <c r="D122" s="31"/>
      <c r="E122" s="248" t="str">
        <f>E7</f>
        <v>Modernizace učeben v Gymnáziu Sokolov - stavební část</v>
      </c>
      <c r="F122" s="249"/>
      <c r="G122" s="249"/>
      <c r="H122" s="249"/>
      <c r="I122" s="31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>
      <c r="A123" s="31"/>
      <c r="B123" s="32"/>
      <c r="C123" s="26" t="s">
        <v>109</v>
      </c>
      <c r="D123" s="31"/>
      <c r="E123" s="31"/>
      <c r="F123" s="31"/>
      <c r="G123" s="31"/>
      <c r="H123" s="31"/>
      <c r="I123" s="31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6.5" customHeight="1">
      <c r="A124" s="31"/>
      <c r="B124" s="32"/>
      <c r="C124" s="31"/>
      <c r="D124" s="31"/>
      <c r="E124" s="227" t="str">
        <f>E9</f>
        <v>5 - Učebna B 406 - Chemie</v>
      </c>
      <c r="F124" s="247"/>
      <c r="G124" s="247"/>
      <c r="H124" s="247"/>
      <c r="I124" s="31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" customHeight="1">
      <c r="A125" s="31"/>
      <c r="B125" s="32"/>
      <c r="C125" s="31"/>
      <c r="D125" s="31"/>
      <c r="E125" s="31"/>
      <c r="F125" s="31"/>
      <c r="G125" s="31"/>
      <c r="H125" s="31"/>
      <c r="I125" s="31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2" customHeight="1">
      <c r="A126" s="31"/>
      <c r="B126" s="32"/>
      <c r="C126" s="26" t="s">
        <v>19</v>
      </c>
      <c r="D126" s="31"/>
      <c r="E126" s="31"/>
      <c r="F126" s="24" t="str">
        <f>F12</f>
        <v>Sokolov</v>
      </c>
      <c r="G126" s="31"/>
      <c r="H126" s="31"/>
      <c r="I126" s="26" t="s">
        <v>21</v>
      </c>
      <c r="J126" s="54" t="str">
        <f>IF(J12="","",J12)</f>
        <v>24. 5. 2024</v>
      </c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6.9" customHeight="1">
      <c r="A127" s="31"/>
      <c r="B127" s="32"/>
      <c r="C127" s="31"/>
      <c r="D127" s="31"/>
      <c r="E127" s="31"/>
      <c r="F127" s="31"/>
      <c r="G127" s="31"/>
      <c r="H127" s="31"/>
      <c r="I127" s="31"/>
      <c r="J127" s="31"/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5.15" customHeight="1">
      <c r="A128" s="31"/>
      <c r="B128" s="32"/>
      <c r="C128" s="26" t="s">
        <v>23</v>
      </c>
      <c r="D128" s="31"/>
      <c r="E128" s="31"/>
      <c r="F128" s="24" t="str">
        <f>E15</f>
        <v>Gymnázium Sokolov a KVC, p.o.</v>
      </c>
      <c r="G128" s="31"/>
      <c r="H128" s="31"/>
      <c r="I128" s="26" t="s">
        <v>29</v>
      </c>
      <c r="J128" s="29" t="str">
        <f>E21</f>
        <v>Projekt stav s.r.o.</v>
      </c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5.15" customHeight="1">
      <c r="A129" s="31"/>
      <c r="B129" s="32"/>
      <c r="C129" s="26" t="s">
        <v>27</v>
      </c>
      <c r="D129" s="31"/>
      <c r="E129" s="31"/>
      <c r="F129" s="24" t="str">
        <f>IF(E18="","",E18)</f>
        <v>Vyplň údaj</v>
      </c>
      <c r="G129" s="31"/>
      <c r="H129" s="31"/>
      <c r="I129" s="26" t="s">
        <v>32</v>
      </c>
      <c r="J129" s="29" t="str">
        <f>E24</f>
        <v>Milan Hájek</v>
      </c>
      <c r="K129" s="31"/>
      <c r="L129" s="4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0.35" customHeight="1">
      <c r="A130" s="31"/>
      <c r="B130" s="32"/>
      <c r="C130" s="31"/>
      <c r="D130" s="31"/>
      <c r="E130" s="31"/>
      <c r="F130" s="31"/>
      <c r="G130" s="31"/>
      <c r="H130" s="31"/>
      <c r="I130" s="31"/>
      <c r="J130" s="31"/>
      <c r="K130" s="31"/>
      <c r="L130" s="4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10" customFormat="1" ht="29.25" customHeight="1">
      <c r="A131" s="115"/>
      <c r="B131" s="116"/>
      <c r="C131" s="117" t="s">
        <v>118</v>
      </c>
      <c r="D131" s="118" t="s">
        <v>61</v>
      </c>
      <c r="E131" s="118" t="s">
        <v>57</v>
      </c>
      <c r="F131" s="118" t="s">
        <v>58</v>
      </c>
      <c r="G131" s="118" t="s">
        <v>119</v>
      </c>
      <c r="H131" s="118" t="s">
        <v>120</v>
      </c>
      <c r="I131" s="118" t="s">
        <v>121</v>
      </c>
      <c r="J131" s="118" t="s">
        <v>113</v>
      </c>
      <c r="K131" s="119" t="s">
        <v>122</v>
      </c>
      <c r="L131" s="120"/>
      <c r="M131" s="61" t="s">
        <v>1</v>
      </c>
      <c r="N131" s="62" t="s">
        <v>40</v>
      </c>
      <c r="O131" s="62" t="s">
        <v>123</v>
      </c>
      <c r="P131" s="62" t="s">
        <v>124</v>
      </c>
      <c r="Q131" s="62" t="s">
        <v>125</v>
      </c>
      <c r="R131" s="62" t="s">
        <v>126</v>
      </c>
      <c r="S131" s="62" t="s">
        <v>127</v>
      </c>
      <c r="T131" s="63" t="s">
        <v>128</v>
      </c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</row>
    <row r="132" spans="1:65" s="2" customFormat="1" ht="22.95" customHeight="1">
      <c r="A132" s="31"/>
      <c r="B132" s="32"/>
      <c r="C132" s="68" t="s">
        <v>129</v>
      </c>
      <c r="D132" s="31"/>
      <c r="E132" s="31"/>
      <c r="F132" s="31"/>
      <c r="G132" s="31"/>
      <c r="H132" s="31"/>
      <c r="I132" s="31"/>
      <c r="J132" s="121">
        <f>BK132</f>
        <v>0</v>
      </c>
      <c r="K132" s="31"/>
      <c r="L132" s="32"/>
      <c r="M132" s="64"/>
      <c r="N132" s="55"/>
      <c r="O132" s="65"/>
      <c r="P132" s="122">
        <f>P133+P187+P408</f>
        <v>0</v>
      </c>
      <c r="Q132" s="65"/>
      <c r="R132" s="122">
        <f>R133+R187+R408</f>
        <v>8.6329255000000007</v>
      </c>
      <c r="S132" s="65"/>
      <c r="T132" s="123">
        <f>T133+T187+T408</f>
        <v>7.0722360000000002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6" t="s">
        <v>75</v>
      </c>
      <c r="AU132" s="16" t="s">
        <v>115</v>
      </c>
      <c r="BK132" s="124">
        <f>BK133+BK187+BK408</f>
        <v>0</v>
      </c>
    </row>
    <row r="133" spans="1:65" s="11" customFormat="1" ht="25.95" customHeight="1">
      <c r="B133" s="125"/>
      <c r="D133" s="126" t="s">
        <v>75</v>
      </c>
      <c r="E133" s="127" t="s">
        <v>173</v>
      </c>
      <c r="F133" s="127" t="s">
        <v>174</v>
      </c>
      <c r="I133" s="128"/>
      <c r="J133" s="129">
        <f>BK133</f>
        <v>0</v>
      </c>
      <c r="L133" s="125"/>
      <c r="M133" s="130"/>
      <c r="N133" s="131"/>
      <c r="O133" s="131"/>
      <c r="P133" s="132">
        <f>P134+P151+P174+P184</f>
        <v>0</v>
      </c>
      <c r="Q133" s="131"/>
      <c r="R133" s="132">
        <f>R134+R151+R174+R184</f>
        <v>4.3136695000000005</v>
      </c>
      <c r="S133" s="131"/>
      <c r="T133" s="133">
        <f>T134+T151+T174+T184</f>
        <v>6.9857000000000005</v>
      </c>
      <c r="AR133" s="126" t="s">
        <v>83</v>
      </c>
      <c r="AT133" s="134" t="s">
        <v>75</v>
      </c>
      <c r="AU133" s="134" t="s">
        <v>76</v>
      </c>
      <c r="AY133" s="126" t="s">
        <v>132</v>
      </c>
      <c r="BK133" s="135">
        <f>BK134+BK151+BK174+BK184</f>
        <v>0</v>
      </c>
    </row>
    <row r="134" spans="1:65" s="11" customFormat="1" ht="22.95" customHeight="1">
      <c r="B134" s="125"/>
      <c r="D134" s="126" t="s">
        <v>75</v>
      </c>
      <c r="E134" s="163" t="s">
        <v>99</v>
      </c>
      <c r="F134" s="163" t="s">
        <v>175</v>
      </c>
      <c r="I134" s="128"/>
      <c r="J134" s="164">
        <f>BK134</f>
        <v>0</v>
      </c>
      <c r="L134" s="125"/>
      <c r="M134" s="130"/>
      <c r="N134" s="131"/>
      <c r="O134" s="131"/>
      <c r="P134" s="132">
        <f>SUM(P135:P150)</f>
        <v>0</v>
      </c>
      <c r="Q134" s="131"/>
      <c r="R134" s="132">
        <f>SUM(R135:R150)</f>
        <v>4.2979275000000001</v>
      </c>
      <c r="S134" s="131"/>
      <c r="T134" s="133">
        <f>SUM(T135:T150)</f>
        <v>3.0000000000000003E-4</v>
      </c>
      <c r="AR134" s="126" t="s">
        <v>83</v>
      </c>
      <c r="AT134" s="134" t="s">
        <v>75</v>
      </c>
      <c r="AU134" s="134" t="s">
        <v>83</v>
      </c>
      <c r="AY134" s="126" t="s">
        <v>132</v>
      </c>
      <c r="BK134" s="135">
        <f>SUM(BK135:BK150)</f>
        <v>0</v>
      </c>
    </row>
    <row r="135" spans="1:65" s="2" customFormat="1" ht="24.15" customHeight="1">
      <c r="A135" s="31"/>
      <c r="B135" s="136"/>
      <c r="C135" s="137" t="s">
        <v>83</v>
      </c>
      <c r="D135" s="137" t="s">
        <v>133</v>
      </c>
      <c r="E135" s="138" t="s">
        <v>176</v>
      </c>
      <c r="F135" s="139" t="s">
        <v>177</v>
      </c>
      <c r="G135" s="140" t="s">
        <v>178</v>
      </c>
      <c r="H135" s="141">
        <v>92.6</v>
      </c>
      <c r="I135" s="142"/>
      <c r="J135" s="143">
        <f>ROUND(I135*H135,2)</f>
        <v>0</v>
      </c>
      <c r="K135" s="139" t="s">
        <v>179</v>
      </c>
      <c r="L135" s="32"/>
      <c r="M135" s="144" t="s">
        <v>1</v>
      </c>
      <c r="N135" s="145" t="s">
        <v>41</v>
      </c>
      <c r="O135" s="57"/>
      <c r="P135" s="146">
        <f>O135*H135</f>
        <v>0</v>
      </c>
      <c r="Q135" s="146">
        <v>5.7999999999999996E-3</v>
      </c>
      <c r="R135" s="146">
        <f>Q135*H135</f>
        <v>0.53707999999999989</v>
      </c>
      <c r="S135" s="146">
        <v>0</v>
      </c>
      <c r="T135" s="147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48" t="s">
        <v>93</v>
      </c>
      <c r="AT135" s="148" t="s">
        <v>133</v>
      </c>
      <c r="AU135" s="148" t="s">
        <v>85</v>
      </c>
      <c r="AY135" s="16" t="s">
        <v>132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6" t="s">
        <v>83</v>
      </c>
      <c r="BK135" s="149">
        <f>ROUND(I135*H135,2)</f>
        <v>0</v>
      </c>
      <c r="BL135" s="16" t="s">
        <v>93</v>
      </c>
      <c r="BM135" s="148" t="s">
        <v>1050</v>
      </c>
    </row>
    <row r="136" spans="1:65" s="2" customFormat="1" ht="28.8">
      <c r="A136" s="31"/>
      <c r="B136" s="32"/>
      <c r="C136" s="31"/>
      <c r="D136" s="150" t="s">
        <v>138</v>
      </c>
      <c r="E136" s="31"/>
      <c r="F136" s="151" t="s">
        <v>181</v>
      </c>
      <c r="G136" s="31"/>
      <c r="H136" s="31"/>
      <c r="I136" s="152"/>
      <c r="J136" s="31"/>
      <c r="K136" s="31"/>
      <c r="L136" s="32"/>
      <c r="M136" s="153"/>
      <c r="N136" s="154"/>
      <c r="O136" s="57"/>
      <c r="P136" s="57"/>
      <c r="Q136" s="57"/>
      <c r="R136" s="57"/>
      <c r="S136" s="57"/>
      <c r="T136" s="58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6" t="s">
        <v>138</v>
      </c>
      <c r="AU136" s="16" t="s">
        <v>85</v>
      </c>
    </row>
    <row r="137" spans="1:65" s="2" customFormat="1" ht="21.75" customHeight="1">
      <c r="A137" s="31"/>
      <c r="B137" s="136"/>
      <c r="C137" s="137" t="s">
        <v>85</v>
      </c>
      <c r="D137" s="137" t="s">
        <v>133</v>
      </c>
      <c r="E137" s="138" t="s">
        <v>182</v>
      </c>
      <c r="F137" s="139" t="s">
        <v>183</v>
      </c>
      <c r="G137" s="140" t="s">
        <v>178</v>
      </c>
      <c r="H137" s="141">
        <v>8.4</v>
      </c>
      <c r="I137" s="142"/>
      <c r="J137" s="143">
        <f>ROUND(I137*H137,2)</f>
        <v>0</v>
      </c>
      <c r="K137" s="139" t="s">
        <v>179</v>
      </c>
      <c r="L137" s="32"/>
      <c r="M137" s="144" t="s">
        <v>1</v>
      </c>
      <c r="N137" s="145" t="s">
        <v>41</v>
      </c>
      <c r="O137" s="57"/>
      <c r="P137" s="146">
        <f>O137*H137</f>
        <v>0</v>
      </c>
      <c r="Q137" s="146">
        <v>5.6000000000000001E-2</v>
      </c>
      <c r="R137" s="146">
        <f>Q137*H137</f>
        <v>0.47040000000000004</v>
      </c>
      <c r="S137" s="146">
        <v>0</v>
      </c>
      <c r="T137" s="147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48" t="s">
        <v>93</v>
      </c>
      <c r="AT137" s="148" t="s">
        <v>133</v>
      </c>
      <c r="AU137" s="148" t="s">
        <v>85</v>
      </c>
      <c r="AY137" s="16" t="s">
        <v>132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6" t="s">
        <v>83</v>
      </c>
      <c r="BK137" s="149">
        <f>ROUND(I137*H137,2)</f>
        <v>0</v>
      </c>
      <c r="BL137" s="16" t="s">
        <v>93</v>
      </c>
      <c r="BM137" s="148" t="s">
        <v>1051</v>
      </c>
    </row>
    <row r="138" spans="1:65" s="2" customFormat="1">
      <c r="A138" s="31"/>
      <c r="B138" s="32"/>
      <c r="C138" s="31"/>
      <c r="D138" s="150" t="s">
        <v>138</v>
      </c>
      <c r="E138" s="31"/>
      <c r="F138" s="151" t="s">
        <v>185</v>
      </c>
      <c r="G138" s="31"/>
      <c r="H138" s="31"/>
      <c r="I138" s="152"/>
      <c r="J138" s="31"/>
      <c r="K138" s="31"/>
      <c r="L138" s="32"/>
      <c r="M138" s="153"/>
      <c r="N138" s="154"/>
      <c r="O138" s="57"/>
      <c r="P138" s="57"/>
      <c r="Q138" s="57"/>
      <c r="R138" s="57"/>
      <c r="S138" s="57"/>
      <c r="T138" s="58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6" t="s">
        <v>138</v>
      </c>
      <c r="AU138" s="16" t="s">
        <v>85</v>
      </c>
    </row>
    <row r="139" spans="1:65" s="13" customFormat="1">
      <c r="B139" s="165"/>
      <c r="D139" s="150" t="s">
        <v>186</v>
      </c>
      <c r="E139" s="166" t="s">
        <v>1</v>
      </c>
      <c r="F139" s="167" t="s">
        <v>628</v>
      </c>
      <c r="H139" s="168">
        <v>6</v>
      </c>
      <c r="I139" s="169"/>
      <c r="L139" s="165"/>
      <c r="M139" s="170"/>
      <c r="N139" s="171"/>
      <c r="O139" s="171"/>
      <c r="P139" s="171"/>
      <c r="Q139" s="171"/>
      <c r="R139" s="171"/>
      <c r="S139" s="171"/>
      <c r="T139" s="172"/>
      <c r="AT139" s="166" t="s">
        <v>186</v>
      </c>
      <c r="AU139" s="166" t="s">
        <v>85</v>
      </c>
      <c r="AV139" s="13" t="s">
        <v>85</v>
      </c>
      <c r="AW139" s="13" t="s">
        <v>31</v>
      </c>
      <c r="AX139" s="13" t="s">
        <v>76</v>
      </c>
      <c r="AY139" s="166" t="s">
        <v>132</v>
      </c>
    </row>
    <row r="140" spans="1:65" s="13" customFormat="1">
      <c r="B140" s="165"/>
      <c r="D140" s="150" t="s">
        <v>186</v>
      </c>
      <c r="E140" s="166" t="s">
        <v>1</v>
      </c>
      <c r="F140" s="167" t="s">
        <v>629</v>
      </c>
      <c r="H140" s="168">
        <v>1.4</v>
      </c>
      <c r="I140" s="169"/>
      <c r="L140" s="165"/>
      <c r="M140" s="170"/>
      <c r="N140" s="171"/>
      <c r="O140" s="171"/>
      <c r="P140" s="171"/>
      <c r="Q140" s="171"/>
      <c r="R140" s="171"/>
      <c r="S140" s="171"/>
      <c r="T140" s="172"/>
      <c r="AT140" s="166" t="s">
        <v>186</v>
      </c>
      <c r="AU140" s="166" t="s">
        <v>85</v>
      </c>
      <c r="AV140" s="13" t="s">
        <v>85</v>
      </c>
      <c r="AW140" s="13" t="s">
        <v>31</v>
      </c>
      <c r="AX140" s="13" t="s">
        <v>76</v>
      </c>
      <c r="AY140" s="166" t="s">
        <v>132</v>
      </c>
    </row>
    <row r="141" spans="1:65" s="13" customFormat="1">
      <c r="B141" s="165"/>
      <c r="D141" s="150" t="s">
        <v>186</v>
      </c>
      <c r="E141" s="166" t="s">
        <v>1</v>
      </c>
      <c r="F141" s="167" t="s">
        <v>188</v>
      </c>
      <c r="H141" s="168">
        <v>0.7</v>
      </c>
      <c r="I141" s="169"/>
      <c r="L141" s="165"/>
      <c r="M141" s="170"/>
      <c r="N141" s="171"/>
      <c r="O141" s="171"/>
      <c r="P141" s="171"/>
      <c r="Q141" s="171"/>
      <c r="R141" s="171"/>
      <c r="S141" s="171"/>
      <c r="T141" s="172"/>
      <c r="AT141" s="166" t="s">
        <v>186</v>
      </c>
      <c r="AU141" s="166" t="s">
        <v>85</v>
      </c>
      <c r="AV141" s="13" t="s">
        <v>85</v>
      </c>
      <c r="AW141" s="13" t="s">
        <v>31</v>
      </c>
      <c r="AX141" s="13" t="s">
        <v>76</v>
      </c>
      <c r="AY141" s="166" t="s">
        <v>132</v>
      </c>
    </row>
    <row r="142" spans="1:65" s="13" customFormat="1">
      <c r="B142" s="165"/>
      <c r="D142" s="150" t="s">
        <v>186</v>
      </c>
      <c r="E142" s="166" t="s">
        <v>1</v>
      </c>
      <c r="F142" s="167" t="s">
        <v>630</v>
      </c>
      <c r="H142" s="168">
        <v>0.3</v>
      </c>
      <c r="I142" s="169"/>
      <c r="L142" s="165"/>
      <c r="M142" s="170"/>
      <c r="N142" s="171"/>
      <c r="O142" s="171"/>
      <c r="P142" s="171"/>
      <c r="Q142" s="171"/>
      <c r="R142" s="171"/>
      <c r="S142" s="171"/>
      <c r="T142" s="172"/>
      <c r="AT142" s="166" t="s">
        <v>186</v>
      </c>
      <c r="AU142" s="166" t="s">
        <v>85</v>
      </c>
      <c r="AV142" s="13" t="s">
        <v>85</v>
      </c>
      <c r="AW142" s="13" t="s">
        <v>31</v>
      </c>
      <c r="AX142" s="13" t="s">
        <v>76</v>
      </c>
      <c r="AY142" s="166" t="s">
        <v>132</v>
      </c>
    </row>
    <row r="143" spans="1:65" s="2" customFormat="1" ht="24.15" customHeight="1">
      <c r="A143" s="31"/>
      <c r="B143" s="136"/>
      <c r="C143" s="137" t="s">
        <v>90</v>
      </c>
      <c r="D143" s="137" t="s">
        <v>133</v>
      </c>
      <c r="E143" s="138" t="s">
        <v>191</v>
      </c>
      <c r="F143" s="139" t="s">
        <v>192</v>
      </c>
      <c r="G143" s="140" t="s">
        <v>178</v>
      </c>
      <c r="H143" s="141">
        <v>121</v>
      </c>
      <c r="I143" s="142"/>
      <c r="J143" s="143">
        <f>ROUND(I143*H143,2)</f>
        <v>0</v>
      </c>
      <c r="K143" s="139" t="s">
        <v>179</v>
      </c>
      <c r="L143" s="32"/>
      <c r="M143" s="144" t="s">
        <v>1</v>
      </c>
      <c r="N143" s="145" t="s">
        <v>41</v>
      </c>
      <c r="O143" s="57"/>
      <c r="P143" s="146">
        <f>O143*H143</f>
        <v>0</v>
      </c>
      <c r="Q143" s="146">
        <v>5.7999999999999996E-3</v>
      </c>
      <c r="R143" s="146">
        <f>Q143*H143</f>
        <v>0.70179999999999998</v>
      </c>
      <c r="S143" s="146">
        <v>0</v>
      </c>
      <c r="T143" s="147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48" t="s">
        <v>93</v>
      </c>
      <c r="AT143" s="148" t="s">
        <v>133</v>
      </c>
      <c r="AU143" s="148" t="s">
        <v>85</v>
      </c>
      <c r="AY143" s="16" t="s">
        <v>132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6" t="s">
        <v>83</v>
      </c>
      <c r="BK143" s="149">
        <f>ROUND(I143*H143,2)</f>
        <v>0</v>
      </c>
      <c r="BL143" s="16" t="s">
        <v>93</v>
      </c>
      <c r="BM143" s="148" t="s">
        <v>1052</v>
      </c>
    </row>
    <row r="144" spans="1:65" s="2" customFormat="1" ht="28.8">
      <c r="A144" s="31"/>
      <c r="B144" s="32"/>
      <c r="C144" s="31"/>
      <c r="D144" s="150" t="s">
        <v>138</v>
      </c>
      <c r="E144" s="31"/>
      <c r="F144" s="151" t="s">
        <v>194</v>
      </c>
      <c r="G144" s="31"/>
      <c r="H144" s="31"/>
      <c r="I144" s="152"/>
      <c r="J144" s="31"/>
      <c r="K144" s="31"/>
      <c r="L144" s="32"/>
      <c r="M144" s="153"/>
      <c r="N144" s="154"/>
      <c r="O144" s="57"/>
      <c r="P144" s="57"/>
      <c r="Q144" s="57"/>
      <c r="R144" s="57"/>
      <c r="S144" s="57"/>
      <c r="T144" s="58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6" t="s">
        <v>138</v>
      </c>
      <c r="AU144" s="16" t="s">
        <v>85</v>
      </c>
    </row>
    <row r="145" spans="1:65" s="2" customFormat="1" ht="24.15" customHeight="1">
      <c r="A145" s="31"/>
      <c r="B145" s="136"/>
      <c r="C145" s="137" t="s">
        <v>93</v>
      </c>
      <c r="D145" s="137" t="s">
        <v>133</v>
      </c>
      <c r="E145" s="138" t="s">
        <v>195</v>
      </c>
      <c r="F145" s="139" t="s">
        <v>196</v>
      </c>
      <c r="G145" s="140" t="s">
        <v>178</v>
      </c>
      <c r="H145" s="141">
        <v>30</v>
      </c>
      <c r="I145" s="142"/>
      <c r="J145" s="143">
        <f>ROUND(I145*H145,2)</f>
        <v>0</v>
      </c>
      <c r="K145" s="139" t="s">
        <v>179</v>
      </c>
      <c r="L145" s="32"/>
      <c r="M145" s="144" t="s">
        <v>1</v>
      </c>
      <c r="N145" s="145" t="s">
        <v>41</v>
      </c>
      <c r="O145" s="57"/>
      <c r="P145" s="146">
        <f>O145*H145</f>
        <v>0</v>
      </c>
      <c r="Q145" s="146">
        <v>0</v>
      </c>
      <c r="R145" s="146">
        <f>Q145*H145</f>
        <v>0</v>
      </c>
      <c r="S145" s="146">
        <v>1.0000000000000001E-5</v>
      </c>
      <c r="T145" s="147">
        <f>S145*H145</f>
        <v>3.0000000000000003E-4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48" t="s">
        <v>93</v>
      </c>
      <c r="AT145" s="148" t="s">
        <v>133</v>
      </c>
      <c r="AU145" s="148" t="s">
        <v>85</v>
      </c>
      <c r="AY145" s="16" t="s">
        <v>132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6" t="s">
        <v>83</v>
      </c>
      <c r="BK145" s="149">
        <f>ROUND(I145*H145,2)</f>
        <v>0</v>
      </c>
      <c r="BL145" s="16" t="s">
        <v>93</v>
      </c>
      <c r="BM145" s="148" t="s">
        <v>1053</v>
      </c>
    </row>
    <row r="146" spans="1:65" s="2" customFormat="1" ht="28.8">
      <c r="A146" s="31"/>
      <c r="B146" s="32"/>
      <c r="C146" s="31"/>
      <c r="D146" s="150" t="s">
        <v>138</v>
      </c>
      <c r="E146" s="31"/>
      <c r="F146" s="151" t="s">
        <v>198</v>
      </c>
      <c r="G146" s="31"/>
      <c r="H146" s="31"/>
      <c r="I146" s="152"/>
      <c r="J146" s="31"/>
      <c r="K146" s="31"/>
      <c r="L146" s="32"/>
      <c r="M146" s="153"/>
      <c r="N146" s="154"/>
      <c r="O146" s="57"/>
      <c r="P146" s="57"/>
      <c r="Q146" s="57"/>
      <c r="R146" s="57"/>
      <c r="S146" s="57"/>
      <c r="T146" s="58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6" t="s">
        <v>138</v>
      </c>
      <c r="AU146" s="16" t="s">
        <v>85</v>
      </c>
    </row>
    <row r="147" spans="1:65" s="13" customFormat="1">
      <c r="B147" s="165"/>
      <c r="D147" s="150" t="s">
        <v>186</v>
      </c>
      <c r="E147" s="166" t="s">
        <v>1</v>
      </c>
      <c r="F147" s="167" t="s">
        <v>631</v>
      </c>
      <c r="H147" s="168">
        <v>30</v>
      </c>
      <c r="I147" s="169"/>
      <c r="L147" s="165"/>
      <c r="M147" s="170"/>
      <c r="N147" s="171"/>
      <c r="O147" s="171"/>
      <c r="P147" s="171"/>
      <c r="Q147" s="171"/>
      <c r="R147" s="171"/>
      <c r="S147" s="171"/>
      <c r="T147" s="172"/>
      <c r="AT147" s="166" t="s">
        <v>186</v>
      </c>
      <c r="AU147" s="166" t="s">
        <v>85</v>
      </c>
      <c r="AV147" s="13" t="s">
        <v>85</v>
      </c>
      <c r="AW147" s="13" t="s">
        <v>31</v>
      </c>
      <c r="AX147" s="13" t="s">
        <v>83</v>
      </c>
      <c r="AY147" s="166" t="s">
        <v>132</v>
      </c>
    </row>
    <row r="148" spans="1:65" s="2" customFormat="1" ht="24.15" customHeight="1">
      <c r="A148" s="31"/>
      <c r="B148" s="136"/>
      <c r="C148" s="137" t="s">
        <v>96</v>
      </c>
      <c r="D148" s="137" t="s">
        <v>133</v>
      </c>
      <c r="E148" s="138" t="s">
        <v>632</v>
      </c>
      <c r="F148" s="139" t="s">
        <v>633</v>
      </c>
      <c r="G148" s="140" t="s">
        <v>634</v>
      </c>
      <c r="H148" s="141">
        <v>1.125</v>
      </c>
      <c r="I148" s="142"/>
      <c r="J148" s="143">
        <f>ROUND(I148*H148,2)</f>
        <v>0</v>
      </c>
      <c r="K148" s="139" t="s">
        <v>179</v>
      </c>
      <c r="L148" s="32"/>
      <c r="M148" s="144" t="s">
        <v>1</v>
      </c>
      <c r="N148" s="145" t="s">
        <v>41</v>
      </c>
      <c r="O148" s="57"/>
      <c r="P148" s="146">
        <f>O148*H148</f>
        <v>0</v>
      </c>
      <c r="Q148" s="146">
        <v>2.3010199999999998</v>
      </c>
      <c r="R148" s="146">
        <f>Q148*H148</f>
        <v>2.5886475</v>
      </c>
      <c r="S148" s="146">
        <v>0</v>
      </c>
      <c r="T148" s="147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48" t="s">
        <v>93</v>
      </c>
      <c r="AT148" s="148" t="s">
        <v>133</v>
      </c>
      <c r="AU148" s="148" t="s">
        <v>85</v>
      </c>
      <c r="AY148" s="16" t="s">
        <v>132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6" t="s">
        <v>83</v>
      </c>
      <c r="BK148" s="149">
        <f>ROUND(I148*H148,2)</f>
        <v>0</v>
      </c>
      <c r="BL148" s="16" t="s">
        <v>93</v>
      </c>
      <c r="BM148" s="148" t="s">
        <v>1054</v>
      </c>
    </row>
    <row r="149" spans="1:65" s="2" customFormat="1" ht="28.8">
      <c r="A149" s="31"/>
      <c r="B149" s="32"/>
      <c r="C149" s="31"/>
      <c r="D149" s="150" t="s">
        <v>138</v>
      </c>
      <c r="E149" s="31"/>
      <c r="F149" s="151" t="s">
        <v>636</v>
      </c>
      <c r="G149" s="31"/>
      <c r="H149" s="31"/>
      <c r="I149" s="152"/>
      <c r="J149" s="31"/>
      <c r="K149" s="31"/>
      <c r="L149" s="32"/>
      <c r="M149" s="153"/>
      <c r="N149" s="154"/>
      <c r="O149" s="57"/>
      <c r="P149" s="57"/>
      <c r="Q149" s="57"/>
      <c r="R149" s="57"/>
      <c r="S149" s="57"/>
      <c r="T149" s="58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6" t="s">
        <v>138</v>
      </c>
      <c r="AU149" s="16" t="s">
        <v>85</v>
      </c>
    </row>
    <row r="150" spans="1:65" s="13" customFormat="1">
      <c r="B150" s="165"/>
      <c r="D150" s="150" t="s">
        <v>186</v>
      </c>
      <c r="E150" s="166" t="s">
        <v>1</v>
      </c>
      <c r="F150" s="167" t="s">
        <v>637</v>
      </c>
      <c r="H150" s="168">
        <v>1.125</v>
      </c>
      <c r="I150" s="169"/>
      <c r="L150" s="165"/>
      <c r="M150" s="170"/>
      <c r="N150" s="171"/>
      <c r="O150" s="171"/>
      <c r="P150" s="171"/>
      <c r="Q150" s="171"/>
      <c r="R150" s="171"/>
      <c r="S150" s="171"/>
      <c r="T150" s="172"/>
      <c r="AT150" s="166" t="s">
        <v>186</v>
      </c>
      <c r="AU150" s="166" t="s">
        <v>85</v>
      </c>
      <c r="AV150" s="13" t="s">
        <v>85</v>
      </c>
      <c r="AW150" s="13" t="s">
        <v>31</v>
      </c>
      <c r="AX150" s="13" t="s">
        <v>83</v>
      </c>
      <c r="AY150" s="166" t="s">
        <v>132</v>
      </c>
    </row>
    <row r="151" spans="1:65" s="11" customFormat="1" ht="22.95" customHeight="1">
      <c r="B151" s="125"/>
      <c r="D151" s="126" t="s">
        <v>75</v>
      </c>
      <c r="E151" s="163" t="s">
        <v>200</v>
      </c>
      <c r="F151" s="163" t="s">
        <v>201</v>
      </c>
      <c r="I151" s="128"/>
      <c r="J151" s="164">
        <f>BK151</f>
        <v>0</v>
      </c>
      <c r="L151" s="125"/>
      <c r="M151" s="130"/>
      <c r="N151" s="131"/>
      <c r="O151" s="131"/>
      <c r="P151" s="132">
        <f>SUM(P152:P173)</f>
        <v>0</v>
      </c>
      <c r="Q151" s="131"/>
      <c r="R151" s="132">
        <f>SUM(R152:R173)</f>
        <v>1.5741999999999999E-2</v>
      </c>
      <c r="S151" s="131"/>
      <c r="T151" s="133">
        <f>SUM(T152:T173)</f>
        <v>6.9854000000000003</v>
      </c>
      <c r="AR151" s="126" t="s">
        <v>83</v>
      </c>
      <c r="AT151" s="134" t="s">
        <v>75</v>
      </c>
      <c r="AU151" s="134" t="s">
        <v>83</v>
      </c>
      <c r="AY151" s="126" t="s">
        <v>132</v>
      </c>
      <c r="BK151" s="135">
        <f>SUM(BK152:BK173)</f>
        <v>0</v>
      </c>
    </row>
    <row r="152" spans="1:65" s="2" customFormat="1" ht="33" customHeight="1">
      <c r="A152" s="31"/>
      <c r="B152" s="136"/>
      <c r="C152" s="137" t="s">
        <v>99</v>
      </c>
      <c r="D152" s="137" t="s">
        <v>133</v>
      </c>
      <c r="E152" s="138" t="s">
        <v>202</v>
      </c>
      <c r="F152" s="139" t="s">
        <v>203</v>
      </c>
      <c r="G152" s="140" t="s">
        <v>178</v>
      </c>
      <c r="H152" s="141">
        <v>92.6</v>
      </c>
      <c r="I152" s="142"/>
      <c r="J152" s="143">
        <f>ROUND(I152*H152,2)</f>
        <v>0</v>
      </c>
      <c r="K152" s="139" t="s">
        <v>179</v>
      </c>
      <c r="L152" s="32"/>
      <c r="M152" s="144" t="s">
        <v>1</v>
      </c>
      <c r="N152" s="145" t="s">
        <v>41</v>
      </c>
      <c r="O152" s="57"/>
      <c r="P152" s="146">
        <f>O152*H152</f>
        <v>0</v>
      </c>
      <c r="Q152" s="146">
        <v>1.2999999999999999E-4</v>
      </c>
      <c r="R152" s="146">
        <f>Q152*H152</f>
        <v>1.2037999999999998E-2</v>
      </c>
      <c r="S152" s="146">
        <v>0</v>
      </c>
      <c r="T152" s="147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48" t="s">
        <v>93</v>
      </c>
      <c r="AT152" s="148" t="s">
        <v>133</v>
      </c>
      <c r="AU152" s="148" t="s">
        <v>85</v>
      </c>
      <c r="AY152" s="16" t="s">
        <v>132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6" t="s">
        <v>83</v>
      </c>
      <c r="BK152" s="149">
        <f>ROUND(I152*H152,2)</f>
        <v>0</v>
      </c>
      <c r="BL152" s="16" t="s">
        <v>93</v>
      </c>
      <c r="BM152" s="148" t="s">
        <v>1055</v>
      </c>
    </row>
    <row r="153" spans="1:65" s="2" customFormat="1" ht="19.2">
      <c r="A153" s="31"/>
      <c r="B153" s="32"/>
      <c r="C153" s="31"/>
      <c r="D153" s="150" t="s">
        <v>138</v>
      </c>
      <c r="E153" s="31"/>
      <c r="F153" s="151" t="s">
        <v>205</v>
      </c>
      <c r="G153" s="31"/>
      <c r="H153" s="31"/>
      <c r="I153" s="152"/>
      <c r="J153" s="31"/>
      <c r="K153" s="31"/>
      <c r="L153" s="32"/>
      <c r="M153" s="153"/>
      <c r="N153" s="154"/>
      <c r="O153" s="57"/>
      <c r="P153" s="57"/>
      <c r="Q153" s="57"/>
      <c r="R153" s="57"/>
      <c r="S153" s="57"/>
      <c r="T153" s="58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6" t="s">
        <v>138</v>
      </c>
      <c r="AU153" s="16" t="s">
        <v>85</v>
      </c>
    </row>
    <row r="154" spans="1:65" s="2" customFormat="1" ht="24.15" customHeight="1">
      <c r="A154" s="31"/>
      <c r="B154" s="136"/>
      <c r="C154" s="137" t="s">
        <v>102</v>
      </c>
      <c r="D154" s="137" t="s">
        <v>133</v>
      </c>
      <c r="E154" s="138" t="s">
        <v>206</v>
      </c>
      <c r="F154" s="139" t="s">
        <v>207</v>
      </c>
      <c r="G154" s="140" t="s">
        <v>178</v>
      </c>
      <c r="H154" s="141">
        <v>92.6</v>
      </c>
      <c r="I154" s="142"/>
      <c r="J154" s="143">
        <f>ROUND(I154*H154,2)</f>
        <v>0</v>
      </c>
      <c r="K154" s="139" t="s">
        <v>179</v>
      </c>
      <c r="L154" s="32"/>
      <c r="M154" s="144" t="s">
        <v>1</v>
      </c>
      <c r="N154" s="145" t="s">
        <v>41</v>
      </c>
      <c r="O154" s="57"/>
      <c r="P154" s="146">
        <f>O154*H154</f>
        <v>0</v>
      </c>
      <c r="Q154" s="146">
        <v>4.0000000000000003E-5</v>
      </c>
      <c r="R154" s="146">
        <f>Q154*H154</f>
        <v>3.7040000000000003E-3</v>
      </c>
      <c r="S154" s="146">
        <v>0</v>
      </c>
      <c r="T154" s="147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48" t="s">
        <v>93</v>
      </c>
      <c r="AT154" s="148" t="s">
        <v>133</v>
      </c>
      <c r="AU154" s="148" t="s">
        <v>85</v>
      </c>
      <c r="AY154" s="16" t="s">
        <v>132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6" t="s">
        <v>83</v>
      </c>
      <c r="BK154" s="149">
        <f>ROUND(I154*H154,2)</f>
        <v>0</v>
      </c>
      <c r="BL154" s="16" t="s">
        <v>93</v>
      </c>
      <c r="BM154" s="148" t="s">
        <v>1056</v>
      </c>
    </row>
    <row r="155" spans="1:65" s="2" customFormat="1" ht="19.2">
      <c r="A155" s="31"/>
      <c r="B155" s="32"/>
      <c r="C155" s="31"/>
      <c r="D155" s="150" t="s">
        <v>138</v>
      </c>
      <c r="E155" s="31"/>
      <c r="F155" s="151" t="s">
        <v>209</v>
      </c>
      <c r="G155" s="31"/>
      <c r="H155" s="31"/>
      <c r="I155" s="152"/>
      <c r="J155" s="31"/>
      <c r="K155" s="31"/>
      <c r="L155" s="32"/>
      <c r="M155" s="153"/>
      <c r="N155" s="154"/>
      <c r="O155" s="57"/>
      <c r="P155" s="57"/>
      <c r="Q155" s="57"/>
      <c r="R155" s="57"/>
      <c r="S155" s="57"/>
      <c r="T155" s="58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6" t="s">
        <v>138</v>
      </c>
      <c r="AU155" s="16" t="s">
        <v>85</v>
      </c>
    </row>
    <row r="156" spans="1:65" s="2" customFormat="1" ht="21.75" customHeight="1">
      <c r="A156" s="31"/>
      <c r="B156" s="136"/>
      <c r="C156" s="137" t="s">
        <v>105</v>
      </c>
      <c r="D156" s="137" t="s">
        <v>133</v>
      </c>
      <c r="E156" s="138" t="s">
        <v>638</v>
      </c>
      <c r="F156" s="139" t="s">
        <v>639</v>
      </c>
      <c r="G156" s="140" t="s">
        <v>178</v>
      </c>
      <c r="H156" s="141">
        <v>92.6</v>
      </c>
      <c r="I156" s="142"/>
      <c r="J156" s="143">
        <f>ROUND(I156*H156,2)</f>
        <v>0</v>
      </c>
      <c r="K156" s="139" t="s">
        <v>179</v>
      </c>
      <c r="L156" s="32"/>
      <c r="M156" s="144" t="s">
        <v>1</v>
      </c>
      <c r="N156" s="145" t="s">
        <v>41</v>
      </c>
      <c r="O156" s="57"/>
      <c r="P156" s="146">
        <f>O156*H156</f>
        <v>0</v>
      </c>
      <c r="Q156" s="146">
        <v>0</v>
      </c>
      <c r="R156" s="146">
        <f>Q156*H156</f>
        <v>0</v>
      </c>
      <c r="S156" s="146">
        <v>0</v>
      </c>
      <c r="T156" s="147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48" t="s">
        <v>93</v>
      </c>
      <c r="AT156" s="148" t="s">
        <v>133</v>
      </c>
      <c r="AU156" s="148" t="s">
        <v>85</v>
      </c>
      <c r="AY156" s="16" t="s">
        <v>132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6" t="s">
        <v>83</v>
      </c>
      <c r="BK156" s="149">
        <f>ROUND(I156*H156,2)</f>
        <v>0</v>
      </c>
      <c r="BL156" s="16" t="s">
        <v>93</v>
      </c>
      <c r="BM156" s="148" t="s">
        <v>1057</v>
      </c>
    </row>
    <row r="157" spans="1:65" s="2" customFormat="1">
      <c r="A157" s="31"/>
      <c r="B157" s="32"/>
      <c r="C157" s="31"/>
      <c r="D157" s="150" t="s">
        <v>138</v>
      </c>
      <c r="E157" s="31"/>
      <c r="F157" s="151" t="s">
        <v>639</v>
      </c>
      <c r="G157" s="31"/>
      <c r="H157" s="31"/>
      <c r="I157" s="152"/>
      <c r="J157" s="31"/>
      <c r="K157" s="31"/>
      <c r="L157" s="32"/>
      <c r="M157" s="153"/>
      <c r="N157" s="154"/>
      <c r="O157" s="57"/>
      <c r="P157" s="57"/>
      <c r="Q157" s="57"/>
      <c r="R157" s="57"/>
      <c r="S157" s="57"/>
      <c r="T157" s="58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6" t="s">
        <v>138</v>
      </c>
      <c r="AU157" s="16" t="s">
        <v>85</v>
      </c>
    </row>
    <row r="158" spans="1:65" s="2" customFormat="1" ht="24.15" customHeight="1">
      <c r="A158" s="31"/>
      <c r="B158" s="136"/>
      <c r="C158" s="137" t="s">
        <v>200</v>
      </c>
      <c r="D158" s="137" t="s">
        <v>133</v>
      </c>
      <c r="E158" s="138" t="s">
        <v>641</v>
      </c>
      <c r="F158" s="139" t="s">
        <v>642</v>
      </c>
      <c r="G158" s="140" t="s">
        <v>178</v>
      </c>
      <c r="H158" s="141">
        <v>92.6</v>
      </c>
      <c r="I158" s="142"/>
      <c r="J158" s="143">
        <f>ROUND(I158*H158,2)</f>
        <v>0</v>
      </c>
      <c r="K158" s="139" t="s">
        <v>179</v>
      </c>
      <c r="L158" s="32"/>
      <c r="M158" s="144" t="s">
        <v>1</v>
      </c>
      <c r="N158" s="145" t="s">
        <v>41</v>
      </c>
      <c r="O158" s="57"/>
      <c r="P158" s="146">
        <f>O158*H158</f>
        <v>0</v>
      </c>
      <c r="Q158" s="146">
        <v>0</v>
      </c>
      <c r="R158" s="146">
        <f>Q158*H158</f>
        <v>0</v>
      </c>
      <c r="S158" s="146">
        <v>3.5000000000000003E-2</v>
      </c>
      <c r="T158" s="147">
        <f>S158*H158</f>
        <v>3.2410000000000001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48" t="s">
        <v>93</v>
      </c>
      <c r="AT158" s="148" t="s">
        <v>133</v>
      </c>
      <c r="AU158" s="148" t="s">
        <v>85</v>
      </c>
      <c r="AY158" s="16" t="s">
        <v>132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6" t="s">
        <v>83</v>
      </c>
      <c r="BK158" s="149">
        <f>ROUND(I158*H158,2)</f>
        <v>0</v>
      </c>
      <c r="BL158" s="16" t="s">
        <v>93</v>
      </c>
      <c r="BM158" s="148" t="s">
        <v>1058</v>
      </c>
    </row>
    <row r="159" spans="1:65" s="2" customFormat="1" ht="28.8">
      <c r="A159" s="31"/>
      <c r="B159" s="32"/>
      <c r="C159" s="31"/>
      <c r="D159" s="150" t="s">
        <v>138</v>
      </c>
      <c r="E159" s="31"/>
      <c r="F159" s="151" t="s">
        <v>644</v>
      </c>
      <c r="G159" s="31"/>
      <c r="H159" s="31"/>
      <c r="I159" s="152"/>
      <c r="J159" s="31"/>
      <c r="K159" s="31"/>
      <c r="L159" s="32"/>
      <c r="M159" s="153"/>
      <c r="N159" s="154"/>
      <c r="O159" s="57"/>
      <c r="P159" s="57"/>
      <c r="Q159" s="57"/>
      <c r="R159" s="57"/>
      <c r="S159" s="57"/>
      <c r="T159" s="58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6" t="s">
        <v>138</v>
      </c>
      <c r="AU159" s="16" t="s">
        <v>85</v>
      </c>
    </row>
    <row r="160" spans="1:65" s="2" customFormat="1" ht="33" customHeight="1">
      <c r="A160" s="31"/>
      <c r="B160" s="136"/>
      <c r="C160" s="137" t="s">
        <v>223</v>
      </c>
      <c r="D160" s="137" t="s">
        <v>133</v>
      </c>
      <c r="E160" s="138" t="s">
        <v>210</v>
      </c>
      <c r="F160" s="139" t="s">
        <v>211</v>
      </c>
      <c r="G160" s="140" t="s">
        <v>212</v>
      </c>
      <c r="H160" s="141">
        <v>200</v>
      </c>
      <c r="I160" s="142"/>
      <c r="J160" s="143">
        <f>ROUND(I160*H160,2)</f>
        <v>0</v>
      </c>
      <c r="K160" s="139" t="s">
        <v>179</v>
      </c>
      <c r="L160" s="32"/>
      <c r="M160" s="144" t="s">
        <v>1</v>
      </c>
      <c r="N160" s="145" t="s">
        <v>41</v>
      </c>
      <c r="O160" s="57"/>
      <c r="P160" s="146">
        <f>O160*H160</f>
        <v>0</v>
      </c>
      <c r="Q160" s="146">
        <v>0</v>
      </c>
      <c r="R160" s="146">
        <f>Q160*H160</f>
        <v>0</v>
      </c>
      <c r="S160" s="146">
        <v>1E-3</v>
      </c>
      <c r="T160" s="147">
        <f>S160*H160</f>
        <v>0.2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48" t="s">
        <v>93</v>
      </c>
      <c r="AT160" s="148" t="s">
        <v>133</v>
      </c>
      <c r="AU160" s="148" t="s">
        <v>85</v>
      </c>
      <c r="AY160" s="16" t="s">
        <v>132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6" t="s">
        <v>83</v>
      </c>
      <c r="BK160" s="149">
        <f>ROUND(I160*H160,2)</f>
        <v>0</v>
      </c>
      <c r="BL160" s="16" t="s">
        <v>93</v>
      </c>
      <c r="BM160" s="148" t="s">
        <v>1059</v>
      </c>
    </row>
    <row r="161" spans="1:65" s="2" customFormat="1" ht="28.8">
      <c r="A161" s="31"/>
      <c r="B161" s="32"/>
      <c r="C161" s="31"/>
      <c r="D161" s="150" t="s">
        <v>138</v>
      </c>
      <c r="E161" s="31"/>
      <c r="F161" s="151" t="s">
        <v>214</v>
      </c>
      <c r="G161" s="31"/>
      <c r="H161" s="31"/>
      <c r="I161" s="152"/>
      <c r="J161" s="31"/>
      <c r="K161" s="31"/>
      <c r="L161" s="32"/>
      <c r="M161" s="153"/>
      <c r="N161" s="154"/>
      <c r="O161" s="57"/>
      <c r="P161" s="57"/>
      <c r="Q161" s="57"/>
      <c r="R161" s="57"/>
      <c r="S161" s="57"/>
      <c r="T161" s="58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6" t="s">
        <v>138</v>
      </c>
      <c r="AU161" s="16" t="s">
        <v>85</v>
      </c>
    </row>
    <row r="162" spans="1:65" s="2" customFormat="1" ht="24.15" customHeight="1">
      <c r="A162" s="31"/>
      <c r="B162" s="136"/>
      <c r="C162" s="137" t="s">
        <v>228</v>
      </c>
      <c r="D162" s="137" t="s">
        <v>133</v>
      </c>
      <c r="E162" s="138" t="s">
        <v>215</v>
      </c>
      <c r="F162" s="139" t="s">
        <v>216</v>
      </c>
      <c r="G162" s="140" t="s">
        <v>212</v>
      </c>
      <c r="H162" s="141">
        <v>20</v>
      </c>
      <c r="I162" s="142"/>
      <c r="J162" s="143">
        <f>ROUND(I162*H162,2)</f>
        <v>0</v>
      </c>
      <c r="K162" s="139" t="s">
        <v>179</v>
      </c>
      <c r="L162" s="32"/>
      <c r="M162" s="144" t="s">
        <v>1</v>
      </c>
      <c r="N162" s="145" t="s">
        <v>41</v>
      </c>
      <c r="O162" s="57"/>
      <c r="P162" s="146">
        <f>O162*H162</f>
        <v>0</v>
      </c>
      <c r="Q162" s="146">
        <v>0</v>
      </c>
      <c r="R162" s="146">
        <f>Q162*H162</f>
        <v>0</v>
      </c>
      <c r="S162" s="146">
        <v>5.0000000000000001E-3</v>
      </c>
      <c r="T162" s="147">
        <f>S162*H162</f>
        <v>0.1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48" t="s">
        <v>93</v>
      </c>
      <c r="AT162" s="148" t="s">
        <v>133</v>
      </c>
      <c r="AU162" s="148" t="s">
        <v>85</v>
      </c>
      <c r="AY162" s="16" t="s">
        <v>132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6" t="s">
        <v>83</v>
      </c>
      <c r="BK162" s="149">
        <f>ROUND(I162*H162,2)</f>
        <v>0</v>
      </c>
      <c r="BL162" s="16" t="s">
        <v>93</v>
      </c>
      <c r="BM162" s="148" t="s">
        <v>1060</v>
      </c>
    </row>
    <row r="163" spans="1:65" s="2" customFormat="1" ht="28.8">
      <c r="A163" s="31"/>
      <c r="B163" s="32"/>
      <c r="C163" s="31"/>
      <c r="D163" s="150" t="s">
        <v>138</v>
      </c>
      <c r="E163" s="31"/>
      <c r="F163" s="151" t="s">
        <v>218</v>
      </c>
      <c r="G163" s="31"/>
      <c r="H163" s="31"/>
      <c r="I163" s="152"/>
      <c r="J163" s="31"/>
      <c r="K163" s="31"/>
      <c r="L163" s="32"/>
      <c r="M163" s="153"/>
      <c r="N163" s="154"/>
      <c r="O163" s="57"/>
      <c r="P163" s="57"/>
      <c r="Q163" s="57"/>
      <c r="R163" s="57"/>
      <c r="S163" s="57"/>
      <c r="T163" s="58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T163" s="16" t="s">
        <v>138</v>
      </c>
      <c r="AU163" s="16" t="s">
        <v>85</v>
      </c>
    </row>
    <row r="164" spans="1:65" s="2" customFormat="1" ht="33" customHeight="1">
      <c r="A164" s="31"/>
      <c r="B164" s="136"/>
      <c r="C164" s="137" t="s">
        <v>8</v>
      </c>
      <c r="D164" s="137" t="s">
        <v>133</v>
      </c>
      <c r="E164" s="138" t="s">
        <v>219</v>
      </c>
      <c r="F164" s="139" t="s">
        <v>220</v>
      </c>
      <c r="G164" s="140" t="s">
        <v>212</v>
      </c>
      <c r="H164" s="141">
        <v>10</v>
      </c>
      <c r="I164" s="142"/>
      <c r="J164" s="143">
        <f>ROUND(I164*H164,2)</f>
        <v>0</v>
      </c>
      <c r="K164" s="139" t="s">
        <v>179</v>
      </c>
      <c r="L164" s="32"/>
      <c r="M164" s="144" t="s">
        <v>1</v>
      </c>
      <c r="N164" s="145" t="s">
        <v>41</v>
      </c>
      <c r="O164" s="57"/>
      <c r="P164" s="146">
        <f>O164*H164</f>
        <v>0</v>
      </c>
      <c r="Q164" s="146">
        <v>0</v>
      </c>
      <c r="R164" s="146">
        <f>Q164*H164</f>
        <v>0</v>
      </c>
      <c r="S164" s="146">
        <v>7.0000000000000001E-3</v>
      </c>
      <c r="T164" s="147">
        <f>S164*H164</f>
        <v>7.0000000000000007E-2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48" t="s">
        <v>93</v>
      </c>
      <c r="AT164" s="148" t="s">
        <v>133</v>
      </c>
      <c r="AU164" s="148" t="s">
        <v>85</v>
      </c>
      <c r="AY164" s="16" t="s">
        <v>132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6" t="s">
        <v>83</v>
      </c>
      <c r="BK164" s="149">
        <f>ROUND(I164*H164,2)</f>
        <v>0</v>
      </c>
      <c r="BL164" s="16" t="s">
        <v>93</v>
      </c>
      <c r="BM164" s="148" t="s">
        <v>1061</v>
      </c>
    </row>
    <row r="165" spans="1:65" s="2" customFormat="1" ht="28.8">
      <c r="A165" s="31"/>
      <c r="B165" s="32"/>
      <c r="C165" s="31"/>
      <c r="D165" s="150" t="s">
        <v>138</v>
      </c>
      <c r="E165" s="31"/>
      <c r="F165" s="151" t="s">
        <v>222</v>
      </c>
      <c r="G165" s="31"/>
      <c r="H165" s="31"/>
      <c r="I165" s="152"/>
      <c r="J165" s="31"/>
      <c r="K165" s="31"/>
      <c r="L165" s="32"/>
      <c r="M165" s="153"/>
      <c r="N165" s="154"/>
      <c r="O165" s="57"/>
      <c r="P165" s="57"/>
      <c r="Q165" s="57"/>
      <c r="R165" s="57"/>
      <c r="S165" s="57"/>
      <c r="T165" s="58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6" t="s">
        <v>138</v>
      </c>
      <c r="AU165" s="16" t="s">
        <v>85</v>
      </c>
    </row>
    <row r="166" spans="1:65" s="2" customFormat="1" ht="33" customHeight="1">
      <c r="A166" s="31"/>
      <c r="B166" s="136"/>
      <c r="C166" s="137" t="s">
        <v>239</v>
      </c>
      <c r="D166" s="137" t="s">
        <v>133</v>
      </c>
      <c r="E166" s="138" t="s">
        <v>224</v>
      </c>
      <c r="F166" s="139" t="s">
        <v>225</v>
      </c>
      <c r="G166" s="140" t="s">
        <v>212</v>
      </c>
      <c r="H166" s="141">
        <v>3</v>
      </c>
      <c r="I166" s="142"/>
      <c r="J166" s="143">
        <f>ROUND(I166*H166,2)</f>
        <v>0</v>
      </c>
      <c r="K166" s="139" t="s">
        <v>179</v>
      </c>
      <c r="L166" s="32"/>
      <c r="M166" s="144" t="s">
        <v>1</v>
      </c>
      <c r="N166" s="145" t="s">
        <v>41</v>
      </c>
      <c r="O166" s="57"/>
      <c r="P166" s="146">
        <f>O166*H166</f>
        <v>0</v>
      </c>
      <c r="Q166" s="146">
        <v>0</v>
      </c>
      <c r="R166" s="146">
        <f>Q166*H166</f>
        <v>0</v>
      </c>
      <c r="S166" s="146">
        <v>1.4999999999999999E-2</v>
      </c>
      <c r="T166" s="147">
        <f>S166*H166</f>
        <v>4.4999999999999998E-2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48" t="s">
        <v>93</v>
      </c>
      <c r="AT166" s="148" t="s">
        <v>133</v>
      </c>
      <c r="AU166" s="148" t="s">
        <v>85</v>
      </c>
      <c r="AY166" s="16" t="s">
        <v>132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6" t="s">
        <v>83</v>
      </c>
      <c r="BK166" s="149">
        <f>ROUND(I166*H166,2)</f>
        <v>0</v>
      </c>
      <c r="BL166" s="16" t="s">
        <v>93</v>
      </c>
      <c r="BM166" s="148" t="s">
        <v>1062</v>
      </c>
    </row>
    <row r="167" spans="1:65" s="2" customFormat="1" ht="28.8">
      <c r="A167" s="31"/>
      <c r="B167" s="32"/>
      <c r="C167" s="31"/>
      <c r="D167" s="150" t="s">
        <v>138</v>
      </c>
      <c r="E167" s="31"/>
      <c r="F167" s="151" t="s">
        <v>227</v>
      </c>
      <c r="G167" s="31"/>
      <c r="H167" s="31"/>
      <c r="I167" s="152"/>
      <c r="J167" s="31"/>
      <c r="K167" s="31"/>
      <c r="L167" s="32"/>
      <c r="M167" s="153"/>
      <c r="N167" s="154"/>
      <c r="O167" s="57"/>
      <c r="P167" s="57"/>
      <c r="Q167" s="57"/>
      <c r="R167" s="57"/>
      <c r="S167" s="57"/>
      <c r="T167" s="58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T167" s="16" t="s">
        <v>138</v>
      </c>
      <c r="AU167" s="16" t="s">
        <v>85</v>
      </c>
    </row>
    <row r="168" spans="1:65" s="2" customFormat="1" ht="24.15" customHeight="1">
      <c r="A168" s="31"/>
      <c r="B168" s="136"/>
      <c r="C168" s="137" t="s">
        <v>245</v>
      </c>
      <c r="D168" s="137" t="s">
        <v>133</v>
      </c>
      <c r="E168" s="138" t="s">
        <v>645</v>
      </c>
      <c r="F168" s="139" t="s">
        <v>646</v>
      </c>
      <c r="G168" s="140" t="s">
        <v>212</v>
      </c>
      <c r="H168" s="141">
        <v>25</v>
      </c>
      <c r="I168" s="142"/>
      <c r="J168" s="143">
        <f>ROUND(I168*H168,2)</f>
        <v>0</v>
      </c>
      <c r="K168" s="139" t="s">
        <v>179</v>
      </c>
      <c r="L168" s="32"/>
      <c r="M168" s="144" t="s">
        <v>1</v>
      </c>
      <c r="N168" s="145" t="s">
        <v>41</v>
      </c>
      <c r="O168" s="57"/>
      <c r="P168" s="146">
        <f>O168*H168</f>
        <v>0</v>
      </c>
      <c r="Q168" s="146">
        <v>0</v>
      </c>
      <c r="R168" s="146">
        <f>Q168*H168</f>
        <v>0</v>
      </c>
      <c r="S168" s="146">
        <v>9.9000000000000005E-2</v>
      </c>
      <c r="T168" s="147">
        <f>S168*H168</f>
        <v>2.4750000000000001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48" t="s">
        <v>93</v>
      </c>
      <c r="AT168" s="148" t="s">
        <v>133</v>
      </c>
      <c r="AU168" s="148" t="s">
        <v>85</v>
      </c>
      <c r="AY168" s="16" t="s">
        <v>132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6" t="s">
        <v>83</v>
      </c>
      <c r="BK168" s="149">
        <f>ROUND(I168*H168,2)</f>
        <v>0</v>
      </c>
      <c r="BL168" s="16" t="s">
        <v>93</v>
      </c>
      <c r="BM168" s="148" t="s">
        <v>1063</v>
      </c>
    </row>
    <row r="169" spans="1:65" s="2" customFormat="1" ht="19.2">
      <c r="A169" s="31"/>
      <c r="B169" s="32"/>
      <c r="C169" s="31"/>
      <c r="D169" s="150" t="s">
        <v>138</v>
      </c>
      <c r="E169" s="31"/>
      <c r="F169" s="151" t="s">
        <v>648</v>
      </c>
      <c r="G169" s="31"/>
      <c r="H169" s="31"/>
      <c r="I169" s="152"/>
      <c r="J169" s="31"/>
      <c r="K169" s="31"/>
      <c r="L169" s="32"/>
      <c r="M169" s="153"/>
      <c r="N169" s="154"/>
      <c r="O169" s="57"/>
      <c r="P169" s="57"/>
      <c r="Q169" s="57"/>
      <c r="R169" s="57"/>
      <c r="S169" s="57"/>
      <c r="T169" s="58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T169" s="16" t="s">
        <v>138</v>
      </c>
      <c r="AU169" s="16" t="s">
        <v>85</v>
      </c>
    </row>
    <row r="170" spans="1:65" s="2" customFormat="1" ht="37.950000000000003" customHeight="1">
      <c r="A170" s="31"/>
      <c r="B170" s="136"/>
      <c r="C170" s="137" t="s">
        <v>250</v>
      </c>
      <c r="D170" s="137" t="s">
        <v>133</v>
      </c>
      <c r="E170" s="138" t="s">
        <v>229</v>
      </c>
      <c r="F170" s="139" t="s">
        <v>230</v>
      </c>
      <c r="G170" s="140" t="s">
        <v>178</v>
      </c>
      <c r="H170" s="141">
        <v>92.6</v>
      </c>
      <c r="I170" s="142"/>
      <c r="J170" s="143">
        <f>ROUND(I170*H170,2)</f>
        <v>0</v>
      </c>
      <c r="K170" s="139" t="s">
        <v>179</v>
      </c>
      <c r="L170" s="32"/>
      <c r="M170" s="144" t="s">
        <v>1</v>
      </c>
      <c r="N170" s="145" t="s">
        <v>41</v>
      </c>
      <c r="O170" s="57"/>
      <c r="P170" s="146">
        <f>O170*H170</f>
        <v>0</v>
      </c>
      <c r="Q170" s="146">
        <v>0</v>
      </c>
      <c r="R170" s="146">
        <f>Q170*H170</f>
        <v>0</v>
      </c>
      <c r="S170" s="146">
        <v>4.0000000000000001E-3</v>
      </c>
      <c r="T170" s="147">
        <f>S170*H170</f>
        <v>0.37040000000000001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48" t="s">
        <v>93</v>
      </c>
      <c r="AT170" s="148" t="s">
        <v>133</v>
      </c>
      <c r="AU170" s="148" t="s">
        <v>85</v>
      </c>
      <c r="AY170" s="16" t="s">
        <v>132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6" t="s">
        <v>83</v>
      </c>
      <c r="BK170" s="149">
        <f>ROUND(I170*H170,2)</f>
        <v>0</v>
      </c>
      <c r="BL170" s="16" t="s">
        <v>93</v>
      </c>
      <c r="BM170" s="148" t="s">
        <v>1064</v>
      </c>
    </row>
    <row r="171" spans="1:65" s="2" customFormat="1" ht="19.2">
      <c r="A171" s="31"/>
      <c r="B171" s="32"/>
      <c r="C171" s="31"/>
      <c r="D171" s="150" t="s">
        <v>138</v>
      </c>
      <c r="E171" s="31"/>
      <c r="F171" s="151" t="s">
        <v>232</v>
      </c>
      <c r="G171" s="31"/>
      <c r="H171" s="31"/>
      <c r="I171" s="152"/>
      <c r="J171" s="31"/>
      <c r="K171" s="31"/>
      <c r="L171" s="32"/>
      <c r="M171" s="153"/>
      <c r="N171" s="154"/>
      <c r="O171" s="57"/>
      <c r="P171" s="57"/>
      <c r="Q171" s="57"/>
      <c r="R171" s="57"/>
      <c r="S171" s="57"/>
      <c r="T171" s="58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6" t="s">
        <v>138</v>
      </c>
      <c r="AU171" s="16" t="s">
        <v>85</v>
      </c>
    </row>
    <row r="172" spans="1:65" s="2" customFormat="1" ht="37.950000000000003" customHeight="1">
      <c r="A172" s="31"/>
      <c r="B172" s="136"/>
      <c r="C172" s="137" t="s">
        <v>256</v>
      </c>
      <c r="D172" s="137" t="s">
        <v>133</v>
      </c>
      <c r="E172" s="138" t="s">
        <v>233</v>
      </c>
      <c r="F172" s="139" t="s">
        <v>234</v>
      </c>
      <c r="G172" s="140" t="s">
        <v>178</v>
      </c>
      <c r="H172" s="141">
        <v>121</v>
      </c>
      <c r="I172" s="142"/>
      <c r="J172" s="143">
        <f>ROUND(I172*H172,2)</f>
        <v>0</v>
      </c>
      <c r="K172" s="139" t="s">
        <v>179</v>
      </c>
      <c r="L172" s="32"/>
      <c r="M172" s="144" t="s">
        <v>1</v>
      </c>
      <c r="N172" s="145" t="s">
        <v>41</v>
      </c>
      <c r="O172" s="57"/>
      <c r="P172" s="146">
        <f>O172*H172</f>
        <v>0</v>
      </c>
      <c r="Q172" s="146">
        <v>0</v>
      </c>
      <c r="R172" s="146">
        <f>Q172*H172</f>
        <v>0</v>
      </c>
      <c r="S172" s="146">
        <v>4.0000000000000001E-3</v>
      </c>
      <c r="T172" s="147">
        <f>S172*H172</f>
        <v>0.48399999999999999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48" t="s">
        <v>93</v>
      </c>
      <c r="AT172" s="148" t="s">
        <v>133</v>
      </c>
      <c r="AU172" s="148" t="s">
        <v>85</v>
      </c>
      <c r="AY172" s="16" t="s">
        <v>132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6" t="s">
        <v>83</v>
      </c>
      <c r="BK172" s="149">
        <f>ROUND(I172*H172,2)</f>
        <v>0</v>
      </c>
      <c r="BL172" s="16" t="s">
        <v>93</v>
      </c>
      <c r="BM172" s="148" t="s">
        <v>1065</v>
      </c>
    </row>
    <row r="173" spans="1:65" s="2" customFormat="1" ht="28.8">
      <c r="A173" s="31"/>
      <c r="B173" s="32"/>
      <c r="C173" s="31"/>
      <c r="D173" s="150" t="s">
        <v>138</v>
      </c>
      <c r="E173" s="31"/>
      <c r="F173" s="151" t="s">
        <v>236</v>
      </c>
      <c r="G173" s="31"/>
      <c r="H173" s="31"/>
      <c r="I173" s="152"/>
      <c r="J173" s="31"/>
      <c r="K173" s="31"/>
      <c r="L173" s="32"/>
      <c r="M173" s="153"/>
      <c r="N173" s="154"/>
      <c r="O173" s="57"/>
      <c r="P173" s="57"/>
      <c r="Q173" s="57"/>
      <c r="R173" s="57"/>
      <c r="S173" s="57"/>
      <c r="T173" s="58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T173" s="16" t="s">
        <v>138</v>
      </c>
      <c r="AU173" s="16" t="s">
        <v>85</v>
      </c>
    </row>
    <row r="174" spans="1:65" s="11" customFormat="1" ht="22.95" customHeight="1">
      <c r="B174" s="125"/>
      <c r="D174" s="126" t="s">
        <v>75</v>
      </c>
      <c r="E174" s="163" t="s">
        <v>237</v>
      </c>
      <c r="F174" s="163" t="s">
        <v>238</v>
      </c>
      <c r="I174" s="128"/>
      <c r="J174" s="164">
        <f>BK174</f>
        <v>0</v>
      </c>
      <c r="L174" s="125"/>
      <c r="M174" s="130"/>
      <c r="N174" s="131"/>
      <c r="O174" s="131"/>
      <c r="P174" s="132">
        <f>SUM(P175:P183)</f>
        <v>0</v>
      </c>
      <c r="Q174" s="131"/>
      <c r="R174" s="132">
        <f>SUM(R175:R183)</f>
        <v>0</v>
      </c>
      <c r="S174" s="131"/>
      <c r="T174" s="133">
        <f>SUM(T175:T183)</f>
        <v>0</v>
      </c>
      <c r="AR174" s="126" t="s">
        <v>83</v>
      </c>
      <c r="AT174" s="134" t="s">
        <v>75</v>
      </c>
      <c r="AU174" s="134" t="s">
        <v>83</v>
      </c>
      <c r="AY174" s="126" t="s">
        <v>132</v>
      </c>
      <c r="BK174" s="135">
        <f>SUM(BK175:BK183)</f>
        <v>0</v>
      </c>
    </row>
    <row r="175" spans="1:65" s="2" customFormat="1" ht="24.15" customHeight="1">
      <c r="A175" s="31"/>
      <c r="B175" s="136"/>
      <c r="C175" s="137" t="s">
        <v>263</v>
      </c>
      <c r="D175" s="137" t="s">
        <v>133</v>
      </c>
      <c r="E175" s="138" t="s">
        <v>240</v>
      </c>
      <c r="F175" s="139" t="s">
        <v>241</v>
      </c>
      <c r="G175" s="140" t="s">
        <v>242</v>
      </c>
      <c r="H175" s="141">
        <v>7.0720000000000001</v>
      </c>
      <c r="I175" s="142"/>
      <c r="J175" s="143">
        <f>ROUND(I175*H175,2)</f>
        <v>0</v>
      </c>
      <c r="K175" s="139" t="s">
        <v>179</v>
      </c>
      <c r="L175" s="32"/>
      <c r="M175" s="144" t="s">
        <v>1</v>
      </c>
      <c r="N175" s="145" t="s">
        <v>41</v>
      </c>
      <c r="O175" s="57"/>
      <c r="P175" s="146">
        <f>O175*H175</f>
        <v>0</v>
      </c>
      <c r="Q175" s="146">
        <v>0</v>
      </c>
      <c r="R175" s="146">
        <f>Q175*H175</f>
        <v>0</v>
      </c>
      <c r="S175" s="146">
        <v>0</v>
      </c>
      <c r="T175" s="147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48" t="s">
        <v>93</v>
      </c>
      <c r="AT175" s="148" t="s">
        <v>133</v>
      </c>
      <c r="AU175" s="148" t="s">
        <v>85</v>
      </c>
      <c r="AY175" s="16" t="s">
        <v>132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6" t="s">
        <v>83</v>
      </c>
      <c r="BK175" s="149">
        <f>ROUND(I175*H175,2)</f>
        <v>0</v>
      </c>
      <c r="BL175" s="16" t="s">
        <v>93</v>
      </c>
      <c r="BM175" s="148" t="s">
        <v>1066</v>
      </c>
    </row>
    <row r="176" spans="1:65" s="2" customFormat="1" ht="19.2">
      <c r="A176" s="31"/>
      <c r="B176" s="32"/>
      <c r="C176" s="31"/>
      <c r="D176" s="150" t="s">
        <v>138</v>
      </c>
      <c r="E176" s="31"/>
      <c r="F176" s="151" t="s">
        <v>244</v>
      </c>
      <c r="G176" s="31"/>
      <c r="H176" s="31"/>
      <c r="I176" s="152"/>
      <c r="J176" s="31"/>
      <c r="K176" s="31"/>
      <c r="L176" s="32"/>
      <c r="M176" s="153"/>
      <c r="N176" s="154"/>
      <c r="O176" s="57"/>
      <c r="P176" s="57"/>
      <c r="Q176" s="57"/>
      <c r="R176" s="57"/>
      <c r="S176" s="57"/>
      <c r="T176" s="58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T176" s="16" t="s">
        <v>138</v>
      </c>
      <c r="AU176" s="16" t="s">
        <v>85</v>
      </c>
    </row>
    <row r="177" spans="1:65" s="2" customFormat="1" ht="24.15" customHeight="1">
      <c r="A177" s="31"/>
      <c r="B177" s="136"/>
      <c r="C177" s="137" t="s">
        <v>272</v>
      </c>
      <c r="D177" s="137" t="s">
        <v>133</v>
      </c>
      <c r="E177" s="138" t="s">
        <v>246</v>
      </c>
      <c r="F177" s="139" t="s">
        <v>247</v>
      </c>
      <c r="G177" s="140" t="s">
        <v>242</v>
      </c>
      <c r="H177" s="141">
        <v>7.0720000000000001</v>
      </c>
      <c r="I177" s="142"/>
      <c r="J177" s="143">
        <f>ROUND(I177*H177,2)</f>
        <v>0</v>
      </c>
      <c r="K177" s="139" t="s">
        <v>179</v>
      </c>
      <c r="L177" s="32"/>
      <c r="M177" s="144" t="s">
        <v>1</v>
      </c>
      <c r="N177" s="145" t="s">
        <v>41</v>
      </c>
      <c r="O177" s="57"/>
      <c r="P177" s="146">
        <f>O177*H177</f>
        <v>0</v>
      </c>
      <c r="Q177" s="146">
        <v>0</v>
      </c>
      <c r="R177" s="146">
        <f>Q177*H177</f>
        <v>0</v>
      </c>
      <c r="S177" s="146">
        <v>0</v>
      </c>
      <c r="T177" s="147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48" t="s">
        <v>93</v>
      </c>
      <c r="AT177" s="148" t="s">
        <v>133</v>
      </c>
      <c r="AU177" s="148" t="s">
        <v>85</v>
      </c>
      <c r="AY177" s="16" t="s">
        <v>132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6" t="s">
        <v>83</v>
      </c>
      <c r="BK177" s="149">
        <f>ROUND(I177*H177,2)</f>
        <v>0</v>
      </c>
      <c r="BL177" s="16" t="s">
        <v>93</v>
      </c>
      <c r="BM177" s="148" t="s">
        <v>1067</v>
      </c>
    </row>
    <row r="178" spans="1:65" s="2" customFormat="1" ht="19.2">
      <c r="A178" s="31"/>
      <c r="B178" s="32"/>
      <c r="C178" s="31"/>
      <c r="D178" s="150" t="s">
        <v>138</v>
      </c>
      <c r="E178" s="31"/>
      <c r="F178" s="151" t="s">
        <v>249</v>
      </c>
      <c r="G178" s="31"/>
      <c r="H178" s="31"/>
      <c r="I178" s="152"/>
      <c r="J178" s="31"/>
      <c r="K178" s="31"/>
      <c r="L178" s="32"/>
      <c r="M178" s="153"/>
      <c r="N178" s="154"/>
      <c r="O178" s="57"/>
      <c r="P178" s="57"/>
      <c r="Q178" s="57"/>
      <c r="R178" s="57"/>
      <c r="S178" s="57"/>
      <c r="T178" s="58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T178" s="16" t="s">
        <v>138</v>
      </c>
      <c r="AU178" s="16" t="s">
        <v>85</v>
      </c>
    </row>
    <row r="179" spans="1:65" s="2" customFormat="1" ht="24.15" customHeight="1">
      <c r="A179" s="31"/>
      <c r="B179" s="136"/>
      <c r="C179" s="137" t="s">
        <v>277</v>
      </c>
      <c r="D179" s="137" t="s">
        <v>133</v>
      </c>
      <c r="E179" s="138" t="s">
        <v>251</v>
      </c>
      <c r="F179" s="139" t="s">
        <v>252</v>
      </c>
      <c r="G179" s="140" t="s">
        <v>242</v>
      </c>
      <c r="H179" s="141">
        <v>63.648000000000003</v>
      </c>
      <c r="I179" s="142"/>
      <c r="J179" s="143">
        <f>ROUND(I179*H179,2)</f>
        <v>0</v>
      </c>
      <c r="K179" s="139" t="s">
        <v>179</v>
      </c>
      <c r="L179" s="32"/>
      <c r="M179" s="144" t="s">
        <v>1</v>
      </c>
      <c r="N179" s="145" t="s">
        <v>41</v>
      </c>
      <c r="O179" s="57"/>
      <c r="P179" s="146">
        <f>O179*H179</f>
        <v>0</v>
      </c>
      <c r="Q179" s="146">
        <v>0</v>
      </c>
      <c r="R179" s="146">
        <f>Q179*H179</f>
        <v>0</v>
      </c>
      <c r="S179" s="146">
        <v>0</v>
      </c>
      <c r="T179" s="147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48" t="s">
        <v>93</v>
      </c>
      <c r="AT179" s="148" t="s">
        <v>133</v>
      </c>
      <c r="AU179" s="148" t="s">
        <v>85</v>
      </c>
      <c r="AY179" s="16" t="s">
        <v>132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6" t="s">
        <v>83</v>
      </c>
      <c r="BK179" s="149">
        <f>ROUND(I179*H179,2)</f>
        <v>0</v>
      </c>
      <c r="BL179" s="16" t="s">
        <v>93</v>
      </c>
      <c r="BM179" s="148" t="s">
        <v>1068</v>
      </c>
    </row>
    <row r="180" spans="1:65" s="2" customFormat="1" ht="28.8">
      <c r="A180" s="31"/>
      <c r="B180" s="32"/>
      <c r="C180" s="31"/>
      <c r="D180" s="150" t="s">
        <v>138</v>
      </c>
      <c r="E180" s="31"/>
      <c r="F180" s="151" t="s">
        <v>254</v>
      </c>
      <c r="G180" s="31"/>
      <c r="H180" s="31"/>
      <c r="I180" s="152"/>
      <c r="J180" s="31"/>
      <c r="K180" s="31"/>
      <c r="L180" s="32"/>
      <c r="M180" s="153"/>
      <c r="N180" s="154"/>
      <c r="O180" s="57"/>
      <c r="P180" s="57"/>
      <c r="Q180" s="57"/>
      <c r="R180" s="57"/>
      <c r="S180" s="57"/>
      <c r="T180" s="58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T180" s="16" t="s">
        <v>138</v>
      </c>
      <c r="AU180" s="16" t="s">
        <v>85</v>
      </c>
    </row>
    <row r="181" spans="1:65" s="13" customFormat="1">
      <c r="B181" s="165"/>
      <c r="D181" s="150" t="s">
        <v>186</v>
      </c>
      <c r="F181" s="167" t="s">
        <v>649</v>
      </c>
      <c r="H181" s="168">
        <v>63.648000000000003</v>
      </c>
      <c r="I181" s="169"/>
      <c r="L181" s="165"/>
      <c r="M181" s="170"/>
      <c r="N181" s="171"/>
      <c r="O181" s="171"/>
      <c r="P181" s="171"/>
      <c r="Q181" s="171"/>
      <c r="R181" s="171"/>
      <c r="S181" s="171"/>
      <c r="T181" s="172"/>
      <c r="AT181" s="166" t="s">
        <v>186</v>
      </c>
      <c r="AU181" s="166" t="s">
        <v>85</v>
      </c>
      <c r="AV181" s="13" t="s">
        <v>85</v>
      </c>
      <c r="AW181" s="13" t="s">
        <v>3</v>
      </c>
      <c r="AX181" s="13" t="s">
        <v>83</v>
      </c>
      <c r="AY181" s="166" t="s">
        <v>132</v>
      </c>
    </row>
    <row r="182" spans="1:65" s="2" customFormat="1" ht="33" customHeight="1">
      <c r="A182" s="31"/>
      <c r="B182" s="136"/>
      <c r="C182" s="137" t="s">
        <v>282</v>
      </c>
      <c r="D182" s="137" t="s">
        <v>133</v>
      </c>
      <c r="E182" s="138" t="s">
        <v>257</v>
      </c>
      <c r="F182" s="139" t="s">
        <v>258</v>
      </c>
      <c r="G182" s="140" t="s">
        <v>242</v>
      </c>
      <c r="H182" s="141">
        <v>7.0720000000000001</v>
      </c>
      <c r="I182" s="142"/>
      <c r="J182" s="143">
        <f>ROUND(I182*H182,2)</f>
        <v>0</v>
      </c>
      <c r="K182" s="139" t="s">
        <v>179</v>
      </c>
      <c r="L182" s="32"/>
      <c r="M182" s="144" t="s">
        <v>1</v>
      </c>
      <c r="N182" s="145" t="s">
        <v>41</v>
      </c>
      <c r="O182" s="57"/>
      <c r="P182" s="146">
        <f>O182*H182</f>
        <v>0</v>
      </c>
      <c r="Q182" s="146">
        <v>0</v>
      </c>
      <c r="R182" s="146">
        <f>Q182*H182</f>
        <v>0</v>
      </c>
      <c r="S182" s="146">
        <v>0</v>
      </c>
      <c r="T182" s="147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48" t="s">
        <v>93</v>
      </c>
      <c r="AT182" s="148" t="s">
        <v>133</v>
      </c>
      <c r="AU182" s="148" t="s">
        <v>85</v>
      </c>
      <c r="AY182" s="16" t="s">
        <v>132</v>
      </c>
      <c r="BE182" s="149">
        <f>IF(N182="základní",J182,0)</f>
        <v>0</v>
      </c>
      <c r="BF182" s="149">
        <f>IF(N182="snížená",J182,0)</f>
        <v>0</v>
      </c>
      <c r="BG182" s="149">
        <f>IF(N182="zákl. přenesená",J182,0)</f>
        <v>0</v>
      </c>
      <c r="BH182" s="149">
        <f>IF(N182="sníž. přenesená",J182,0)</f>
        <v>0</v>
      </c>
      <c r="BI182" s="149">
        <f>IF(N182="nulová",J182,0)</f>
        <v>0</v>
      </c>
      <c r="BJ182" s="16" t="s">
        <v>83</v>
      </c>
      <c r="BK182" s="149">
        <f>ROUND(I182*H182,2)</f>
        <v>0</v>
      </c>
      <c r="BL182" s="16" t="s">
        <v>93</v>
      </c>
      <c r="BM182" s="148" t="s">
        <v>1069</v>
      </c>
    </row>
    <row r="183" spans="1:65" s="2" customFormat="1" ht="28.8">
      <c r="A183" s="31"/>
      <c r="B183" s="32"/>
      <c r="C183" s="31"/>
      <c r="D183" s="150" t="s">
        <v>138</v>
      </c>
      <c r="E183" s="31"/>
      <c r="F183" s="151" t="s">
        <v>260</v>
      </c>
      <c r="G183" s="31"/>
      <c r="H183" s="31"/>
      <c r="I183" s="152"/>
      <c r="J183" s="31"/>
      <c r="K183" s="31"/>
      <c r="L183" s="32"/>
      <c r="M183" s="153"/>
      <c r="N183" s="154"/>
      <c r="O183" s="57"/>
      <c r="P183" s="57"/>
      <c r="Q183" s="57"/>
      <c r="R183" s="57"/>
      <c r="S183" s="57"/>
      <c r="T183" s="58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T183" s="16" t="s">
        <v>138</v>
      </c>
      <c r="AU183" s="16" t="s">
        <v>85</v>
      </c>
    </row>
    <row r="184" spans="1:65" s="11" customFormat="1" ht="22.95" customHeight="1">
      <c r="B184" s="125"/>
      <c r="D184" s="126" t="s">
        <v>75</v>
      </c>
      <c r="E184" s="163" t="s">
        <v>261</v>
      </c>
      <c r="F184" s="163" t="s">
        <v>262</v>
      </c>
      <c r="I184" s="128"/>
      <c r="J184" s="164">
        <f>BK184</f>
        <v>0</v>
      </c>
      <c r="L184" s="125"/>
      <c r="M184" s="130"/>
      <c r="N184" s="131"/>
      <c r="O184" s="131"/>
      <c r="P184" s="132">
        <f>SUM(P185:P186)</f>
        <v>0</v>
      </c>
      <c r="Q184" s="131"/>
      <c r="R184" s="132">
        <f>SUM(R185:R186)</f>
        <v>0</v>
      </c>
      <c r="S184" s="131"/>
      <c r="T184" s="133">
        <f>SUM(T185:T186)</f>
        <v>0</v>
      </c>
      <c r="AR184" s="126" t="s">
        <v>83</v>
      </c>
      <c r="AT184" s="134" t="s">
        <v>75</v>
      </c>
      <c r="AU184" s="134" t="s">
        <v>83</v>
      </c>
      <c r="AY184" s="126" t="s">
        <v>132</v>
      </c>
      <c r="BK184" s="135">
        <f>SUM(BK185:BK186)</f>
        <v>0</v>
      </c>
    </row>
    <row r="185" spans="1:65" s="2" customFormat="1" ht="21.75" customHeight="1">
      <c r="A185" s="31"/>
      <c r="B185" s="136"/>
      <c r="C185" s="137" t="s">
        <v>7</v>
      </c>
      <c r="D185" s="137" t="s">
        <v>133</v>
      </c>
      <c r="E185" s="138" t="s">
        <v>264</v>
      </c>
      <c r="F185" s="139" t="s">
        <v>265</v>
      </c>
      <c r="G185" s="140" t="s">
        <v>242</v>
      </c>
      <c r="H185" s="141">
        <v>4.3140000000000001</v>
      </c>
      <c r="I185" s="142"/>
      <c r="J185" s="143">
        <f>ROUND(I185*H185,2)</f>
        <v>0</v>
      </c>
      <c r="K185" s="139" t="s">
        <v>179</v>
      </c>
      <c r="L185" s="32"/>
      <c r="M185" s="144" t="s">
        <v>1</v>
      </c>
      <c r="N185" s="145" t="s">
        <v>41</v>
      </c>
      <c r="O185" s="57"/>
      <c r="P185" s="146">
        <f>O185*H185</f>
        <v>0</v>
      </c>
      <c r="Q185" s="146">
        <v>0</v>
      </c>
      <c r="R185" s="146">
        <f>Q185*H185</f>
        <v>0</v>
      </c>
      <c r="S185" s="146">
        <v>0</v>
      </c>
      <c r="T185" s="147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48" t="s">
        <v>93</v>
      </c>
      <c r="AT185" s="148" t="s">
        <v>133</v>
      </c>
      <c r="AU185" s="148" t="s">
        <v>85</v>
      </c>
      <c r="AY185" s="16" t="s">
        <v>132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6" t="s">
        <v>83</v>
      </c>
      <c r="BK185" s="149">
        <f>ROUND(I185*H185,2)</f>
        <v>0</v>
      </c>
      <c r="BL185" s="16" t="s">
        <v>93</v>
      </c>
      <c r="BM185" s="148" t="s">
        <v>1070</v>
      </c>
    </row>
    <row r="186" spans="1:65" s="2" customFormat="1" ht="38.4">
      <c r="A186" s="31"/>
      <c r="B186" s="32"/>
      <c r="C186" s="31"/>
      <c r="D186" s="150" t="s">
        <v>138</v>
      </c>
      <c r="E186" s="31"/>
      <c r="F186" s="151" t="s">
        <v>267</v>
      </c>
      <c r="G186" s="31"/>
      <c r="H186" s="31"/>
      <c r="I186" s="152"/>
      <c r="J186" s="31"/>
      <c r="K186" s="31"/>
      <c r="L186" s="32"/>
      <c r="M186" s="153"/>
      <c r="N186" s="154"/>
      <c r="O186" s="57"/>
      <c r="P186" s="57"/>
      <c r="Q186" s="57"/>
      <c r="R186" s="57"/>
      <c r="S186" s="57"/>
      <c r="T186" s="58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T186" s="16" t="s">
        <v>138</v>
      </c>
      <c r="AU186" s="16" t="s">
        <v>85</v>
      </c>
    </row>
    <row r="187" spans="1:65" s="11" customFormat="1" ht="25.95" customHeight="1">
      <c r="B187" s="125"/>
      <c r="D187" s="126" t="s">
        <v>75</v>
      </c>
      <c r="E187" s="127" t="s">
        <v>268</v>
      </c>
      <c r="F187" s="127" t="s">
        <v>269</v>
      </c>
      <c r="I187" s="128"/>
      <c r="J187" s="129">
        <f>BK187</f>
        <v>0</v>
      </c>
      <c r="L187" s="125"/>
      <c r="M187" s="130"/>
      <c r="N187" s="131"/>
      <c r="O187" s="131"/>
      <c r="P187" s="132">
        <f>P188+P201+P214+P233+P256+P343+P356+P378+P398</f>
        <v>0</v>
      </c>
      <c r="Q187" s="131"/>
      <c r="R187" s="132">
        <f>R188+R201+R214+R233+R256+R343+R356+R378+R398</f>
        <v>4.3192560000000002</v>
      </c>
      <c r="S187" s="131"/>
      <c r="T187" s="133">
        <f>T188+T201+T214+T233+T256+T343+T356+T378+T398</f>
        <v>8.6536000000000002E-2</v>
      </c>
      <c r="AR187" s="126" t="s">
        <v>85</v>
      </c>
      <c r="AT187" s="134" t="s">
        <v>75</v>
      </c>
      <c r="AU187" s="134" t="s">
        <v>76</v>
      </c>
      <c r="AY187" s="126" t="s">
        <v>132</v>
      </c>
      <c r="BK187" s="135">
        <f>BK188+BK201+BK214+BK233+BK256+BK343+BK356+BK378+BK398</f>
        <v>0</v>
      </c>
    </row>
    <row r="188" spans="1:65" s="11" customFormat="1" ht="22.95" customHeight="1">
      <c r="B188" s="125"/>
      <c r="D188" s="126" t="s">
        <v>75</v>
      </c>
      <c r="E188" s="163" t="s">
        <v>270</v>
      </c>
      <c r="F188" s="163" t="s">
        <v>271</v>
      </c>
      <c r="I188" s="128"/>
      <c r="J188" s="164">
        <f>BK188</f>
        <v>0</v>
      </c>
      <c r="L188" s="125"/>
      <c r="M188" s="130"/>
      <c r="N188" s="131"/>
      <c r="O188" s="131"/>
      <c r="P188" s="132">
        <f>SUM(P189:P200)</f>
        <v>0</v>
      </c>
      <c r="Q188" s="131"/>
      <c r="R188" s="132">
        <f>SUM(R189:R200)</f>
        <v>1.983E-2</v>
      </c>
      <c r="S188" s="131"/>
      <c r="T188" s="133">
        <f>SUM(T189:T200)</f>
        <v>0</v>
      </c>
      <c r="AR188" s="126" t="s">
        <v>85</v>
      </c>
      <c r="AT188" s="134" t="s">
        <v>75</v>
      </c>
      <c r="AU188" s="134" t="s">
        <v>83</v>
      </c>
      <c r="AY188" s="126" t="s">
        <v>132</v>
      </c>
      <c r="BK188" s="135">
        <f>SUM(BK189:BK200)</f>
        <v>0</v>
      </c>
    </row>
    <row r="189" spans="1:65" s="2" customFormat="1" ht="16.5" customHeight="1">
      <c r="A189" s="31"/>
      <c r="B189" s="136"/>
      <c r="C189" s="137" t="s">
        <v>294</v>
      </c>
      <c r="D189" s="137" t="s">
        <v>133</v>
      </c>
      <c r="E189" s="138" t="s">
        <v>273</v>
      </c>
      <c r="F189" s="139" t="s">
        <v>274</v>
      </c>
      <c r="G189" s="140" t="s">
        <v>136</v>
      </c>
      <c r="H189" s="141">
        <v>1</v>
      </c>
      <c r="I189" s="142"/>
      <c r="J189" s="143">
        <f>ROUND(I189*H189,2)</f>
        <v>0</v>
      </c>
      <c r="K189" s="139" t="s">
        <v>179</v>
      </c>
      <c r="L189" s="32"/>
      <c r="M189" s="144" t="s">
        <v>1</v>
      </c>
      <c r="N189" s="145" t="s">
        <v>41</v>
      </c>
      <c r="O189" s="57"/>
      <c r="P189" s="146">
        <f>O189*H189</f>
        <v>0</v>
      </c>
      <c r="Q189" s="146">
        <v>3.1E-4</v>
      </c>
      <c r="R189" s="146">
        <f>Q189*H189</f>
        <v>3.1E-4</v>
      </c>
      <c r="S189" s="146">
        <v>0</v>
      </c>
      <c r="T189" s="147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48" t="s">
        <v>256</v>
      </c>
      <c r="AT189" s="148" t="s">
        <v>133</v>
      </c>
      <c r="AU189" s="148" t="s">
        <v>85</v>
      </c>
      <c r="AY189" s="16" t="s">
        <v>132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6" t="s">
        <v>83</v>
      </c>
      <c r="BK189" s="149">
        <f>ROUND(I189*H189,2)</f>
        <v>0</v>
      </c>
      <c r="BL189" s="16" t="s">
        <v>256</v>
      </c>
      <c r="BM189" s="148" t="s">
        <v>1071</v>
      </c>
    </row>
    <row r="190" spans="1:65" s="2" customFormat="1" ht="19.2">
      <c r="A190" s="31"/>
      <c r="B190" s="32"/>
      <c r="C190" s="31"/>
      <c r="D190" s="150" t="s">
        <v>138</v>
      </c>
      <c r="E190" s="31"/>
      <c r="F190" s="151" t="s">
        <v>276</v>
      </c>
      <c r="G190" s="31"/>
      <c r="H190" s="31"/>
      <c r="I190" s="152"/>
      <c r="J190" s="31"/>
      <c r="K190" s="31"/>
      <c r="L190" s="32"/>
      <c r="M190" s="153"/>
      <c r="N190" s="154"/>
      <c r="O190" s="57"/>
      <c r="P190" s="57"/>
      <c r="Q190" s="57"/>
      <c r="R190" s="57"/>
      <c r="S190" s="57"/>
      <c r="T190" s="58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T190" s="16" t="s">
        <v>138</v>
      </c>
      <c r="AU190" s="16" t="s">
        <v>85</v>
      </c>
    </row>
    <row r="191" spans="1:65" s="2" customFormat="1" ht="16.5" customHeight="1">
      <c r="A191" s="31"/>
      <c r="B191" s="136"/>
      <c r="C191" s="137" t="s">
        <v>299</v>
      </c>
      <c r="D191" s="137" t="s">
        <v>133</v>
      </c>
      <c r="E191" s="138" t="s">
        <v>650</v>
      </c>
      <c r="F191" s="139" t="s">
        <v>651</v>
      </c>
      <c r="G191" s="140" t="s">
        <v>136</v>
      </c>
      <c r="H191" s="141">
        <v>1</v>
      </c>
      <c r="I191" s="142"/>
      <c r="J191" s="143">
        <f>ROUND(I191*H191,2)</f>
        <v>0</v>
      </c>
      <c r="K191" s="139" t="s">
        <v>179</v>
      </c>
      <c r="L191" s="32"/>
      <c r="M191" s="144" t="s">
        <v>1</v>
      </c>
      <c r="N191" s="145" t="s">
        <v>41</v>
      </c>
      <c r="O191" s="57"/>
      <c r="P191" s="146">
        <f>O191*H191</f>
        <v>0</v>
      </c>
      <c r="Q191" s="146">
        <v>5.1999999999999995E-4</v>
      </c>
      <c r="R191" s="146">
        <f>Q191*H191</f>
        <v>5.1999999999999995E-4</v>
      </c>
      <c r="S191" s="146">
        <v>0</v>
      </c>
      <c r="T191" s="147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48" t="s">
        <v>256</v>
      </c>
      <c r="AT191" s="148" t="s">
        <v>133</v>
      </c>
      <c r="AU191" s="148" t="s">
        <v>85</v>
      </c>
      <c r="AY191" s="16" t="s">
        <v>132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6" t="s">
        <v>83</v>
      </c>
      <c r="BK191" s="149">
        <f>ROUND(I191*H191,2)</f>
        <v>0</v>
      </c>
      <c r="BL191" s="16" t="s">
        <v>256</v>
      </c>
      <c r="BM191" s="148" t="s">
        <v>1072</v>
      </c>
    </row>
    <row r="192" spans="1:65" s="2" customFormat="1" ht="19.2">
      <c r="A192" s="31"/>
      <c r="B192" s="32"/>
      <c r="C192" s="31"/>
      <c r="D192" s="150" t="s">
        <v>138</v>
      </c>
      <c r="E192" s="31"/>
      <c r="F192" s="151" t="s">
        <v>653</v>
      </c>
      <c r="G192" s="31"/>
      <c r="H192" s="31"/>
      <c r="I192" s="152"/>
      <c r="J192" s="31"/>
      <c r="K192" s="31"/>
      <c r="L192" s="32"/>
      <c r="M192" s="153"/>
      <c r="N192" s="154"/>
      <c r="O192" s="57"/>
      <c r="P192" s="57"/>
      <c r="Q192" s="57"/>
      <c r="R192" s="57"/>
      <c r="S192" s="57"/>
      <c r="T192" s="58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T192" s="16" t="s">
        <v>138</v>
      </c>
      <c r="AU192" s="16" t="s">
        <v>85</v>
      </c>
    </row>
    <row r="193" spans="1:65" s="2" customFormat="1" ht="16.5" customHeight="1">
      <c r="A193" s="31"/>
      <c r="B193" s="136"/>
      <c r="C193" s="137" t="s">
        <v>304</v>
      </c>
      <c r="D193" s="137" t="s">
        <v>133</v>
      </c>
      <c r="E193" s="138" t="s">
        <v>278</v>
      </c>
      <c r="F193" s="139" t="s">
        <v>279</v>
      </c>
      <c r="G193" s="140" t="s">
        <v>212</v>
      </c>
      <c r="H193" s="141">
        <v>10</v>
      </c>
      <c r="I193" s="142"/>
      <c r="J193" s="143">
        <f>ROUND(I193*H193,2)</f>
        <v>0</v>
      </c>
      <c r="K193" s="139" t="s">
        <v>179</v>
      </c>
      <c r="L193" s="32"/>
      <c r="M193" s="144" t="s">
        <v>1</v>
      </c>
      <c r="N193" s="145" t="s">
        <v>41</v>
      </c>
      <c r="O193" s="57"/>
      <c r="P193" s="146">
        <f>O193*H193</f>
        <v>0</v>
      </c>
      <c r="Q193" s="146">
        <v>4.8000000000000001E-4</v>
      </c>
      <c r="R193" s="146">
        <f>Q193*H193</f>
        <v>4.8000000000000004E-3</v>
      </c>
      <c r="S193" s="146">
        <v>0</v>
      </c>
      <c r="T193" s="147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48" t="s">
        <v>256</v>
      </c>
      <c r="AT193" s="148" t="s">
        <v>133</v>
      </c>
      <c r="AU193" s="148" t="s">
        <v>85</v>
      </c>
      <c r="AY193" s="16" t="s">
        <v>132</v>
      </c>
      <c r="BE193" s="149">
        <f>IF(N193="základní",J193,0)</f>
        <v>0</v>
      </c>
      <c r="BF193" s="149">
        <f>IF(N193="snížená",J193,0)</f>
        <v>0</v>
      </c>
      <c r="BG193" s="149">
        <f>IF(N193="zákl. přenesená",J193,0)</f>
        <v>0</v>
      </c>
      <c r="BH193" s="149">
        <f>IF(N193="sníž. přenesená",J193,0)</f>
        <v>0</v>
      </c>
      <c r="BI193" s="149">
        <f>IF(N193="nulová",J193,0)</f>
        <v>0</v>
      </c>
      <c r="BJ193" s="16" t="s">
        <v>83</v>
      </c>
      <c r="BK193" s="149">
        <f>ROUND(I193*H193,2)</f>
        <v>0</v>
      </c>
      <c r="BL193" s="16" t="s">
        <v>256</v>
      </c>
      <c r="BM193" s="148" t="s">
        <v>1073</v>
      </c>
    </row>
    <row r="194" spans="1:65" s="2" customFormat="1">
      <c r="A194" s="31"/>
      <c r="B194" s="32"/>
      <c r="C194" s="31"/>
      <c r="D194" s="150" t="s">
        <v>138</v>
      </c>
      <c r="E194" s="31"/>
      <c r="F194" s="151" t="s">
        <v>281</v>
      </c>
      <c r="G194" s="31"/>
      <c r="H194" s="31"/>
      <c r="I194" s="152"/>
      <c r="J194" s="31"/>
      <c r="K194" s="31"/>
      <c r="L194" s="32"/>
      <c r="M194" s="153"/>
      <c r="N194" s="154"/>
      <c r="O194" s="57"/>
      <c r="P194" s="57"/>
      <c r="Q194" s="57"/>
      <c r="R194" s="57"/>
      <c r="S194" s="57"/>
      <c r="T194" s="58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T194" s="16" t="s">
        <v>138</v>
      </c>
      <c r="AU194" s="16" t="s">
        <v>85</v>
      </c>
    </row>
    <row r="195" spans="1:65" s="2" customFormat="1" ht="16.5" customHeight="1">
      <c r="A195" s="31"/>
      <c r="B195" s="136"/>
      <c r="C195" s="137" t="s">
        <v>309</v>
      </c>
      <c r="D195" s="137" t="s">
        <v>133</v>
      </c>
      <c r="E195" s="138" t="s">
        <v>654</v>
      </c>
      <c r="F195" s="139" t="s">
        <v>655</v>
      </c>
      <c r="G195" s="140" t="s">
        <v>212</v>
      </c>
      <c r="H195" s="141">
        <v>20</v>
      </c>
      <c r="I195" s="142"/>
      <c r="J195" s="143">
        <f>ROUND(I195*H195,2)</f>
        <v>0</v>
      </c>
      <c r="K195" s="139" t="s">
        <v>179</v>
      </c>
      <c r="L195" s="32"/>
      <c r="M195" s="144" t="s">
        <v>1</v>
      </c>
      <c r="N195" s="145" t="s">
        <v>41</v>
      </c>
      <c r="O195" s="57"/>
      <c r="P195" s="146">
        <f>O195*H195</f>
        <v>0</v>
      </c>
      <c r="Q195" s="146">
        <v>7.1000000000000002E-4</v>
      </c>
      <c r="R195" s="146">
        <f>Q195*H195</f>
        <v>1.4200000000000001E-2</v>
      </c>
      <c r="S195" s="146">
        <v>0</v>
      </c>
      <c r="T195" s="147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48" t="s">
        <v>256</v>
      </c>
      <c r="AT195" s="148" t="s">
        <v>133</v>
      </c>
      <c r="AU195" s="148" t="s">
        <v>85</v>
      </c>
      <c r="AY195" s="16" t="s">
        <v>132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6" t="s">
        <v>83</v>
      </c>
      <c r="BK195" s="149">
        <f>ROUND(I195*H195,2)</f>
        <v>0</v>
      </c>
      <c r="BL195" s="16" t="s">
        <v>256</v>
      </c>
      <c r="BM195" s="148" t="s">
        <v>1074</v>
      </c>
    </row>
    <row r="196" spans="1:65" s="2" customFormat="1">
      <c r="A196" s="31"/>
      <c r="B196" s="32"/>
      <c r="C196" s="31"/>
      <c r="D196" s="150" t="s">
        <v>138</v>
      </c>
      <c r="E196" s="31"/>
      <c r="F196" s="151" t="s">
        <v>657</v>
      </c>
      <c r="G196" s="31"/>
      <c r="H196" s="31"/>
      <c r="I196" s="152"/>
      <c r="J196" s="31"/>
      <c r="K196" s="31"/>
      <c r="L196" s="32"/>
      <c r="M196" s="153"/>
      <c r="N196" s="154"/>
      <c r="O196" s="57"/>
      <c r="P196" s="57"/>
      <c r="Q196" s="57"/>
      <c r="R196" s="57"/>
      <c r="S196" s="57"/>
      <c r="T196" s="58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T196" s="16" t="s">
        <v>138</v>
      </c>
      <c r="AU196" s="16" t="s">
        <v>85</v>
      </c>
    </row>
    <row r="197" spans="1:65" s="2" customFormat="1" ht="21.75" customHeight="1">
      <c r="A197" s="31"/>
      <c r="B197" s="136"/>
      <c r="C197" s="137" t="s">
        <v>314</v>
      </c>
      <c r="D197" s="137" t="s">
        <v>133</v>
      </c>
      <c r="E197" s="138" t="s">
        <v>283</v>
      </c>
      <c r="F197" s="139" t="s">
        <v>284</v>
      </c>
      <c r="G197" s="140" t="s">
        <v>212</v>
      </c>
      <c r="H197" s="141">
        <v>30</v>
      </c>
      <c r="I197" s="142"/>
      <c r="J197" s="143">
        <f>ROUND(I197*H197,2)</f>
        <v>0</v>
      </c>
      <c r="K197" s="139" t="s">
        <v>179</v>
      </c>
      <c r="L197" s="32"/>
      <c r="M197" s="144" t="s">
        <v>1</v>
      </c>
      <c r="N197" s="145" t="s">
        <v>41</v>
      </c>
      <c r="O197" s="57"/>
      <c r="P197" s="146">
        <f>O197*H197</f>
        <v>0</v>
      </c>
      <c r="Q197" s="146">
        <v>0</v>
      </c>
      <c r="R197" s="146">
        <f>Q197*H197</f>
        <v>0</v>
      </c>
      <c r="S197" s="146">
        <v>0</v>
      </c>
      <c r="T197" s="147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48" t="s">
        <v>256</v>
      </c>
      <c r="AT197" s="148" t="s">
        <v>133</v>
      </c>
      <c r="AU197" s="148" t="s">
        <v>85</v>
      </c>
      <c r="AY197" s="16" t="s">
        <v>132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6" t="s">
        <v>83</v>
      </c>
      <c r="BK197" s="149">
        <f>ROUND(I197*H197,2)</f>
        <v>0</v>
      </c>
      <c r="BL197" s="16" t="s">
        <v>256</v>
      </c>
      <c r="BM197" s="148" t="s">
        <v>1075</v>
      </c>
    </row>
    <row r="198" spans="1:65" s="2" customFormat="1">
      <c r="A198" s="31"/>
      <c r="B198" s="32"/>
      <c r="C198" s="31"/>
      <c r="D198" s="150" t="s">
        <v>138</v>
      </c>
      <c r="E198" s="31"/>
      <c r="F198" s="151" t="s">
        <v>286</v>
      </c>
      <c r="G198" s="31"/>
      <c r="H198" s="31"/>
      <c r="I198" s="152"/>
      <c r="J198" s="31"/>
      <c r="K198" s="31"/>
      <c r="L198" s="32"/>
      <c r="M198" s="153"/>
      <c r="N198" s="154"/>
      <c r="O198" s="57"/>
      <c r="P198" s="57"/>
      <c r="Q198" s="57"/>
      <c r="R198" s="57"/>
      <c r="S198" s="57"/>
      <c r="T198" s="58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T198" s="16" t="s">
        <v>138</v>
      </c>
      <c r="AU198" s="16" t="s">
        <v>85</v>
      </c>
    </row>
    <row r="199" spans="1:65" s="2" customFormat="1" ht="24.15" customHeight="1">
      <c r="A199" s="31"/>
      <c r="B199" s="136"/>
      <c r="C199" s="137" t="s">
        <v>319</v>
      </c>
      <c r="D199" s="137" t="s">
        <v>133</v>
      </c>
      <c r="E199" s="138" t="s">
        <v>287</v>
      </c>
      <c r="F199" s="139" t="s">
        <v>288</v>
      </c>
      <c r="G199" s="140" t="s">
        <v>289</v>
      </c>
      <c r="H199" s="173"/>
      <c r="I199" s="142"/>
      <c r="J199" s="143">
        <f>ROUND(I199*H199,2)</f>
        <v>0</v>
      </c>
      <c r="K199" s="139" t="s">
        <v>179</v>
      </c>
      <c r="L199" s="32"/>
      <c r="M199" s="144" t="s">
        <v>1</v>
      </c>
      <c r="N199" s="145" t="s">
        <v>41</v>
      </c>
      <c r="O199" s="57"/>
      <c r="P199" s="146">
        <f>O199*H199</f>
        <v>0</v>
      </c>
      <c r="Q199" s="146">
        <v>0</v>
      </c>
      <c r="R199" s="146">
        <f>Q199*H199</f>
        <v>0</v>
      </c>
      <c r="S199" s="146">
        <v>0</v>
      </c>
      <c r="T199" s="147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48" t="s">
        <v>256</v>
      </c>
      <c r="AT199" s="148" t="s">
        <v>133</v>
      </c>
      <c r="AU199" s="148" t="s">
        <v>85</v>
      </c>
      <c r="AY199" s="16" t="s">
        <v>132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6" t="s">
        <v>83</v>
      </c>
      <c r="BK199" s="149">
        <f>ROUND(I199*H199,2)</f>
        <v>0</v>
      </c>
      <c r="BL199" s="16" t="s">
        <v>256</v>
      </c>
      <c r="BM199" s="148" t="s">
        <v>1076</v>
      </c>
    </row>
    <row r="200" spans="1:65" s="2" customFormat="1" ht="28.8">
      <c r="A200" s="31"/>
      <c r="B200" s="32"/>
      <c r="C200" s="31"/>
      <c r="D200" s="150" t="s">
        <v>138</v>
      </c>
      <c r="E200" s="31"/>
      <c r="F200" s="151" t="s">
        <v>291</v>
      </c>
      <c r="G200" s="31"/>
      <c r="H200" s="31"/>
      <c r="I200" s="152"/>
      <c r="J200" s="31"/>
      <c r="K200" s="31"/>
      <c r="L200" s="32"/>
      <c r="M200" s="153"/>
      <c r="N200" s="154"/>
      <c r="O200" s="57"/>
      <c r="P200" s="57"/>
      <c r="Q200" s="57"/>
      <c r="R200" s="57"/>
      <c r="S200" s="57"/>
      <c r="T200" s="58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T200" s="16" t="s">
        <v>138</v>
      </c>
      <c r="AU200" s="16" t="s">
        <v>85</v>
      </c>
    </row>
    <row r="201" spans="1:65" s="11" customFormat="1" ht="22.95" customHeight="1">
      <c r="B201" s="125"/>
      <c r="D201" s="126" t="s">
        <v>75</v>
      </c>
      <c r="E201" s="163" t="s">
        <v>292</v>
      </c>
      <c r="F201" s="163" t="s">
        <v>293</v>
      </c>
      <c r="I201" s="128"/>
      <c r="J201" s="164">
        <f>BK201</f>
        <v>0</v>
      </c>
      <c r="L201" s="125"/>
      <c r="M201" s="130"/>
      <c r="N201" s="131"/>
      <c r="O201" s="131"/>
      <c r="P201" s="132">
        <f>SUM(P202:P213)</f>
        <v>0</v>
      </c>
      <c r="Q201" s="131"/>
      <c r="R201" s="132">
        <f>SUM(R202:R213)</f>
        <v>5.6400000000000006E-2</v>
      </c>
      <c r="S201" s="131"/>
      <c r="T201" s="133">
        <f>SUM(T202:T213)</f>
        <v>0</v>
      </c>
      <c r="AR201" s="126" t="s">
        <v>85</v>
      </c>
      <c r="AT201" s="134" t="s">
        <v>75</v>
      </c>
      <c r="AU201" s="134" t="s">
        <v>83</v>
      </c>
      <c r="AY201" s="126" t="s">
        <v>132</v>
      </c>
      <c r="BK201" s="135">
        <f>SUM(BK202:BK213)</f>
        <v>0</v>
      </c>
    </row>
    <row r="202" spans="1:65" s="2" customFormat="1" ht="24.15" customHeight="1">
      <c r="A202" s="31"/>
      <c r="B202" s="136"/>
      <c r="C202" s="137" t="s">
        <v>325</v>
      </c>
      <c r="D202" s="137" t="s">
        <v>133</v>
      </c>
      <c r="E202" s="138" t="s">
        <v>295</v>
      </c>
      <c r="F202" s="139" t="s">
        <v>296</v>
      </c>
      <c r="G202" s="140" t="s">
        <v>136</v>
      </c>
      <c r="H202" s="141">
        <v>4</v>
      </c>
      <c r="I202" s="142"/>
      <c r="J202" s="143">
        <f>ROUND(I202*H202,2)</f>
        <v>0</v>
      </c>
      <c r="K202" s="139" t="s">
        <v>179</v>
      </c>
      <c r="L202" s="32"/>
      <c r="M202" s="144" t="s">
        <v>1</v>
      </c>
      <c r="N202" s="145" t="s">
        <v>41</v>
      </c>
      <c r="O202" s="57"/>
      <c r="P202" s="146">
        <f>O202*H202</f>
        <v>0</v>
      </c>
      <c r="Q202" s="146">
        <v>0</v>
      </c>
      <c r="R202" s="146">
        <f>Q202*H202</f>
        <v>0</v>
      </c>
      <c r="S202" s="146">
        <v>0</v>
      </c>
      <c r="T202" s="147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48" t="s">
        <v>256</v>
      </c>
      <c r="AT202" s="148" t="s">
        <v>133</v>
      </c>
      <c r="AU202" s="148" t="s">
        <v>85</v>
      </c>
      <c r="AY202" s="16" t="s">
        <v>132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6" t="s">
        <v>83</v>
      </c>
      <c r="BK202" s="149">
        <f>ROUND(I202*H202,2)</f>
        <v>0</v>
      </c>
      <c r="BL202" s="16" t="s">
        <v>256</v>
      </c>
      <c r="BM202" s="148" t="s">
        <v>1077</v>
      </c>
    </row>
    <row r="203" spans="1:65" s="2" customFormat="1" ht="19.2">
      <c r="A203" s="31"/>
      <c r="B203" s="32"/>
      <c r="C203" s="31"/>
      <c r="D203" s="150" t="s">
        <v>138</v>
      </c>
      <c r="E203" s="31"/>
      <c r="F203" s="151" t="s">
        <v>298</v>
      </c>
      <c r="G203" s="31"/>
      <c r="H203" s="31"/>
      <c r="I203" s="152"/>
      <c r="J203" s="31"/>
      <c r="K203" s="31"/>
      <c r="L203" s="32"/>
      <c r="M203" s="153"/>
      <c r="N203" s="154"/>
      <c r="O203" s="57"/>
      <c r="P203" s="57"/>
      <c r="Q203" s="57"/>
      <c r="R203" s="57"/>
      <c r="S203" s="57"/>
      <c r="T203" s="58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T203" s="16" t="s">
        <v>138</v>
      </c>
      <c r="AU203" s="16" t="s">
        <v>85</v>
      </c>
    </row>
    <row r="204" spans="1:65" s="2" customFormat="1" ht="24.15" customHeight="1">
      <c r="A204" s="31"/>
      <c r="B204" s="136"/>
      <c r="C204" s="137" t="s">
        <v>331</v>
      </c>
      <c r="D204" s="137" t="s">
        <v>133</v>
      </c>
      <c r="E204" s="138" t="s">
        <v>300</v>
      </c>
      <c r="F204" s="139" t="s">
        <v>301</v>
      </c>
      <c r="G204" s="140" t="s">
        <v>212</v>
      </c>
      <c r="H204" s="141">
        <v>60</v>
      </c>
      <c r="I204" s="142"/>
      <c r="J204" s="143">
        <f>ROUND(I204*H204,2)</f>
        <v>0</v>
      </c>
      <c r="K204" s="139" t="s">
        <v>179</v>
      </c>
      <c r="L204" s="32"/>
      <c r="M204" s="144" t="s">
        <v>1</v>
      </c>
      <c r="N204" s="145" t="s">
        <v>41</v>
      </c>
      <c r="O204" s="57"/>
      <c r="P204" s="146">
        <f>O204*H204</f>
        <v>0</v>
      </c>
      <c r="Q204" s="146">
        <v>8.4000000000000003E-4</v>
      </c>
      <c r="R204" s="146">
        <f>Q204*H204</f>
        <v>5.04E-2</v>
      </c>
      <c r="S204" s="146">
        <v>0</v>
      </c>
      <c r="T204" s="147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48" t="s">
        <v>256</v>
      </c>
      <c r="AT204" s="148" t="s">
        <v>133</v>
      </c>
      <c r="AU204" s="148" t="s">
        <v>85</v>
      </c>
      <c r="AY204" s="16" t="s">
        <v>132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6" t="s">
        <v>83</v>
      </c>
      <c r="BK204" s="149">
        <f>ROUND(I204*H204,2)</f>
        <v>0</v>
      </c>
      <c r="BL204" s="16" t="s">
        <v>256</v>
      </c>
      <c r="BM204" s="148" t="s">
        <v>1078</v>
      </c>
    </row>
    <row r="205" spans="1:65" s="2" customFormat="1" ht="19.2">
      <c r="A205" s="31"/>
      <c r="B205" s="32"/>
      <c r="C205" s="31"/>
      <c r="D205" s="150" t="s">
        <v>138</v>
      </c>
      <c r="E205" s="31"/>
      <c r="F205" s="151" t="s">
        <v>303</v>
      </c>
      <c r="G205" s="31"/>
      <c r="H205" s="31"/>
      <c r="I205" s="152"/>
      <c r="J205" s="31"/>
      <c r="K205" s="31"/>
      <c r="L205" s="32"/>
      <c r="M205" s="153"/>
      <c r="N205" s="154"/>
      <c r="O205" s="57"/>
      <c r="P205" s="57"/>
      <c r="Q205" s="57"/>
      <c r="R205" s="57"/>
      <c r="S205" s="57"/>
      <c r="T205" s="58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T205" s="16" t="s">
        <v>138</v>
      </c>
      <c r="AU205" s="16" t="s">
        <v>85</v>
      </c>
    </row>
    <row r="206" spans="1:65" s="2" customFormat="1" ht="37.950000000000003" customHeight="1">
      <c r="A206" s="31"/>
      <c r="B206" s="136"/>
      <c r="C206" s="137" t="s">
        <v>336</v>
      </c>
      <c r="D206" s="137" t="s">
        <v>133</v>
      </c>
      <c r="E206" s="138" t="s">
        <v>305</v>
      </c>
      <c r="F206" s="139" t="s">
        <v>306</v>
      </c>
      <c r="G206" s="140" t="s">
        <v>212</v>
      </c>
      <c r="H206" s="141">
        <v>60</v>
      </c>
      <c r="I206" s="142"/>
      <c r="J206" s="143">
        <f>ROUND(I206*H206,2)</f>
        <v>0</v>
      </c>
      <c r="K206" s="139" t="s">
        <v>179</v>
      </c>
      <c r="L206" s="32"/>
      <c r="M206" s="144" t="s">
        <v>1</v>
      </c>
      <c r="N206" s="145" t="s">
        <v>41</v>
      </c>
      <c r="O206" s="57"/>
      <c r="P206" s="146">
        <f>O206*H206</f>
        <v>0</v>
      </c>
      <c r="Q206" s="146">
        <v>6.9999999999999994E-5</v>
      </c>
      <c r="R206" s="146">
        <f>Q206*H206</f>
        <v>4.1999999999999997E-3</v>
      </c>
      <c r="S206" s="146">
        <v>0</v>
      </c>
      <c r="T206" s="147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48" t="s">
        <v>256</v>
      </c>
      <c r="AT206" s="148" t="s">
        <v>133</v>
      </c>
      <c r="AU206" s="148" t="s">
        <v>85</v>
      </c>
      <c r="AY206" s="16" t="s">
        <v>132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6" t="s">
        <v>83</v>
      </c>
      <c r="BK206" s="149">
        <f>ROUND(I206*H206,2)</f>
        <v>0</v>
      </c>
      <c r="BL206" s="16" t="s">
        <v>256</v>
      </c>
      <c r="BM206" s="148" t="s">
        <v>1079</v>
      </c>
    </row>
    <row r="207" spans="1:65" s="2" customFormat="1" ht="38.4">
      <c r="A207" s="31"/>
      <c r="B207" s="32"/>
      <c r="C207" s="31"/>
      <c r="D207" s="150" t="s">
        <v>138</v>
      </c>
      <c r="E207" s="31"/>
      <c r="F207" s="151" t="s">
        <v>308</v>
      </c>
      <c r="G207" s="31"/>
      <c r="H207" s="31"/>
      <c r="I207" s="152"/>
      <c r="J207" s="31"/>
      <c r="K207" s="31"/>
      <c r="L207" s="32"/>
      <c r="M207" s="153"/>
      <c r="N207" s="154"/>
      <c r="O207" s="57"/>
      <c r="P207" s="57"/>
      <c r="Q207" s="57"/>
      <c r="R207" s="57"/>
      <c r="S207" s="57"/>
      <c r="T207" s="58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T207" s="16" t="s">
        <v>138</v>
      </c>
      <c r="AU207" s="16" t="s">
        <v>85</v>
      </c>
    </row>
    <row r="208" spans="1:65" s="2" customFormat="1" ht="21.75" customHeight="1">
      <c r="A208" s="31"/>
      <c r="B208" s="136"/>
      <c r="C208" s="137" t="s">
        <v>342</v>
      </c>
      <c r="D208" s="137" t="s">
        <v>133</v>
      </c>
      <c r="E208" s="138" t="s">
        <v>310</v>
      </c>
      <c r="F208" s="139" t="s">
        <v>311</v>
      </c>
      <c r="G208" s="140" t="s">
        <v>212</v>
      </c>
      <c r="H208" s="141">
        <v>60</v>
      </c>
      <c r="I208" s="142"/>
      <c r="J208" s="143">
        <f>ROUND(I208*H208,2)</f>
        <v>0</v>
      </c>
      <c r="K208" s="139" t="s">
        <v>179</v>
      </c>
      <c r="L208" s="32"/>
      <c r="M208" s="144" t="s">
        <v>1</v>
      </c>
      <c r="N208" s="145" t="s">
        <v>41</v>
      </c>
      <c r="O208" s="57"/>
      <c r="P208" s="146">
        <f>O208*H208</f>
        <v>0</v>
      </c>
      <c r="Q208" s="146">
        <v>1.0000000000000001E-5</v>
      </c>
      <c r="R208" s="146">
        <f>Q208*H208</f>
        <v>6.0000000000000006E-4</v>
      </c>
      <c r="S208" s="146">
        <v>0</v>
      </c>
      <c r="T208" s="147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48" t="s">
        <v>256</v>
      </c>
      <c r="AT208" s="148" t="s">
        <v>133</v>
      </c>
      <c r="AU208" s="148" t="s">
        <v>85</v>
      </c>
      <c r="AY208" s="16" t="s">
        <v>132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6" t="s">
        <v>83</v>
      </c>
      <c r="BK208" s="149">
        <f>ROUND(I208*H208,2)</f>
        <v>0</v>
      </c>
      <c r="BL208" s="16" t="s">
        <v>256</v>
      </c>
      <c r="BM208" s="148" t="s">
        <v>1080</v>
      </c>
    </row>
    <row r="209" spans="1:65" s="2" customFormat="1" ht="19.2">
      <c r="A209" s="31"/>
      <c r="B209" s="32"/>
      <c r="C209" s="31"/>
      <c r="D209" s="150" t="s">
        <v>138</v>
      </c>
      <c r="E209" s="31"/>
      <c r="F209" s="151" t="s">
        <v>313</v>
      </c>
      <c r="G209" s="31"/>
      <c r="H209" s="31"/>
      <c r="I209" s="152"/>
      <c r="J209" s="31"/>
      <c r="K209" s="31"/>
      <c r="L209" s="32"/>
      <c r="M209" s="153"/>
      <c r="N209" s="154"/>
      <c r="O209" s="57"/>
      <c r="P209" s="57"/>
      <c r="Q209" s="57"/>
      <c r="R209" s="57"/>
      <c r="S209" s="57"/>
      <c r="T209" s="58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T209" s="16" t="s">
        <v>138</v>
      </c>
      <c r="AU209" s="16" t="s">
        <v>85</v>
      </c>
    </row>
    <row r="210" spans="1:65" s="2" customFormat="1" ht="24.15" customHeight="1">
      <c r="A210" s="31"/>
      <c r="B210" s="136"/>
      <c r="C210" s="137" t="s">
        <v>340</v>
      </c>
      <c r="D210" s="137" t="s">
        <v>133</v>
      </c>
      <c r="E210" s="138" t="s">
        <v>315</v>
      </c>
      <c r="F210" s="139" t="s">
        <v>316</v>
      </c>
      <c r="G210" s="140" t="s">
        <v>212</v>
      </c>
      <c r="H210" s="141">
        <v>60</v>
      </c>
      <c r="I210" s="142"/>
      <c r="J210" s="143">
        <f>ROUND(I210*H210,2)</f>
        <v>0</v>
      </c>
      <c r="K210" s="139" t="s">
        <v>179</v>
      </c>
      <c r="L210" s="32"/>
      <c r="M210" s="144" t="s">
        <v>1</v>
      </c>
      <c r="N210" s="145" t="s">
        <v>41</v>
      </c>
      <c r="O210" s="57"/>
      <c r="P210" s="146">
        <f>O210*H210</f>
        <v>0</v>
      </c>
      <c r="Q210" s="146">
        <v>2.0000000000000002E-5</v>
      </c>
      <c r="R210" s="146">
        <f>Q210*H210</f>
        <v>1.2000000000000001E-3</v>
      </c>
      <c r="S210" s="146">
        <v>0</v>
      </c>
      <c r="T210" s="147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48" t="s">
        <v>256</v>
      </c>
      <c r="AT210" s="148" t="s">
        <v>133</v>
      </c>
      <c r="AU210" s="148" t="s">
        <v>85</v>
      </c>
      <c r="AY210" s="16" t="s">
        <v>132</v>
      </c>
      <c r="BE210" s="149">
        <f>IF(N210="základní",J210,0)</f>
        <v>0</v>
      </c>
      <c r="BF210" s="149">
        <f>IF(N210="snížená",J210,0)</f>
        <v>0</v>
      </c>
      <c r="BG210" s="149">
        <f>IF(N210="zákl. přenesená",J210,0)</f>
        <v>0</v>
      </c>
      <c r="BH210" s="149">
        <f>IF(N210="sníž. přenesená",J210,0)</f>
        <v>0</v>
      </c>
      <c r="BI210" s="149">
        <f>IF(N210="nulová",J210,0)</f>
        <v>0</v>
      </c>
      <c r="BJ210" s="16" t="s">
        <v>83</v>
      </c>
      <c r="BK210" s="149">
        <f>ROUND(I210*H210,2)</f>
        <v>0</v>
      </c>
      <c r="BL210" s="16" t="s">
        <v>256</v>
      </c>
      <c r="BM210" s="148" t="s">
        <v>1081</v>
      </c>
    </row>
    <row r="211" spans="1:65" s="2" customFormat="1" ht="19.2">
      <c r="A211" s="31"/>
      <c r="B211" s="32"/>
      <c r="C211" s="31"/>
      <c r="D211" s="150" t="s">
        <v>138</v>
      </c>
      <c r="E211" s="31"/>
      <c r="F211" s="151" t="s">
        <v>318</v>
      </c>
      <c r="G211" s="31"/>
      <c r="H211" s="31"/>
      <c r="I211" s="152"/>
      <c r="J211" s="31"/>
      <c r="K211" s="31"/>
      <c r="L211" s="32"/>
      <c r="M211" s="153"/>
      <c r="N211" s="154"/>
      <c r="O211" s="57"/>
      <c r="P211" s="57"/>
      <c r="Q211" s="57"/>
      <c r="R211" s="57"/>
      <c r="S211" s="57"/>
      <c r="T211" s="58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T211" s="16" t="s">
        <v>138</v>
      </c>
      <c r="AU211" s="16" t="s">
        <v>85</v>
      </c>
    </row>
    <row r="212" spans="1:65" s="2" customFormat="1" ht="24.15" customHeight="1">
      <c r="A212" s="31"/>
      <c r="B212" s="136"/>
      <c r="C212" s="137" t="s">
        <v>351</v>
      </c>
      <c r="D212" s="137" t="s">
        <v>133</v>
      </c>
      <c r="E212" s="138" t="s">
        <v>320</v>
      </c>
      <c r="F212" s="139" t="s">
        <v>321</v>
      </c>
      <c r="G212" s="140" t="s">
        <v>289</v>
      </c>
      <c r="H212" s="173"/>
      <c r="I212" s="142"/>
      <c r="J212" s="143">
        <f>ROUND(I212*H212,2)</f>
        <v>0</v>
      </c>
      <c r="K212" s="139" t="s">
        <v>179</v>
      </c>
      <c r="L212" s="32"/>
      <c r="M212" s="144" t="s">
        <v>1</v>
      </c>
      <c r="N212" s="145" t="s">
        <v>41</v>
      </c>
      <c r="O212" s="57"/>
      <c r="P212" s="146">
        <f>O212*H212</f>
        <v>0</v>
      </c>
      <c r="Q212" s="146">
        <v>0</v>
      </c>
      <c r="R212" s="146">
        <f>Q212*H212</f>
        <v>0</v>
      </c>
      <c r="S212" s="146">
        <v>0</v>
      </c>
      <c r="T212" s="147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48" t="s">
        <v>256</v>
      </c>
      <c r="AT212" s="148" t="s">
        <v>133</v>
      </c>
      <c r="AU212" s="148" t="s">
        <v>85</v>
      </c>
      <c r="AY212" s="16" t="s">
        <v>132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6" t="s">
        <v>83</v>
      </c>
      <c r="BK212" s="149">
        <f>ROUND(I212*H212,2)</f>
        <v>0</v>
      </c>
      <c r="BL212" s="16" t="s">
        <v>256</v>
      </c>
      <c r="BM212" s="148" t="s">
        <v>1082</v>
      </c>
    </row>
    <row r="213" spans="1:65" s="2" customFormat="1" ht="28.8">
      <c r="A213" s="31"/>
      <c r="B213" s="32"/>
      <c r="C213" s="31"/>
      <c r="D213" s="150" t="s">
        <v>138</v>
      </c>
      <c r="E213" s="31"/>
      <c r="F213" s="151" t="s">
        <v>323</v>
      </c>
      <c r="G213" s="31"/>
      <c r="H213" s="31"/>
      <c r="I213" s="152"/>
      <c r="J213" s="31"/>
      <c r="K213" s="31"/>
      <c r="L213" s="32"/>
      <c r="M213" s="153"/>
      <c r="N213" s="154"/>
      <c r="O213" s="57"/>
      <c r="P213" s="57"/>
      <c r="Q213" s="57"/>
      <c r="R213" s="57"/>
      <c r="S213" s="57"/>
      <c r="T213" s="58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T213" s="16" t="s">
        <v>138</v>
      </c>
      <c r="AU213" s="16" t="s">
        <v>85</v>
      </c>
    </row>
    <row r="214" spans="1:65" s="11" customFormat="1" ht="22.95" customHeight="1">
      <c r="B214" s="125"/>
      <c r="D214" s="126" t="s">
        <v>75</v>
      </c>
      <c r="E214" s="163" t="s">
        <v>659</v>
      </c>
      <c r="F214" s="163" t="s">
        <v>660</v>
      </c>
      <c r="I214" s="128"/>
      <c r="J214" s="164">
        <f>BK214</f>
        <v>0</v>
      </c>
      <c r="L214" s="125"/>
      <c r="M214" s="130"/>
      <c r="N214" s="131"/>
      <c r="O214" s="131"/>
      <c r="P214" s="132">
        <f>SUM(P215:P232)</f>
        <v>0</v>
      </c>
      <c r="Q214" s="131"/>
      <c r="R214" s="132">
        <f>SUM(R215:R232)</f>
        <v>1.393E-2</v>
      </c>
      <c r="S214" s="131"/>
      <c r="T214" s="133">
        <f>SUM(T215:T232)</f>
        <v>0</v>
      </c>
      <c r="AR214" s="126" t="s">
        <v>85</v>
      </c>
      <c r="AT214" s="134" t="s">
        <v>75</v>
      </c>
      <c r="AU214" s="134" t="s">
        <v>83</v>
      </c>
      <c r="AY214" s="126" t="s">
        <v>132</v>
      </c>
      <c r="BK214" s="135">
        <f>SUM(BK215:BK232)</f>
        <v>0</v>
      </c>
    </row>
    <row r="215" spans="1:65" s="2" customFormat="1" ht="33" customHeight="1">
      <c r="A215" s="31"/>
      <c r="B215" s="136"/>
      <c r="C215" s="137" t="s">
        <v>356</v>
      </c>
      <c r="D215" s="137" t="s">
        <v>133</v>
      </c>
      <c r="E215" s="138" t="s">
        <v>661</v>
      </c>
      <c r="F215" s="139" t="s">
        <v>662</v>
      </c>
      <c r="G215" s="140" t="s">
        <v>212</v>
      </c>
      <c r="H215" s="141">
        <v>35</v>
      </c>
      <c r="I215" s="142"/>
      <c r="J215" s="143">
        <f>ROUND(I215*H215,2)</f>
        <v>0</v>
      </c>
      <c r="K215" s="139" t="s">
        <v>179</v>
      </c>
      <c r="L215" s="32"/>
      <c r="M215" s="144" t="s">
        <v>1</v>
      </c>
      <c r="N215" s="145" t="s">
        <v>41</v>
      </c>
      <c r="O215" s="57"/>
      <c r="P215" s="146">
        <f>O215*H215</f>
        <v>0</v>
      </c>
      <c r="Q215" s="146">
        <v>2.9E-4</v>
      </c>
      <c r="R215" s="146">
        <f>Q215*H215</f>
        <v>1.0149999999999999E-2</v>
      </c>
      <c r="S215" s="146">
        <v>0</v>
      </c>
      <c r="T215" s="147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48" t="s">
        <v>256</v>
      </c>
      <c r="AT215" s="148" t="s">
        <v>133</v>
      </c>
      <c r="AU215" s="148" t="s">
        <v>85</v>
      </c>
      <c r="AY215" s="16" t="s">
        <v>132</v>
      </c>
      <c r="BE215" s="149">
        <f>IF(N215="základní",J215,0)</f>
        <v>0</v>
      </c>
      <c r="BF215" s="149">
        <f>IF(N215="snížená",J215,0)</f>
        <v>0</v>
      </c>
      <c r="BG215" s="149">
        <f>IF(N215="zákl. přenesená",J215,0)</f>
        <v>0</v>
      </c>
      <c r="BH215" s="149">
        <f>IF(N215="sníž. přenesená",J215,0)</f>
        <v>0</v>
      </c>
      <c r="BI215" s="149">
        <f>IF(N215="nulová",J215,0)</f>
        <v>0</v>
      </c>
      <c r="BJ215" s="16" t="s">
        <v>83</v>
      </c>
      <c r="BK215" s="149">
        <f>ROUND(I215*H215,2)</f>
        <v>0</v>
      </c>
      <c r="BL215" s="16" t="s">
        <v>256</v>
      </c>
      <c r="BM215" s="148" t="s">
        <v>1083</v>
      </c>
    </row>
    <row r="216" spans="1:65" s="2" customFormat="1" ht="28.8">
      <c r="A216" s="31"/>
      <c r="B216" s="32"/>
      <c r="C216" s="31"/>
      <c r="D216" s="150" t="s">
        <v>138</v>
      </c>
      <c r="E216" s="31"/>
      <c r="F216" s="151" t="s">
        <v>664</v>
      </c>
      <c r="G216" s="31"/>
      <c r="H216" s="31"/>
      <c r="I216" s="152"/>
      <c r="J216" s="31"/>
      <c r="K216" s="31"/>
      <c r="L216" s="32"/>
      <c r="M216" s="153"/>
      <c r="N216" s="154"/>
      <c r="O216" s="57"/>
      <c r="P216" s="57"/>
      <c r="Q216" s="57"/>
      <c r="R216" s="57"/>
      <c r="S216" s="57"/>
      <c r="T216" s="58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T216" s="16" t="s">
        <v>138</v>
      </c>
      <c r="AU216" s="16" t="s">
        <v>85</v>
      </c>
    </row>
    <row r="217" spans="1:65" s="2" customFormat="1" ht="16.5" customHeight="1">
      <c r="A217" s="31"/>
      <c r="B217" s="136"/>
      <c r="C217" s="137" t="s">
        <v>361</v>
      </c>
      <c r="D217" s="137" t="s">
        <v>133</v>
      </c>
      <c r="E217" s="138" t="s">
        <v>665</v>
      </c>
      <c r="F217" s="139" t="s">
        <v>666</v>
      </c>
      <c r="G217" s="140" t="s">
        <v>136</v>
      </c>
      <c r="H217" s="141">
        <v>1</v>
      </c>
      <c r="I217" s="142"/>
      <c r="J217" s="143">
        <f>ROUND(I217*H217,2)</f>
        <v>0</v>
      </c>
      <c r="K217" s="139" t="s">
        <v>179</v>
      </c>
      <c r="L217" s="32"/>
      <c r="M217" s="144" t="s">
        <v>1</v>
      </c>
      <c r="N217" s="145" t="s">
        <v>41</v>
      </c>
      <c r="O217" s="57"/>
      <c r="P217" s="146">
        <f>O217*H217</f>
        <v>0</v>
      </c>
      <c r="Q217" s="146">
        <v>0</v>
      </c>
      <c r="R217" s="146">
        <f>Q217*H217</f>
        <v>0</v>
      </c>
      <c r="S217" s="146">
        <v>0</v>
      </c>
      <c r="T217" s="147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48" t="s">
        <v>256</v>
      </c>
      <c r="AT217" s="148" t="s">
        <v>133</v>
      </c>
      <c r="AU217" s="148" t="s">
        <v>85</v>
      </c>
      <c r="AY217" s="16" t="s">
        <v>132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6" t="s">
        <v>83</v>
      </c>
      <c r="BK217" s="149">
        <f>ROUND(I217*H217,2)</f>
        <v>0</v>
      </c>
      <c r="BL217" s="16" t="s">
        <v>256</v>
      </c>
      <c r="BM217" s="148" t="s">
        <v>1084</v>
      </c>
    </row>
    <row r="218" spans="1:65" s="2" customFormat="1">
      <c r="A218" s="31"/>
      <c r="B218" s="32"/>
      <c r="C218" s="31"/>
      <c r="D218" s="150" t="s">
        <v>138</v>
      </c>
      <c r="E218" s="31"/>
      <c r="F218" s="151" t="s">
        <v>668</v>
      </c>
      <c r="G218" s="31"/>
      <c r="H218" s="31"/>
      <c r="I218" s="152"/>
      <c r="J218" s="31"/>
      <c r="K218" s="31"/>
      <c r="L218" s="32"/>
      <c r="M218" s="153"/>
      <c r="N218" s="154"/>
      <c r="O218" s="57"/>
      <c r="P218" s="57"/>
      <c r="Q218" s="57"/>
      <c r="R218" s="57"/>
      <c r="S218" s="57"/>
      <c r="T218" s="58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T218" s="16" t="s">
        <v>138</v>
      </c>
      <c r="AU218" s="16" t="s">
        <v>85</v>
      </c>
    </row>
    <row r="219" spans="1:65" s="2" customFormat="1" ht="16.5" customHeight="1">
      <c r="A219" s="31"/>
      <c r="B219" s="136"/>
      <c r="C219" s="137" t="s">
        <v>365</v>
      </c>
      <c r="D219" s="137" t="s">
        <v>133</v>
      </c>
      <c r="E219" s="138" t="s">
        <v>669</v>
      </c>
      <c r="F219" s="139" t="s">
        <v>670</v>
      </c>
      <c r="G219" s="140" t="s">
        <v>212</v>
      </c>
      <c r="H219" s="141">
        <v>35</v>
      </c>
      <c r="I219" s="142"/>
      <c r="J219" s="143">
        <f>ROUND(I219*H219,2)</f>
        <v>0</v>
      </c>
      <c r="K219" s="139" t="s">
        <v>179</v>
      </c>
      <c r="L219" s="32"/>
      <c r="M219" s="144" t="s">
        <v>1</v>
      </c>
      <c r="N219" s="145" t="s">
        <v>41</v>
      </c>
      <c r="O219" s="57"/>
      <c r="P219" s="146">
        <f>O219*H219</f>
        <v>0</v>
      </c>
      <c r="Q219" s="146">
        <v>0</v>
      </c>
      <c r="R219" s="146">
        <f>Q219*H219</f>
        <v>0</v>
      </c>
      <c r="S219" s="146">
        <v>0</v>
      </c>
      <c r="T219" s="147">
        <f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48" t="s">
        <v>256</v>
      </c>
      <c r="AT219" s="148" t="s">
        <v>133</v>
      </c>
      <c r="AU219" s="148" t="s">
        <v>85</v>
      </c>
      <c r="AY219" s="16" t="s">
        <v>132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6" t="s">
        <v>83</v>
      </c>
      <c r="BK219" s="149">
        <f>ROUND(I219*H219,2)</f>
        <v>0</v>
      </c>
      <c r="BL219" s="16" t="s">
        <v>256</v>
      </c>
      <c r="BM219" s="148" t="s">
        <v>1085</v>
      </c>
    </row>
    <row r="220" spans="1:65" s="2" customFormat="1">
      <c r="A220" s="31"/>
      <c r="B220" s="32"/>
      <c r="C220" s="31"/>
      <c r="D220" s="150" t="s">
        <v>138</v>
      </c>
      <c r="E220" s="31"/>
      <c r="F220" s="151" t="s">
        <v>672</v>
      </c>
      <c r="G220" s="31"/>
      <c r="H220" s="31"/>
      <c r="I220" s="152"/>
      <c r="J220" s="31"/>
      <c r="K220" s="31"/>
      <c r="L220" s="32"/>
      <c r="M220" s="153"/>
      <c r="N220" s="154"/>
      <c r="O220" s="57"/>
      <c r="P220" s="57"/>
      <c r="Q220" s="57"/>
      <c r="R220" s="57"/>
      <c r="S220" s="57"/>
      <c r="T220" s="58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T220" s="16" t="s">
        <v>138</v>
      </c>
      <c r="AU220" s="16" t="s">
        <v>85</v>
      </c>
    </row>
    <row r="221" spans="1:65" s="2" customFormat="1" ht="16.5" customHeight="1">
      <c r="A221" s="31"/>
      <c r="B221" s="136"/>
      <c r="C221" s="137" t="s">
        <v>369</v>
      </c>
      <c r="D221" s="137" t="s">
        <v>133</v>
      </c>
      <c r="E221" s="138" t="s">
        <v>673</v>
      </c>
      <c r="F221" s="139" t="s">
        <v>674</v>
      </c>
      <c r="G221" s="140" t="s">
        <v>136</v>
      </c>
      <c r="H221" s="141">
        <v>1</v>
      </c>
      <c r="I221" s="142"/>
      <c r="J221" s="143">
        <f>ROUND(I221*H221,2)</f>
        <v>0</v>
      </c>
      <c r="K221" s="139" t="s">
        <v>179</v>
      </c>
      <c r="L221" s="32"/>
      <c r="M221" s="144" t="s">
        <v>1</v>
      </c>
      <c r="N221" s="145" t="s">
        <v>41</v>
      </c>
      <c r="O221" s="57"/>
      <c r="P221" s="146">
        <f>O221*H221</f>
        <v>0</v>
      </c>
      <c r="Q221" s="146">
        <v>0</v>
      </c>
      <c r="R221" s="146">
        <f>Q221*H221</f>
        <v>0</v>
      </c>
      <c r="S221" s="146">
        <v>0</v>
      </c>
      <c r="T221" s="147">
        <f>S221*H221</f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48" t="s">
        <v>256</v>
      </c>
      <c r="AT221" s="148" t="s">
        <v>133</v>
      </c>
      <c r="AU221" s="148" t="s">
        <v>85</v>
      </c>
      <c r="AY221" s="16" t="s">
        <v>132</v>
      </c>
      <c r="BE221" s="149">
        <f>IF(N221="základní",J221,0)</f>
        <v>0</v>
      </c>
      <c r="BF221" s="149">
        <f>IF(N221="snížená",J221,0)</f>
        <v>0</v>
      </c>
      <c r="BG221" s="149">
        <f>IF(N221="zákl. přenesená",J221,0)</f>
        <v>0</v>
      </c>
      <c r="BH221" s="149">
        <f>IF(N221="sníž. přenesená",J221,0)</f>
        <v>0</v>
      </c>
      <c r="BI221" s="149">
        <f>IF(N221="nulová",J221,0)</f>
        <v>0</v>
      </c>
      <c r="BJ221" s="16" t="s">
        <v>83</v>
      </c>
      <c r="BK221" s="149">
        <f>ROUND(I221*H221,2)</f>
        <v>0</v>
      </c>
      <c r="BL221" s="16" t="s">
        <v>256</v>
      </c>
      <c r="BM221" s="148" t="s">
        <v>1086</v>
      </c>
    </row>
    <row r="222" spans="1:65" s="2" customFormat="1" ht="19.2">
      <c r="A222" s="31"/>
      <c r="B222" s="32"/>
      <c r="C222" s="31"/>
      <c r="D222" s="150" t="s">
        <v>138</v>
      </c>
      <c r="E222" s="31"/>
      <c r="F222" s="151" t="s">
        <v>676</v>
      </c>
      <c r="G222" s="31"/>
      <c r="H222" s="31"/>
      <c r="I222" s="152"/>
      <c r="J222" s="31"/>
      <c r="K222" s="31"/>
      <c r="L222" s="32"/>
      <c r="M222" s="153"/>
      <c r="N222" s="154"/>
      <c r="O222" s="57"/>
      <c r="P222" s="57"/>
      <c r="Q222" s="57"/>
      <c r="R222" s="57"/>
      <c r="S222" s="57"/>
      <c r="T222" s="58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T222" s="16" t="s">
        <v>138</v>
      </c>
      <c r="AU222" s="16" t="s">
        <v>85</v>
      </c>
    </row>
    <row r="223" spans="1:65" s="2" customFormat="1" ht="16.5" customHeight="1">
      <c r="A223" s="31"/>
      <c r="B223" s="136"/>
      <c r="C223" s="137" t="s">
        <v>373</v>
      </c>
      <c r="D223" s="137" t="s">
        <v>133</v>
      </c>
      <c r="E223" s="138" t="s">
        <v>677</v>
      </c>
      <c r="F223" s="139" t="s">
        <v>678</v>
      </c>
      <c r="G223" s="140" t="s">
        <v>136</v>
      </c>
      <c r="H223" s="141">
        <v>17</v>
      </c>
      <c r="I223" s="142"/>
      <c r="J223" s="143">
        <f>ROUND(I223*H223,2)</f>
        <v>0</v>
      </c>
      <c r="K223" s="139" t="s">
        <v>1</v>
      </c>
      <c r="L223" s="32"/>
      <c r="M223" s="144" t="s">
        <v>1</v>
      </c>
      <c r="N223" s="145" t="s">
        <v>41</v>
      </c>
      <c r="O223" s="57"/>
      <c r="P223" s="146">
        <f>O223*H223</f>
        <v>0</v>
      </c>
      <c r="Q223" s="146">
        <v>1.8000000000000001E-4</v>
      </c>
      <c r="R223" s="146">
        <f>Q223*H223</f>
        <v>3.0600000000000002E-3</v>
      </c>
      <c r="S223" s="146">
        <v>0</v>
      </c>
      <c r="T223" s="147">
        <f>S223*H223</f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48" t="s">
        <v>256</v>
      </c>
      <c r="AT223" s="148" t="s">
        <v>133</v>
      </c>
      <c r="AU223" s="148" t="s">
        <v>85</v>
      </c>
      <c r="AY223" s="16" t="s">
        <v>132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6" t="s">
        <v>83</v>
      </c>
      <c r="BK223" s="149">
        <f>ROUND(I223*H223,2)</f>
        <v>0</v>
      </c>
      <c r="BL223" s="16" t="s">
        <v>256</v>
      </c>
      <c r="BM223" s="148" t="s">
        <v>1087</v>
      </c>
    </row>
    <row r="224" spans="1:65" s="2" customFormat="1" ht="19.2">
      <c r="A224" s="31"/>
      <c r="B224" s="32"/>
      <c r="C224" s="31"/>
      <c r="D224" s="150" t="s">
        <v>138</v>
      </c>
      <c r="E224" s="31"/>
      <c r="F224" s="151" t="s">
        <v>680</v>
      </c>
      <c r="G224" s="31"/>
      <c r="H224" s="31"/>
      <c r="I224" s="152"/>
      <c r="J224" s="31"/>
      <c r="K224" s="31"/>
      <c r="L224" s="32"/>
      <c r="M224" s="153"/>
      <c r="N224" s="154"/>
      <c r="O224" s="57"/>
      <c r="P224" s="57"/>
      <c r="Q224" s="57"/>
      <c r="R224" s="57"/>
      <c r="S224" s="57"/>
      <c r="T224" s="58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T224" s="16" t="s">
        <v>138</v>
      </c>
      <c r="AU224" s="16" t="s">
        <v>85</v>
      </c>
    </row>
    <row r="225" spans="1:65" s="2" customFormat="1" ht="24.15" customHeight="1">
      <c r="A225" s="31"/>
      <c r="B225" s="136"/>
      <c r="C225" s="137" t="s">
        <v>380</v>
      </c>
      <c r="D225" s="137" t="s">
        <v>133</v>
      </c>
      <c r="E225" s="138" t="s">
        <v>681</v>
      </c>
      <c r="F225" s="139" t="s">
        <v>682</v>
      </c>
      <c r="G225" s="140" t="s">
        <v>136</v>
      </c>
      <c r="H225" s="141">
        <v>3</v>
      </c>
      <c r="I225" s="142"/>
      <c r="J225" s="143">
        <f>ROUND(I225*H225,2)</f>
        <v>0</v>
      </c>
      <c r="K225" s="139" t="s">
        <v>179</v>
      </c>
      <c r="L225" s="32"/>
      <c r="M225" s="144" t="s">
        <v>1</v>
      </c>
      <c r="N225" s="145" t="s">
        <v>41</v>
      </c>
      <c r="O225" s="57"/>
      <c r="P225" s="146">
        <f>O225*H225</f>
        <v>0</v>
      </c>
      <c r="Q225" s="146">
        <v>2.4000000000000001E-4</v>
      </c>
      <c r="R225" s="146">
        <f>Q225*H225</f>
        <v>7.2000000000000005E-4</v>
      </c>
      <c r="S225" s="146">
        <v>0</v>
      </c>
      <c r="T225" s="147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48" t="s">
        <v>256</v>
      </c>
      <c r="AT225" s="148" t="s">
        <v>133</v>
      </c>
      <c r="AU225" s="148" t="s">
        <v>85</v>
      </c>
      <c r="AY225" s="16" t="s">
        <v>132</v>
      </c>
      <c r="BE225" s="149">
        <f>IF(N225="základní",J225,0)</f>
        <v>0</v>
      </c>
      <c r="BF225" s="149">
        <f>IF(N225="snížená",J225,0)</f>
        <v>0</v>
      </c>
      <c r="BG225" s="149">
        <f>IF(N225="zákl. přenesená",J225,0)</f>
        <v>0</v>
      </c>
      <c r="BH225" s="149">
        <f>IF(N225="sníž. přenesená",J225,0)</f>
        <v>0</v>
      </c>
      <c r="BI225" s="149">
        <f>IF(N225="nulová",J225,0)</f>
        <v>0</v>
      </c>
      <c r="BJ225" s="16" t="s">
        <v>83</v>
      </c>
      <c r="BK225" s="149">
        <f>ROUND(I225*H225,2)</f>
        <v>0</v>
      </c>
      <c r="BL225" s="16" t="s">
        <v>256</v>
      </c>
      <c r="BM225" s="148" t="s">
        <v>1088</v>
      </c>
    </row>
    <row r="226" spans="1:65" s="2" customFormat="1" ht="19.2">
      <c r="A226" s="31"/>
      <c r="B226" s="32"/>
      <c r="C226" s="31"/>
      <c r="D226" s="150" t="s">
        <v>138</v>
      </c>
      <c r="E226" s="31"/>
      <c r="F226" s="151" t="s">
        <v>684</v>
      </c>
      <c r="G226" s="31"/>
      <c r="H226" s="31"/>
      <c r="I226" s="152"/>
      <c r="J226" s="31"/>
      <c r="K226" s="31"/>
      <c r="L226" s="32"/>
      <c r="M226" s="153"/>
      <c r="N226" s="154"/>
      <c r="O226" s="57"/>
      <c r="P226" s="57"/>
      <c r="Q226" s="57"/>
      <c r="R226" s="57"/>
      <c r="S226" s="57"/>
      <c r="T226" s="58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T226" s="16" t="s">
        <v>138</v>
      </c>
      <c r="AU226" s="16" t="s">
        <v>85</v>
      </c>
    </row>
    <row r="227" spans="1:65" s="2" customFormat="1" ht="16.5" customHeight="1">
      <c r="A227" s="31"/>
      <c r="B227" s="136"/>
      <c r="C227" s="137" t="s">
        <v>386</v>
      </c>
      <c r="D227" s="137" t="s">
        <v>133</v>
      </c>
      <c r="E227" s="138" t="s">
        <v>685</v>
      </c>
      <c r="F227" s="139" t="s">
        <v>686</v>
      </c>
      <c r="G227" s="140" t="s">
        <v>136</v>
      </c>
      <c r="H227" s="141">
        <v>1</v>
      </c>
      <c r="I227" s="142"/>
      <c r="J227" s="143">
        <f>ROUND(I227*H227,2)</f>
        <v>0</v>
      </c>
      <c r="K227" s="139" t="s">
        <v>1</v>
      </c>
      <c r="L227" s="32"/>
      <c r="M227" s="144" t="s">
        <v>1</v>
      </c>
      <c r="N227" s="145" t="s">
        <v>41</v>
      </c>
      <c r="O227" s="57"/>
      <c r="P227" s="146">
        <f>O227*H227</f>
        <v>0</v>
      </c>
      <c r="Q227" s="146">
        <v>0</v>
      </c>
      <c r="R227" s="146">
        <f>Q227*H227</f>
        <v>0</v>
      </c>
      <c r="S227" s="146">
        <v>0</v>
      </c>
      <c r="T227" s="147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48" t="s">
        <v>256</v>
      </c>
      <c r="AT227" s="148" t="s">
        <v>133</v>
      </c>
      <c r="AU227" s="148" t="s">
        <v>85</v>
      </c>
      <c r="AY227" s="16" t="s">
        <v>132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6" t="s">
        <v>83</v>
      </c>
      <c r="BK227" s="149">
        <f>ROUND(I227*H227,2)</f>
        <v>0</v>
      </c>
      <c r="BL227" s="16" t="s">
        <v>256</v>
      </c>
      <c r="BM227" s="148" t="s">
        <v>1089</v>
      </c>
    </row>
    <row r="228" spans="1:65" s="2" customFormat="1">
      <c r="A228" s="31"/>
      <c r="B228" s="32"/>
      <c r="C228" s="31"/>
      <c r="D228" s="150" t="s">
        <v>138</v>
      </c>
      <c r="E228" s="31"/>
      <c r="F228" s="151" t="s">
        <v>686</v>
      </c>
      <c r="G228" s="31"/>
      <c r="H228" s="31"/>
      <c r="I228" s="152"/>
      <c r="J228" s="31"/>
      <c r="K228" s="31"/>
      <c r="L228" s="32"/>
      <c r="M228" s="153"/>
      <c r="N228" s="154"/>
      <c r="O228" s="57"/>
      <c r="P228" s="57"/>
      <c r="Q228" s="57"/>
      <c r="R228" s="57"/>
      <c r="S228" s="57"/>
      <c r="T228" s="58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T228" s="16" t="s">
        <v>138</v>
      </c>
      <c r="AU228" s="16" t="s">
        <v>85</v>
      </c>
    </row>
    <row r="229" spans="1:65" s="2" customFormat="1" ht="16.5" customHeight="1">
      <c r="A229" s="31"/>
      <c r="B229" s="136"/>
      <c r="C229" s="137" t="s">
        <v>391</v>
      </c>
      <c r="D229" s="137" t="s">
        <v>133</v>
      </c>
      <c r="E229" s="138" t="s">
        <v>688</v>
      </c>
      <c r="F229" s="139" t="s">
        <v>689</v>
      </c>
      <c r="G229" s="140" t="s">
        <v>136</v>
      </c>
      <c r="H229" s="141">
        <v>1</v>
      </c>
      <c r="I229" s="142"/>
      <c r="J229" s="143">
        <f>ROUND(I229*H229,2)</f>
        <v>0</v>
      </c>
      <c r="K229" s="139" t="s">
        <v>1</v>
      </c>
      <c r="L229" s="32"/>
      <c r="M229" s="144" t="s">
        <v>1</v>
      </c>
      <c r="N229" s="145" t="s">
        <v>41</v>
      </c>
      <c r="O229" s="57"/>
      <c r="P229" s="146">
        <f>O229*H229</f>
        <v>0</v>
      </c>
      <c r="Q229" s="146">
        <v>0</v>
      </c>
      <c r="R229" s="146">
        <f>Q229*H229</f>
        <v>0</v>
      </c>
      <c r="S229" s="146">
        <v>0</v>
      </c>
      <c r="T229" s="147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48" t="s">
        <v>256</v>
      </c>
      <c r="AT229" s="148" t="s">
        <v>133</v>
      </c>
      <c r="AU229" s="148" t="s">
        <v>85</v>
      </c>
      <c r="AY229" s="16" t="s">
        <v>132</v>
      </c>
      <c r="BE229" s="149">
        <f>IF(N229="základní",J229,0)</f>
        <v>0</v>
      </c>
      <c r="BF229" s="149">
        <f>IF(N229="snížená",J229,0)</f>
        <v>0</v>
      </c>
      <c r="BG229" s="149">
        <f>IF(N229="zákl. přenesená",J229,0)</f>
        <v>0</v>
      </c>
      <c r="BH229" s="149">
        <f>IF(N229="sníž. přenesená",J229,0)</f>
        <v>0</v>
      </c>
      <c r="BI229" s="149">
        <f>IF(N229="nulová",J229,0)</f>
        <v>0</v>
      </c>
      <c r="BJ229" s="16" t="s">
        <v>83</v>
      </c>
      <c r="BK229" s="149">
        <f>ROUND(I229*H229,2)</f>
        <v>0</v>
      </c>
      <c r="BL229" s="16" t="s">
        <v>256</v>
      </c>
      <c r="BM229" s="148" t="s">
        <v>1090</v>
      </c>
    </row>
    <row r="230" spans="1:65" s="2" customFormat="1">
      <c r="A230" s="31"/>
      <c r="B230" s="32"/>
      <c r="C230" s="31"/>
      <c r="D230" s="150" t="s">
        <v>138</v>
      </c>
      <c r="E230" s="31"/>
      <c r="F230" s="151" t="s">
        <v>689</v>
      </c>
      <c r="G230" s="31"/>
      <c r="H230" s="31"/>
      <c r="I230" s="152"/>
      <c r="J230" s="31"/>
      <c r="K230" s="31"/>
      <c r="L230" s="32"/>
      <c r="M230" s="153"/>
      <c r="N230" s="154"/>
      <c r="O230" s="57"/>
      <c r="P230" s="57"/>
      <c r="Q230" s="57"/>
      <c r="R230" s="57"/>
      <c r="S230" s="57"/>
      <c r="T230" s="58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T230" s="16" t="s">
        <v>138</v>
      </c>
      <c r="AU230" s="16" t="s">
        <v>85</v>
      </c>
    </row>
    <row r="231" spans="1:65" s="2" customFormat="1" ht="24.15" customHeight="1">
      <c r="A231" s="31"/>
      <c r="B231" s="136"/>
      <c r="C231" s="137" t="s">
        <v>396</v>
      </c>
      <c r="D231" s="137" t="s">
        <v>133</v>
      </c>
      <c r="E231" s="138" t="s">
        <v>691</v>
      </c>
      <c r="F231" s="139" t="s">
        <v>692</v>
      </c>
      <c r="G231" s="140" t="s">
        <v>289</v>
      </c>
      <c r="H231" s="173"/>
      <c r="I231" s="142"/>
      <c r="J231" s="143">
        <f>ROUND(I231*H231,2)</f>
        <v>0</v>
      </c>
      <c r="K231" s="139" t="s">
        <v>179</v>
      </c>
      <c r="L231" s="32"/>
      <c r="M231" s="144" t="s">
        <v>1</v>
      </c>
      <c r="N231" s="145" t="s">
        <v>41</v>
      </c>
      <c r="O231" s="57"/>
      <c r="P231" s="146">
        <f>O231*H231</f>
        <v>0</v>
      </c>
      <c r="Q231" s="146">
        <v>0</v>
      </c>
      <c r="R231" s="146">
        <f>Q231*H231</f>
        <v>0</v>
      </c>
      <c r="S231" s="146">
        <v>0</v>
      </c>
      <c r="T231" s="147">
        <f>S231*H231</f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48" t="s">
        <v>256</v>
      </c>
      <c r="AT231" s="148" t="s">
        <v>133</v>
      </c>
      <c r="AU231" s="148" t="s">
        <v>85</v>
      </c>
      <c r="AY231" s="16" t="s">
        <v>132</v>
      </c>
      <c r="BE231" s="149">
        <f>IF(N231="základní",J231,0)</f>
        <v>0</v>
      </c>
      <c r="BF231" s="149">
        <f>IF(N231="snížená",J231,0)</f>
        <v>0</v>
      </c>
      <c r="BG231" s="149">
        <f>IF(N231="zákl. přenesená",J231,0)</f>
        <v>0</v>
      </c>
      <c r="BH231" s="149">
        <f>IF(N231="sníž. přenesená",J231,0)</f>
        <v>0</v>
      </c>
      <c r="BI231" s="149">
        <f>IF(N231="nulová",J231,0)</f>
        <v>0</v>
      </c>
      <c r="BJ231" s="16" t="s">
        <v>83</v>
      </c>
      <c r="BK231" s="149">
        <f>ROUND(I231*H231,2)</f>
        <v>0</v>
      </c>
      <c r="BL231" s="16" t="s">
        <v>256</v>
      </c>
      <c r="BM231" s="148" t="s">
        <v>1091</v>
      </c>
    </row>
    <row r="232" spans="1:65" s="2" customFormat="1" ht="28.8">
      <c r="A232" s="31"/>
      <c r="B232" s="32"/>
      <c r="C232" s="31"/>
      <c r="D232" s="150" t="s">
        <v>138</v>
      </c>
      <c r="E232" s="31"/>
      <c r="F232" s="151" t="s">
        <v>694</v>
      </c>
      <c r="G232" s="31"/>
      <c r="H232" s="31"/>
      <c r="I232" s="152"/>
      <c r="J232" s="31"/>
      <c r="K232" s="31"/>
      <c r="L232" s="32"/>
      <c r="M232" s="153"/>
      <c r="N232" s="154"/>
      <c r="O232" s="57"/>
      <c r="P232" s="57"/>
      <c r="Q232" s="57"/>
      <c r="R232" s="57"/>
      <c r="S232" s="57"/>
      <c r="T232" s="58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T232" s="16" t="s">
        <v>138</v>
      </c>
      <c r="AU232" s="16" t="s">
        <v>85</v>
      </c>
    </row>
    <row r="233" spans="1:65" s="11" customFormat="1" ht="22.95" customHeight="1">
      <c r="B233" s="125"/>
      <c r="D233" s="126" t="s">
        <v>75</v>
      </c>
      <c r="E233" s="163" t="s">
        <v>324</v>
      </c>
      <c r="F233" s="163" t="s">
        <v>1442</v>
      </c>
      <c r="I233" s="128"/>
      <c r="J233" s="164">
        <f>BK233</f>
        <v>0</v>
      </c>
      <c r="L233" s="125"/>
      <c r="M233" s="130"/>
      <c r="N233" s="131"/>
      <c r="O233" s="131"/>
      <c r="P233" s="132">
        <f>SUM(P234:P255)</f>
        <v>0</v>
      </c>
      <c r="Q233" s="131"/>
      <c r="R233" s="132">
        <f>SUM(R234:R255)</f>
        <v>5.7000000000000002E-2</v>
      </c>
      <c r="S233" s="131"/>
      <c r="T233" s="133">
        <f>SUM(T234:T255)</f>
        <v>2.0320000000000001E-2</v>
      </c>
      <c r="AR233" s="126" t="s">
        <v>85</v>
      </c>
      <c r="AT233" s="134" t="s">
        <v>75</v>
      </c>
      <c r="AU233" s="134" t="s">
        <v>83</v>
      </c>
      <c r="AY233" s="126" t="s">
        <v>132</v>
      </c>
      <c r="BK233" s="135">
        <f>SUM(BK234:BK255)</f>
        <v>0</v>
      </c>
    </row>
    <row r="234" spans="1:65" s="2" customFormat="1" ht="16.5" customHeight="1">
      <c r="A234" s="31"/>
      <c r="B234" s="136"/>
      <c r="C234" s="137" t="s">
        <v>403</v>
      </c>
      <c r="D234" s="137" t="s">
        <v>133</v>
      </c>
      <c r="E234" s="193" t="s">
        <v>695</v>
      </c>
      <c r="F234" s="194" t="s">
        <v>696</v>
      </c>
      <c r="G234" s="195" t="s">
        <v>328</v>
      </c>
      <c r="H234" s="196">
        <v>1</v>
      </c>
      <c r="I234" s="197"/>
      <c r="J234" s="197">
        <f>ROUND(I234*H234,2)</f>
        <v>0</v>
      </c>
      <c r="K234" s="194" t="s">
        <v>179</v>
      </c>
      <c r="L234" s="32"/>
      <c r="M234" s="144" t="s">
        <v>1</v>
      </c>
      <c r="N234" s="145" t="s">
        <v>41</v>
      </c>
      <c r="O234" s="57"/>
      <c r="P234" s="146">
        <f>O234*H234</f>
        <v>0</v>
      </c>
      <c r="Q234" s="146">
        <v>0</v>
      </c>
      <c r="R234" s="146">
        <f>Q234*H234</f>
        <v>0</v>
      </c>
      <c r="S234" s="146">
        <v>1.9460000000000002E-2</v>
      </c>
      <c r="T234" s="147">
        <f>S234*H234</f>
        <v>1.9460000000000002E-2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48" t="s">
        <v>256</v>
      </c>
      <c r="AT234" s="148" t="s">
        <v>133</v>
      </c>
      <c r="AU234" s="148" t="s">
        <v>85</v>
      </c>
      <c r="AY234" s="16" t="s">
        <v>132</v>
      </c>
      <c r="BE234" s="149">
        <f>IF(N234="základní",J234,0)</f>
        <v>0</v>
      </c>
      <c r="BF234" s="149">
        <f>IF(N234="snížená",J234,0)</f>
        <v>0</v>
      </c>
      <c r="BG234" s="149">
        <f>IF(N234="zákl. přenesená",J234,0)</f>
        <v>0</v>
      </c>
      <c r="BH234" s="149">
        <f>IF(N234="sníž. přenesená",J234,0)</f>
        <v>0</v>
      </c>
      <c r="BI234" s="149">
        <f>IF(N234="nulová",J234,0)</f>
        <v>0</v>
      </c>
      <c r="BJ234" s="16" t="s">
        <v>83</v>
      </c>
      <c r="BK234" s="149">
        <f>ROUND(I234*H234,2)</f>
        <v>0</v>
      </c>
      <c r="BL234" s="16" t="s">
        <v>256</v>
      </c>
      <c r="BM234" s="148" t="s">
        <v>1092</v>
      </c>
    </row>
    <row r="235" spans="1:65" s="2" customFormat="1">
      <c r="A235" s="31"/>
      <c r="B235" s="32"/>
      <c r="C235" s="31"/>
      <c r="D235" s="150" t="s">
        <v>138</v>
      </c>
      <c r="E235" s="198"/>
      <c r="F235" s="200" t="s">
        <v>698</v>
      </c>
      <c r="G235" s="198"/>
      <c r="H235" s="198"/>
      <c r="I235" s="201"/>
      <c r="J235" s="198"/>
      <c r="K235" s="198"/>
      <c r="L235" s="32"/>
      <c r="M235" s="153"/>
      <c r="N235" s="154"/>
      <c r="O235" s="57"/>
      <c r="P235" s="57"/>
      <c r="Q235" s="57"/>
      <c r="R235" s="57"/>
      <c r="S235" s="57"/>
      <c r="T235" s="58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T235" s="16" t="s">
        <v>138</v>
      </c>
      <c r="AU235" s="16" t="s">
        <v>85</v>
      </c>
    </row>
    <row r="236" spans="1:65" s="2" customFormat="1" ht="16.5" customHeight="1">
      <c r="A236" s="31"/>
      <c r="B236" s="136"/>
      <c r="C236" s="137" t="s">
        <v>408</v>
      </c>
      <c r="D236" s="137" t="s">
        <v>133</v>
      </c>
      <c r="E236" s="193" t="s">
        <v>332</v>
      </c>
      <c r="F236" s="194" t="s">
        <v>333</v>
      </c>
      <c r="G236" s="195" t="s">
        <v>328</v>
      </c>
      <c r="H236" s="196">
        <v>19</v>
      </c>
      <c r="I236" s="197"/>
      <c r="J236" s="197">
        <f>ROUND(I236*H236,2)</f>
        <v>0</v>
      </c>
      <c r="K236" s="194" t="s">
        <v>179</v>
      </c>
      <c r="L236" s="32"/>
      <c r="M236" s="144" t="s">
        <v>1</v>
      </c>
      <c r="N236" s="145" t="s">
        <v>41</v>
      </c>
      <c r="O236" s="57"/>
      <c r="P236" s="146">
        <f>O236*H236</f>
        <v>0</v>
      </c>
      <c r="Q236" s="146">
        <v>4.2999999999999999E-4</v>
      </c>
      <c r="R236" s="146">
        <f>Q236*H236</f>
        <v>8.1700000000000002E-3</v>
      </c>
      <c r="S236" s="146">
        <v>0</v>
      </c>
      <c r="T236" s="147">
        <f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48" t="s">
        <v>256</v>
      </c>
      <c r="AT236" s="148" t="s">
        <v>133</v>
      </c>
      <c r="AU236" s="148" t="s">
        <v>85</v>
      </c>
      <c r="AY236" s="16" t="s">
        <v>132</v>
      </c>
      <c r="BE236" s="149">
        <f>IF(N236="základní",J236,0)</f>
        <v>0</v>
      </c>
      <c r="BF236" s="149">
        <f>IF(N236="snížená",J236,0)</f>
        <v>0</v>
      </c>
      <c r="BG236" s="149">
        <f>IF(N236="zákl. přenesená",J236,0)</f>
        <v>0</v>
      </c>
      <c r="BH236" s="149">
        <f>IF(N236="sníž. přenesená",J236,0)</f>
        <v>0</v>
      </c>
      <c r="BI236" s="149">
        <f>IF(N236="nulová",J236,0)</f>
        <v>0</v>
      </c>
      <c r="BJ236" s="16" t="s">
        <v>83</v>
      </c>
      <c r="BK236" s="149">
        <f>ROUND(I236*H236,2)</f>
        <v>0</v>
      </c>
      <c r="BL236" s="16" t="s">
        <v>256</v>
      </c>
      <c r="BM236" s="148" t="s">
        <v>1093</v>
      </c>
    </row>
    <row r="237" spans="1:65" s="2" customFormat="1">
      <c r="A237" s="31"/>
      <c r="B237" s="32"/>
      <c r="C237" s="31"/>
      <c r="D237" s="150" t="s">
        <v>138</v>
      </c>
      <c r="E237" s="198"/>
      <c r="F237" s="200" t="s">
        <v>335</v>
      </c>
      <c r="G237" s="198"/>
      <c r="H237" s="198"/>
      <c r="I237" s="201"/>
      <c r="J237" s="198"/>
      <c r="K237" s="198"/>
      <c r="L237" s="32"/>
      <c r="M237" s="153"/>
      <c r="N237" s="154"/>
      <c r="O237" s="57"/>
      <c r="P237" s="57"/>
      <c r="Q237" s="57"/>
      <c r="R237" s="57"/>
      <c r="S237" s="57"/>
      <c r="T237" s="58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T237" s="16" t="s">
        <v>138</v>
      </c>
      <c r="AU237" s="16" t="s">
        <v>85</v>
      </c>
    </row>
    <row r="238" spans="1:65" s="2" customFormat="1" ht="16.5" customHeight="1">
      <c r="A238" s="31"/>
      <c r="B238" s="136"/>
      <c r="C238" s="174" t="s">
        <v>413</v>
      </c>
      <c r="D238" s="174" t="s">
        <v>337</v>
      </c>
      <c r="E238" s="203" t="s">
        <v>338</v>
      </c>
      <c r="F238" s="204" t="s">
        <v>339</v>
      </c>
      <c r="G238" s="205" t="s">
        <v>136</v>
      </c>
      <c r="H238" s="206">
        <v>19</v>
      </c>
      <c r="I238" s="207"/>
      <c r="J238" s="207">
        <f>ROUND(I238*H238,2)</f>
        <v>0</v>
      </c>
      <c r="K238" s="204" t="s">
        <v>1</v>
      </c>
      <c r="L238" s="181"/>
      <c r="M238" s="182" t="s">
        <v>1</v>
      </c>
      <c r="N238" s="183" t="s">
        <v>41</v>
      </c>
      <c r="O238" s="57"/>
      <c r="P238" s="146">
        <f>O238*H238</f>
        <v>0</v>
      </c>
      <c r="Q238" s="146">
        <v>0</v>
      </c>
      <c r="R238" s="146">
        <f>Q238*H238</f>
        <v>0</v>
      </c>
      <c r="S238" s="146">
        <v>0</v>
      </c>
      <c r="T238" s="147">
        <f>S238*H238</f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48" t="s">
        <v>340</v>
      </c>
      <c r="AT238" s="148" t="s">
        <v>337</v>
      </c>
      <c r="AU238" s="148" t="s">
        <v>85</v>
      </c>
      <c r="AY238" s="16" t="s">
        <v>132</v>
      </c>
      <c r="BE238" s="149">
        <f>IF(N238="základní",J238,0)</f>
        <v>0</v>
      </c>
      <c r="BF238" s="149">
        <f>IF(N238="snížená",J238,0)</f>
        <v>0</v>
      </c>
      <c r="BG238" s="149">
        <f>IF(N238="zákl. přenesená",J238,0)</f>
        <v>0</v>
      </c>
      <c r="BH238" s="149">
        <f>IF(N238="sníž. přenesená",J238,0)</f>
        <v>0</v>
      </c>
      <c r="BI238" s="149">
        <f>IF(N238="nulová",J238,0)</f>
        <v>0</v>
      </c>
      <c r="BJ238" s="16" t="s">
        <v>83</v>
      </c>
      <c r="BK238" s="149">
        <f>ROUND(I238*H238,2)</f>
        <v>0</v>
      </c>
      <c r="BL238" s="16" t="s">
        <v>256</v>
      </c>
      <c r="BM238" s="148" t="s">
        <v>1094</v>
      </c>
    </row>
    <row r="239" spans="1:65" s="2" customFormat="1">
      <c r="A239" s="31"/>
      <c r="B239" s="32"/>
      <c r="C239" s="31"/>
      <c r="D239" s="150" t="s">
        <v>138</v>
      </c>
      <c r="E239" s="198"/>
      <c r="F239" s="200" t="s">
        <v>339</v>
      </c>
      <c r="G239" s="198"/>
      <c r="H239" s="198"/>
      <c r="I239" s="201"/>
      <c r="J239" s="198"/>
      <c r="K239" s="198"/>
      <c r="L239" s="32"/>
      <c r="M239" s="153"/>
      <c r="N239" s="154"/>
      <c r="O239" s="57"/>
      <c r="P239" s="57"/>
      <c r="Q239" s="57"/>
      <c r="R239" s="57"/>
      <c r="S239" s="57"/>
      <c r="T239" s="58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T239" s="16" t="s">
        <v>138</v>
      </c>
      <c r="AU239" s="16" t="s">
        <v>85</v>
      </c>
    </row>
    <row r="240" spans="1:65" s="2" customFormat="1" ht="24.15" customHeight="1">
      <c r="A240" s="31"/>
      <c r="B240" s="136"/>
      <c r="C240" s="137" t="s">
        <v>420</v>
      </c>
      <c r="D240" s="137" t="s">
        <v>133</v>
      </c>
      <c r="E240" s="193" t="s">
        <v>343</v>
      </c>
      <c r="F240" s="194" t="s">
        <v>344</v>
      </c>
      <c r="G240" s="195" t="s">
        <v>328</v>
      </c>
      <c r="H240" s="196">
        <v>36</v>
      </c>
      <c r="I240" s="197"/>
      <c r="J240" s="197">
        <f>ROUND(I240*H240,2)</f>
        <v>0</v>
      </c>
      <c r="K240" s="194" t="s">
        <v>179</v>
      </c>
      <c r="L240" s="32"/>
      <c r="M240" s="144" t="s">
        <v>1</v>
      </c>
      <c r="N240" s="145" t="s">
        <v>41</v>
      </c>
      <c r="O240" s="57"/>
      <c r="P240" s="146">
        <f>O240*H240</f>
        <v>0</v>
      </c>
      <c r="Q240" s="146">
        <v>2.4000000000000001E-4</v>
      </c>
      <c r="R240" s="146">
        <f>Q240*H240</f>
        <v>8.6400000000000001E-3</v>
      </c>
      <c r="S240" s="146">
        <v>0</v>
      </c>
      <c r="T240" s="147">
        <f>S240*H240</f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48" t="s">
        <v>256</v>
      </c>
      <c r="AT240" s="148" t="s">
        <v>133</v>
      </c>
      <c r="AU240" s="148" t="s">
        <v>85</v>
      </c>
      <c r="AY240" s="16" t="s">
        <v>132</v>
      </c>
      <c r="BE240" s="149">
        <f>IF(N240="základní",J240,0)</f>
        <v>0</v>
      </c>
      <c r="BF240" s="149">
        <f>IF(N240="snížená",J240,0)</f>
        <v>0</v>
      </c>
      <c r="BG240" s="149">
        <f>IF(N240="zákl. přenesená",J240,0)</f>
        <v>0</v>
      </c>
      <c r="BH240" s="149">
        <f>IF(N240="sníž. přenesená",J240,0)</f>
        <v>0</v>
      </c>
      <c r="BI240" s="149">
        <f>IF(N240="nulová",J240,0)</f>
        <v>0</v>
      </c>
      <c r="BJ240" s="16" t="s">
        <v>83</v>
      </c>
      <c r="BK240" s="149">
        <f>ROUND(I240*H240,2)</f>
        <v>0</v>
      </c>
      <c r="BL240" s="16" t="s">
        <v>256</v>
      </c>
      <c r="BM240" s="148" t="s">
        <v>1095</v>
      </c>
    </row>
    <row r="241" spans="1:65" s="2" customFormat="1" ht="19.2">
      <c r="A241" s="31"/>
      <c r="B241" s="32"/>
      <c r="C241" s="31"/>
      <c r="D241" s="150" t="s">
        <v>138</v>
      </c>
      <c r="E241" s="198"/>
      <c r="F241" s="200" t="s">
        <v>346</v>
      </c>
      <c r="G241" s="198"/>
      <c r="H241" s="198"/>
      <c r="I241" s="201"/>
      <c r="J241" s="198"/>
      <c r="K241" s="198"/>
      <c r="L241" s="32"/>
      <c r="M241" s="153"/>
      <c r="N241" s="154"/>
      <c r="O241" s="57"/>
      <c r="P241" s="57"/>
      <c r="Q241" s="57"/>
      <c r="R241" s="57"/>
      <c r="S241" s="57"/>
      <c r="T241" s="58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T241" s="16" t="s">
        <v>138</v>
      </c>
      <c r="AU241" s="16" t="s">
        <v>85</v>
      </c>
    </row>
    <row r="242" spans="1:65" s="2" customFormat="1" ht="16.5" customHeight="1">
      <c r="A242" s="31"/>
      <c r="B242" s="136"/>
      <c r="C242" s="137" t="s">
        <v>425</v>
      </c>
      <c r="D242" s="137" t="s">
        <v>133</v>
      </c>
      <c r="E242" s="193" t="s">
        <v>347</v>
      </c>
      <c r="F242" s="194" t="s">
        <v>348</v>
      </c>
      <c r="G242" s="195" t="s">
        <v>328</v>
      </c>
      <c r="H242" s="196">
        <v>1</v>
      </c>
      <c r="I242" s="197"/>
      <c r="J242" s="197">
        <f>ROUND(I242*H242,2)</f>
        <v>0</v>
      </c>
      <c r="K242" s="194" t="s">
        <v>179</v>
      </c>
      <c r="L242" s="32"/>
      <c r="M242" s="144" t="s">
        <v>1</v>
      </c>
      <c r="N242" s="145" t="s">
        <v>41</v>
      </c>
      <c r="O242" s="57"/>
      <c r="P242" s="146">
        <f>O242*H242</f>
        <v>0</v>
      </c>
      <c r="Q242" s="146">
        <v>0</v>
      </c>
      <c r="R242" s="146">
        <f>Q242*H242</f>
        <v>0</v>
      </c>
      <c r="S242" s="146">
        <v>8.5999999999999998E-4</v>
      </c>
      <c r="T242" s="147">
        <f>S242*H242</f>
        <v>8.5999999999999998E-4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48" t="s">
        <v>256</v>
      </c>
      <c r="AT242" s="148" t="s">
        <v>133</v>
      </c>
      <c r="AU242" s="148" t="s">
        <v>85</v>
      </c>
      <c r="AY242" s="16" t="s">
        <v>132</v>
      </c>
      <c r="BE242" s="149">
        <f>IF(N242="základní",J242,0)</f>
        <v>0</v>
      </c>
      <c r="BF242" s="149">
        <f>IF(N242="snížená",J242,0)</f>
        <v>0</v>
      </c>
      <c r="BG242" s="149">
        <f>IF(N242="zákl. přenesená",J242,0)</f>
        <v>0</v>
      </c>
      <c r="BH242" s="149">
        <f>IF(N242="sníž. přenesená",J242,0)</f>
        <v>0</v>
      </c>
      <c r="BI242" s="149">
        <f>IF(N242="nulová",J242,0)</f>
        <v>0</v>
      </c>
      <c r="BJ242" s="16" t="s">
        <v>83</v>
      </c>
      <c r="BK242" s="149">
        <f>ROUND(I242*H242,2)</f>
        <v>0</v>
      </c>
      <c r="BL242" s="16" t="s">
        <v>256</v>
      </c>
      <c r="BM242" s="148" t="s">
        <v>1096</v>
      </c>
    </row>
    <row r="243" spans="1:65" s="2" customFormat="1">
      <c r="A243" s="31"/>
      <c r="B243" s="32"/>
      <c r="C243" s="31"/>
      <c r="D243" s="150" t="s">
        <v>138</v>
      </c>
      <c r="E243" s="198"/>
      <c r="F243" s="200" t="s">
        <v>350</v>
      </c>
      <c r="G243" s="198"/>
      <c r="H243" s="198"/>
      <c r="I243" s="201"/>
      <c r="J243" s="198"/>
      <c r="K243" s="198"/>
      <c r="L243" s="32"/>
      <c r="M243" s="153"/>
      <c r="N243" s="154"/>
      <c r="O243" s="57"/>
      <c r="P243" s="57"/>
      <c r="Q243" s="57"/>
      <c r="R243" s="57"/>
      <c r="S243" s="57"/>
      <c r="T243" s="58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T243" s="16" t="s">
        <v>138</v>
      </c>
      <c r="AU243" s="16" t="s">
        <v>85</v>
      </c>
    </row>
    <row r="244" spans="1:65" s="2" customFormat="1" ht="24.15" customHeight="1">
      <c r="A244" s="31"/>
      <c r="B244" s="136"/>
      <c r="C244" s="137" t="s">
        <v>430</v>
      </c>
      <c r="D244" s="137" t="s">
        <v>133</v>
      </c>
      <c r="E244" s="193" t="s">
        <v>352</v>
      </c>
      <c r="F244" s="194" t="s">
        <v>353</v>
      </c>
      <c r="G244" s="195" t="s">
        <v>328</v>
      </c>
      <c r="H244" s="196">
        <v>18</v>
      </c>
      <c r="I244" s="197"/>
      <c r="J244" s="197">
        <f>ROUND(I244*H244,2)</f>
        <v>0</v>
      </c>
      <c r="K244" s="194" t="s">
        <v>179</v>
      </c>
      <c r="L244" s="32"/>
      <c r="M244" s="144" t="s">
        <v>1</v>
      </c>
      <c r="N244" s="145" t="s">
        <v>41</v>
      </c>
      <c r="O244" s="57"/>
      <c r="P244" s="146">
        <f>O244*H244</f>
        <v>0</v>
      </c>
      <c r="Q244" s="146">
        <v>1.8E-3</v>
      </c>
      <c r="R244" s="146">
        <f>Q244*H244</f>
        <v>3.2399999999999998E-2</v>
      </c>
      <c r="S244" s="146">
        <v>0</v>
      </c>
      <c r="T244" s="147">
        <f>S244*H244</f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48" t="s">
        <v>256</v>
      </c>
      <c r="AT244" s="148" t="s">
        <v>133</v>
      </c>
      <c r="AU244" s="148" t="s">
        <v>85</v>
      </c>
      <c r="AY244" s="16" t="s">
        <v>132</v>
      </c>
      <c r="BE244" s="149">
        <f>IF(N244="základní",J244,0)</f>
        <v>0</v>
      </c>
      <c r="BF244" s="149">
        <f>IF(N244="snížená",J244,0)</f>
        <v>0</v>
      </c>
      <c r="BG244" s="149">
        <f>IF(N244="zákl. přenesená",J244,0)</f>
        <v>0</v>
      </c>
      <c r="BH244" s="149">
        <f>IF(N244="sníž. přenesená",J244,0)</f>
        <v>0</v>
      </c>
      <c r="BI244" s="149">
        <f>IF(N244="nulová",J244,0)</f>
        <v>0</v>
      </c>
      <c r="BJ244" s="16" t="s">
        <v>83</v>
      </c>
      <c r="BK244" s="149">
        <f>ROUND(I244*H244,2)</f>
        <v>0</v>
      </c>
      <c r="BL244" s="16" t="s">
        <v>256</v>
      </c>
      <c r="BM244" s="148" t="s">
        <v>1097</v>
      </c>
    </row>
    <row r="245" spans="1:65" s="2" customFormat="1" ht="19.2">
      <c r="A245" s="31"/>
      <c r="B245" s="32"/>
      <c r="C245" s="31"/>
      <c r="D245" s="150" t="s">
        <v>138</v>
      </c>
      <c r="E245" s="198"/>
      <c r="F245" s="200" t="s">
        <v>355</v>
      </c>
      <c r="G245" s="198"/>
      <c r="H245" s="198"/>
      <c r="I245" s="201"/>
      <c r="J245" s="198"/>
      <c r="K245" s="198"/>
      <c r="L245" s="32"/>
      <c r="M245" s="153"/>
      <c r="N245" s="154"/>
      <c r="O245" s="57"/>
      <c r="P245" s="57"/>
      <c r="Q245" s="57"/>
      <c r="R245" s="57"/>
      <c r="S245" s="57"/>
      <c r="T245" s="58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T245" s="16" t="s">
        <v>138</v>
      </c>
      <c r="AU245" s="16" t="s">
        <v>85</v>
      </c>
    </row>
    <row r="246" spans="1:65" s="2" customFormat="1" ht="16.5" customHeight="1">
      <c r="A246" s="31"/>
      <c r="B246" s="136"/>
      <c r="C246" s="137" t="s">
        <v>437</v>
      </c>
      <c r="D246" s="137" t="s">
        <v>133</v>
      </c>
      <c r="E246" s="193" t="s">
        <v>357</v>
      </c>
      <c r="F246" s="194" t="s">
        <v>358</v>
      </c>
      <c r="G246" s="195" t="s">
        <v>136</v>
      </c>
      <c r="H246" s="196">
        <v>19</v>
      </c>
      <c r="I246" s="197"/>
      <c r="J246" s="197">
        <f>ROUND(I246*H246,2)</f>
        <v>0</v>
      </c>
      <c r="K246" s="194" t="s">
        <v>179</v>
      </c>
      <c r="L246" s="32"/>
      <c r="M246" s="144" t="s">
        <v>1</v>
      </c>
      <c r="N246" s="145" t="s">
        <v>41</v>
      </c>
      <c r="O246" s="57"/>
      <c r="P246" s="146">
        <f>O246*H246</f>
        <v>0</v>
      </c>
      <c r="Q246" s="146">
        <v>1.9000000000000001E-4</v>
      </c>
      <c r="R246" s="146">
        <f>Q246*H246</f>
        <v>3.6100000000000004E-3</v>
      </c>
      <c r="S246" s="146">
        <v>0</v>
      </c>
      <c r="T246" s="147">
        <f>S246*H246</f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48" t="s">
        <v>256</v>
      </c>
      <c r="AT246" s="148" t="s">
        <v>133</v>
      </c>
      <c r="AU246" s="148" t="s">
        <v>85</v>
      </c>
      <c r="AY246" s="16" t="s">
        <v>132</v>
      </c>
      <c r="BE246" s="149">
        <f>IF(N246="základní",J246,0)</f>
        <v>0</v>
      </c>
      <c r="BF246" s="149">
        <f>IF(N246="snížená",J246,0)</f>
        <v>0</v>
      </c>
      <c r="BG246" s="149">
        <f>IF(N246="zákl. přenesená",J246,0)</f>
        <v>0</v>
      </c>
      <c r="BH246" s="149">
        <f>IF(N246="sníž. přenesená",J246,0)</f>
        <v>0</v>
      </c>
      <c r="BI246" s="149">
        <f>IF(N246="nulová",J246,0)</f>
        <v>0</v>
      </c>
      <c r="BJ246" s="16" t="s">
        <v>83</v>
      </c>
      <c r="BK246" s="149">
        <f>ROUND(I246*H246,2)</f>
        <v>0</v>
      </c>
      <c r="BL246" s="16" t="s">
        <v>256</v>
      </c>
      <c r="BM246" s="148" t="s">
        <v>1098</v>
      </c>
    </row>
    <row r="247" spans="1:65" s="2" customFormat="1" ht="19.2">
      <c r="A247" s="31"/>
      <c r="B247" s="32"/>
      <c r="C247" s="31"/>
      <c r="D247" s="150" t="s">
        <v>138</v>
      </c>
      <c r="E247" s="198"/>
      <c r="F247" s="200" t="s">
        <v>360</v>
      </c>
      <c r="G247" s="198"/>
      <c r="H247" s="198"/>
      <c r="I247" s="201"/>
      <c r="J247" s="198"/>
      <c r="K247" s="198"/>
      <c r="L247" s="32"/>
      <c r="M247" s="153"/>
      <c r="N247" s="154"/>
      <c r="O247" s="57"/>
      <c r="P247" s="57"/>
      <c r="Q247" s="57"/>
      <c r="R247" s="57"/>
      <c r="S247" s="57"/>
      <c r="T247" s="58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T247" s="16" t="s">
        <v>138</v>
      </c>
      <c r="AU247" s="16" t="s">
        <v>85</v>
      </c>
    </row>
    <row r="248" spans="1:65" s="2" customFormat="1" ht="21.75" customHeight="1">
      <c r="A248" s="31"/>
      <c r="B248" s="136"/>
      <c r="C248" s="174" t="s">
        <v>442</v>
      </c>
      <c r="D248" s="174" t="s">
        <v>337</v>
      </c>
      <c r="E248" s="203" t="s">
        <v>362</v>
      </c>
      <c r="F248" s="204" t="s">
        <v>363</v>
      </c>
      <c r="G248" s="205" t="s">
        <v>136</v>
      </c>
      <c r="H248" s="206">
        <v>19</v>
      </c>
      <c r="I248" s="207"/>
      <c r="J248" s="207">
        <f>ROUND(I248*H248,2)</f>
        <v>0</v>
      </c>
      <c r="K248" s="204" t="s">
        <v>179</v>
      </c>
      <c r="L248" s="181"/>
      <c r="M248" s="182" t="s">
        <v>1</v>
      </c>
      <c r="N248" s="183" t="s">
        <v>41</v>
      </c>
      <c r="O248" s="57"/>
      <c r="P248" s="146">
        <f>O248*H248</f>
        <v>0</v>
      </c>
      <c r="Q248" s="146">
        <v>2.2000000000000001E-4</v>
      </c>
      <c r="R248" s="146">
        <f>Q248*H248</f>
        <v>4.1800000000000006E-3</v>
      </c>
      <c r="S248" s="146">
        <v>0</v>
      </c>
      <c r="T248" s="147">
        <f>S248*H248</f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48" t="s">
        <v>340</v>
      </c>
      <c r="AT248" s="148" t="s">
        <v>337</v>
      </c>
      <c r="AU248" s="148" t="s">
        <v>85</v>
      </c>
      <c r="AY248" s="16" t="s">
        <v>132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6" t="s">
        <v>83</v>
      </c>
      <c r="BK248" s="149">
        <f>ROUND(I248*H248,2)</f>
        <v>0</v>
      </c>
      <c r="BL248" s="16" t="s">
        <v>256</v>
      </c>
      <c r="BM248" s="148" t="s">
        <v>1099</v>
      </c>
    </row>
    <row r="249" spans="1:65" s="2" customFormat="1">
      <c r="A249" s="31"/>
      <c r="B249" s="32"/>
      <c r="C249" s="31"/>
      <c r="D249" s="150" t="s">
        <v>138</v>
      </c>
      <c r="E249" s="198"/>
      <c r="F249" s="200" t="s">
        <v>363</v>
      </c>
      <c r="G249" s="198"/>
      <c r="H249" s="198"/>
      <c r="I249" s="201"/>
      <c r="J249" s="198"/>
      <c r="K249" s="198"/>
      <c r="L249" s="32"/>
      <c r="M249" s="153"/>
      <c r="N249" s="154"/>
      <c r="O249" s="57"/>
      <c r="P249" s="57"/>
      <c r="Q249" s="57"/>
      <c r="R249" s="57"/>
      <c r="S249" s="57"/>
      <c r="T249" s="58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T249" s="16" t="s">
        <v>138</v>
      </c>
      <c r="AU249" s="16" t="s">
        <v>85</v>
      </c>
    </row>
    <row r="250" spans="1:65" s="2" customFormat="1" ht="16.5" customHeight="1">
      <c r="A250" s="31"/>
      <c r="B250" s="136"/>
      <c r="C250" s="137" t="s">
        <v>448</v>
      </c>
      <c r="D250" s="137" t="s">
        <v>133</v>
      </c>
      <c r="E250" s="193" t="s">
        <v>366</v>
      </c>
      <c r="F250" s="194" t="s">
        <v>367</v>
      </c>
      <c r="G250" s="195" t="s">
        <v>136</v>
      </c>
      <c r="H250" s="196">
        <v>1</v>
      </c>
      <c r="I250" s="197"/>
      <c r="J250" s="197">
        <f>ROUND(I250*H250,2)</f>
        <v>0</v>
      </c>
      <c r="K250" s="194" t="s">
        <v>1</v>
      </c>
      <c r="L250" s="32"/>
      <c r="M250" s="144" t="s">
        <v>1</v>
      </c>
      <c r="N250" s="145" t="s">
        <v>41</v>
      </c>
      <c r="O250" s="57"/>
      <c r="P250" s="146">
        <f>O250*H250</f>
        <v>0</v>
      </c>
      <c r="Q250" s="146">
        <v>0</v>
      </c>
      <c r="R250" s="146">
        <f>Q250*H250</f>
        <v>0</v>
      </c>
      <c r="S250" s="146">
        <v>0</v>
      </c>
      <c r="T250" s="147">
        <f>S250*H250</f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48" t="s">
        <v>256</v>
      </c>
      <c r="AT250" s="148" t="s">
        <v>133</v>
      </c>
      <c r="AU250" s="148" t="s">
        <v>85</v>
      </c>
      <c r="AY250" s="16" t="s">
        <v>132</v>
      </c>
      <c r="BE250" s="149">
        <f>IF(N250="základní",J250,0)</f>
        <v>0</v>
      </c>
      <c r="BF250" s="149">
        <f>IF(N250="snížená",J250,0)</f>
        <v>0</v>
      </c>
      <c r="BG250" s="149">
        <f>IF(N250="zákl. přenesená",J250,0)</f>
        <v>0</v>
      </c>
      <c r="BH250" s="149">
        <f>IF(N250="sníž. přenesená",J250,0)</f>
        <v>0</v>
      </c>
      <c r="BI250" s="149">
        <f>IF(N250="nulová",J250,0)</f>
        <v>0</v>
      </c>
      <c r="BJ250" s="16" t="s">
        <v>83</v>
      </c>
      <c r="BK250" s="149">
        <f>ROUND(I250*H250,2)</f>
        <v>0</v>
      </c>
      <c r="BL250" s="16" t="s">
        <v>256</v>
      </c>
      <c r="BM250" s="148" t="s">
        <v>1100</v>
      </c>
    </row>
    <row r="251" spans="1:65" s="2" customFormat="1">
      <c r="A251" s="31"/>
      <c r="B251" s="32"/>
      <c r="C251" s="31"/>
      <c r="D251" s="150" t="s">
        <v>138</v>
      </c>
      <c r="E251" s="198"/>
      <c r="F251" s="200" t="s">
        <v>367</v>
      </c>
      <c r="G251" s="198"/>
      <c r="H251" s="198"/>
      <c r="I251" s="201"/>
      <c r="J251" s="198"/>
      <c r="K251" s="198"/>
      <c r="L251" s="32"/>
      <c r="M251" s="153"/>
      <c r="N251" s="154"/>
      <c r="O251" s="57"/>
      <c r="P251" s="57"/>
      <c r="Q251" s="57"/>
      <c r="R251" s="57"/>
      <c r="S251" s="57"/>
      <c r="T251" s="58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T251" s="16" t="s">
        <v>138</v>
      </c>
      <c r="AU251" s="16" t="s">
        <v>85</v>
      </c>
    </row>
    <row r="252" spans="1:65" s="2" customFormat="1" ht="16.5" customHeight="1">
      <c r="A252" s="31"/>
      <c r="B252" s="136"/>
      <c r="C252" s="174" t="s">
        <v>453</v>
      </c>
      <c r="D252" s="174" t="s">
        <v>337</v>
      </c>
      <c r="E252" s="203" t="s">
        <v>370</v>
      </c>
      <c r="F252" s="204" t="s">
        <v>371</v>
      </c>
      <c r="G252" s="205" t="s">
        <v>136</v>
      </c>
      <c r="H252" s="206">
        <v>1</v>
      </c>
      <c r="I252" s="207"/>
      <c r="J252" s="207">
        <f>ROUND(I252*H252,2)</f>
        <v>0</v>
      </c>
      <c r="K252" s="204" t="s">
        <v>1</v>
      </c>
      <c r="L252" s="181"/>
      <c r="M252" s="182" t="s">
        <v>1</v>
      </c>
      <c r="N252" s="183" t="s">
        <v>41</v>
      </c>
      <c r="O252" s="57"/>
      <c r="P252" s="146">
        <f>O252*H252</f>
        <v>0</v>
      </c>
      <c r="Q252" s="146">
        <v>0</v>
      </c>
      <c r="R252" s="146">
        <f>Q252*H252</f>
        <v>0</v>
      </c>
      <c r="S252" s="146">
        <v>0</v>
      </c>
      <c r="T252" s="147">
        <f>S252*H252</f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48" t="s">
        <v>340</v>
      </c>
      <c r="AT252" s="148" t="s">
        <v>337</v>
      </c>
      <c r="AU252" s="148" t="s">
        <v>85</v>
      </c>
      <c r="AY252" s="16" t="s">
        <v>132</v>
      </c>
      <c r="BE252" s="149">
        <f>IF(N252="základní",J252,0)</f>
        <v>0</v>
      </c>
      <c r="BF252" s="149">
        <f>IF(N252="snížená",J252,0)</f>
        <v>0</v>
      </c>
      <c r="BG252" s="149">
        <f>IF(N252="zákl. přenesená",J252,0)</f>
        <v>0</v>
      </c>
      <c r="BH252" s="149">
        <f>IF(N252="sníž. přenesená",J252,0)</f>
        <v>0</v>
      </c>
      <c r="BI252" s="149">
        <f>IF(N252="nulová",J252,0)</f>
        <v>0</v>
      </c>
      <c r="BJ252" s="16" t="s">
        <v>83</v>
      </c>
      <c r="BK252" s="149">
        <f>ROUND(I252*H252,2)</f>
        <v>0</v>
      </c>
      <c r="BL252" s="16" t="s">
        <v>256</v>
      </c>
      <c r="BM252" s="148" t="s">
        <v>1101</v>
      </c>
    </row>
    <row r="253" spans="1:65" s="2" customFormat="1">
      <c r="A253" s="31"/>
      <c r="B253" s="32"/>
      <c r="C253" s="31"/>
      <c r="D253" s="150" t="s">
        <v>138</v>
      </c>
      <c r="E253" s="198"/>
      <c r="F253" s="200" t="s">
        <v>371</v>
      </c>
      <c r="G253" s="198"/>
      <c r="H253" s="198"/>
      <c r="I253" s="201"/>
      <c r="J253" s="198"/>
      <c r="K253" s="198"/>
      <c r="L253" s="32"/>
      <c r="M253" s="153"/>
      <c r="N253" s="154"/>
      <c r="O253" s="57"/>
      <c r="P253" s="57"/>
      <c r="Q253" s="57"/>
      <c r="R253" s="57"/>
      <c r="S253" s="57"/>
      <c r="T253" s="58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T253" s="16" t="s">
        <v>138</v>
      </c>
      <c r="AU253" s="16" t="s">
        <v>85</v>
      </c>
    </row>
    <row r="254" spans="1:65" s="2" customFormat="1" ht="24.15" customHeight="1">
      <c r="A254" s="31"/>
      <c r="B254" s="136"/>
      <c r="C254" s="137" t="s">
        <v>458</v>
      </c>
      <c r="D254" s="137" t="s">
        <v>133</v>
      </c>
      <c r="E254" s="193" t="s">
        <v>374</v>
      </c>
      <c r="F254" s="194" t="s">
        <v>375</v>
      </c>
      <c r="G254" s="195" t="s">
        <v>289</v>
      </c>
      <c r="H254" s="196"/>
      <c r="I254" s="197"/>
      <c r="J254" s="197">
        <f>ROUND(I254*H254,2)</f>
        <v>0</v>
      </c>
      <c r="K254" s="194" t="s">
        <v>179</v>
      </c>
      <c r="L254" s="32"/>
      <c r="M254" s="144" t="s">
        <v>1</v>
      </c>
      <c r="N254" s="145" t="s">
        <v>41</v>
      </c>
      <c r="O254" s="57"/>
      <c r="P254" s="146">
        <f>O254*H254</f>
        <v>0</v>
      </c>
      <c r="Q254" s="146">
        <v>0</v>
      </c>
      <c r="R254" s="146">
        <f>Q254*H254</f>
        <v>0</v>
      </c>
      <c r="S254" s="146">
        <v>0</v>
      </c>
      <c r="T254" s="147">
        <f>S254*H254</f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48" t="s">
        <v>256</v>
      </c>
      <c r="AT254" s="148" t="s">
        <v>133</v>
      </c>
      <c r="AU254" s="148" t="s">
        <v>85</v>
      </c>
      <c r="AY254" s="16" t="s">
        <v>132</v>
      </c>
      <c r="BE254" s="149">
        <f>IF(N254="základní",J254,0)</f>
        <v>0</v>
      </c>
      <c r="BF254" s="149">
        <f>IF(N254="snížená",J254,0)</f>
        <v>0</v>
      </c>
      <c r="BG254" s="149">
        <f>IF(N254="zákl. přenesená",J254,0)</f>
        <v>0</v>
      </c>
      <c r="BH254" s="149">
        <f>IF(N254="sníž. přenesená",J254,0)</f>
        <v>0</v>
      </c>
      <c r="BI254" s="149">
        <f>IF(N254="nulová",J254,0)</f>
        <v>0</v>
      </c>
      <c r="BJ254" s="16" t="s">
        <v>83</v>
      </c>
      <c r="BK254" s="149">
        <f>ROUND(I254*H254,2)</f>
        <v>0</v>
      </c>
      <c r="BL254" s="16" t="s">
        <v>256</v>
      </c>
      <c r="BM254" s="148" t="s">
        <v>1102</v>
      </c>
    </row>
    <row r="255" spans="1:65" s="2" customFormat="1" ht="28.8">
      <c r="A255" s="31"/>
      <c r="B255" s="32"/>
      <c r="C255" s="31"/>
      <c r="D255" s="150" t="s">
        <v>138</v>
      </c>
      <c r="E255" s="198"/>
      <c r="F255" s="200" t="s">
        <v>377</v>
      </c>
      <c r="G255" s="198"/>
      <c r="H255" s="198"/>
      <c r="I255" s="201"/>
      <c r="J255" s="198"/>
      <c r="K255" s="198"/>
      <c r="L255" s="32"/>
      <c r="M255" s="153"/>
      <c r="N255" s="154"/>
      <c r="O255" s="57"/>
      <c r="P255" s="57"/>
      <c r="Q255" s="57"/>
      <c r="R255" s="57"/>
      <c r="S255" s="57"/>
      <c r="T255" s="58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T255" s="16" t="s">
        <v>138</v>
      </c>
      <c r="AU255" s="16" t="s">
        <v>85</v>
      </c>
    </row>
    <row r="256" spans="1:65" s="11" customFormat="1" ht="22.95" customHeight="1">
      <c r="B256" s="125"/>
      <c r="D256" s="126" t="s">
        <v>75</v>
      </c>
      <c r="E256" s="163" t="s">
        <v>435</v>
      </c>
      <c r="F256" s="163" t="s">
        <v>436</v>
      </c>
      <c r="I256" s="128"/>
      <c r="J256" s="164">
        <f>BK256</f>
        <v>0</v>
      </c>
      <c r="L256" s="125"/>
      <c r="M256" s="130"/>
      <c r="N256" s="131"/>
      <c r="O256" s="131"/>
      <c r="P256" s="132">
        <f>SUM(P257:P342)</f>
        <v>0</v>
      </c>
      <c r="Q256" s="131"/>
      <c r="R256" s="132">
        <f>SUM(R257:R342)</f>
        <v>2.7020000000000002E-2</v>
      </c>
      <c r="S256" s="131"/>
      <c r="T256" s="133">
        <f>SUM(T257:T342)</f>
        <v>0</v>
      </c>
      <c r="AR256" s="126" t="s">
        <v>85</v>
      </c>
      <c r="AT256" s="134" t="s">
        <v>75</v>
      </c>
      <c r="AU256" s="134" t="s">
        <v>83</v>
      </c>
      <c r="AY256" s="126" t="s">
        <v>132</v>
      </c>
      <c r="BK256" s="135">
        <f>SUM(BK257:BK342)</f>
        <v>0</v>
      </c>
    </row>
    <row r="257" spans="1:65" s="2" customFormat="1" ht="24.15" customHeight="1">
      <c r="A257" s="31"/>
      <c r="B257" s="136"/>
      <c r="C257" s="137" t="s">
        <v>463</v>
      </c>
      <c r="D257" s="137" t="s">
        <v>133</v>
      </c>
      <c r="E257" s="138" t="s">
        <v>699</v>
      </c>
      <c r="F257" s="139" t="s">
        <v>700</v>
      </c>
      <c r="G257" s="140" t="s">
        <v>212</v>
      </c>
      <c r="H257" s="141">
        <v>30</v>
      </c>
      <c r="I257" s="142"/>
      <c r="J257" s="143">
        <f>ROUND(I257*H257,2)</f>
        <v>0</v>
      </c>
      <c r="K257" s="139" t="s">
        <v>179</v>
      </c>
      <c r="L257" s="32"/>
      <c r="M257" s="144" t="s">
        <v>1</v>
      </c>
      <c r="N257" s="145" t="s">
        <v>41</v>
      </c>
      <c r="O257" s="57"/>
      <c r="P257" s="146">
        <f>O257*H257</f>
        <v>0</v>
      </c>
      <c r="Q257" s="146">
        <v>0</v>
      </c>
      <c r="R257" s="146">
        <f>Q257*H257</f>
        <v>0</v>
      </c>
      <c r="S257" s="146">
        <v>0</v>
      </c>
      <c r="T257" s="147">
        <f>S257*H257</f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48" t="s">
        <v>256</v>
      </c>
      <c r="AT257" s="148" t="s">
        <v>133</v>
      </c>
      <c r="AU257" s="148" t="s">
        <v>85</v>
      </c>
      <c r="AY257" s="16" t="s">
        <v>132</v>
      </c>
      <c r="BE257" s="149">
        <f>IF(N257="základní",J257,0)</f>
        <v>0</v>
      </c>
      <c r="BF257" s="149">
        <f>IF(N257="snížená",J257,0)</f>
        <v>0</v>
      </c>
      <c r="BG257" s="149">
        <f>IF(N257="zákl. přenesená",J257,0)</f>
        <v>0</v>
      </c>
      <c r="BH257" s="149">
        <f>IF(N257="sníž. přenesená",J257,0)</f>
        <v>0</v>
      </c>
      <c r="BI257" s="149">
        <f>IF(N257="nulová",J257,0)</f>
        <v>0</v>
      </c>
      <c r="BJ257" s="16" t="s">
        <v>83</v>
      </c>
      <c r="BK257" s="149">
        <f>ROUND(I257*H257,2)</f>
        <v>0</v>
      </c>
      <c r="BL257" s="16" t="s">
        <v>256</v>
      </c>
      <c r="BM257" s="148" t="s">
        <v>1103</v>
      </c>
    </row>
    <row r="258" spans="1:65" s="2" customFormat="1" ht="28.8">
      <c r="A258" s="31"/>
      <c r="B258" s="32"/>
      <c r="C258" s="31"/>
      <c r="D258" s="150" t="s">
        <v>138</v>
      </c>
      <c r="E258" s="31"/>
      <c r="F258" s="151" t="s">
        <v>702</v>
      </c>
      <c r="G258" s="31"/>
      <c r="H258" s="31"/>
      <c r="I258" s="152"/>
      <c r="J258" s="31"/>
      <c r="K258" s="31"/>
      <c r="L258" s="32"/>
      <c r="M258" s="153"/>
      <c r="N258" s="154"/>
      <c r="O258" s="57"/>
      <c r="P258" s="57"/>
      <c r="Q258" s="57"/>
      <c r="R258" s="57"/>
      <c r="S258" s="57"/>
      <c r="T258" s="58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T258" s="16" t="s">
        <v>138</v>
      </c>
      <c r="AU258" s="16" t="s">
        <v>85</v>
      </c>
    </row>
    <row r="259" spans="1:65" s="2" customFormat="1" ht="21.75" customHeight="1">
      <c r="A259" s="31"/>
      <c r="B259" s="136"/>
      <c r="C259" s="174" t="s">
        <v>468</v>
      </c>
      <c r="D259" s="174" t="s">
        <v>337</v>
      </c>
      <c r="E259" s="175" t="s">
        <v>703</v>
      </c>
      <c r="F259" s="176" t="s">
        <v>704</v>
      </c>
      <c r="G259" s="177" t="s">
        <v>212</v>
      </c>
      <c r="H259" s="178">
        <v>31.5</v>
      </c>
      <c r="I259" s="179"/>
      <c r="J259" s="180">
        <f>ROUND(I259*H259,2)</f>
        <v>0</v>
      </c>
      <c r="K259" s="176" t="s">
        <v>179</v>
      </c>
      <c r="L259" s="181"/>
      <c r="M259" s="182" t="s">
        <v>1</v>
      </c>
      <c r="N259" s="183" t="s">
        <v>41</v>
      </c>
      <c r="O259" s="57"/>
      <c r="P259" s="146">
        <f>O259*H259</f>
        <v>0</v>
      </c>
      <c r="Q259" s="146">
        <v>2.0000000000000001E-4</v>
      </c>
      <c r="R259" s="146">
        <f>Q259*H259</f>
        <v>6.3E-3</v>
      </c>
      <c r="S259" s="146">
        <v>0</v>
      </c>
      <c r="T259" s="147">
        <f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48" t="s">
        <v>340</v>
      </c>
      <c r="AT259" s="148" t="s">
        <v>337</v>
      </c>
      <c r="AU259" s="148" t="s">
        <v>85</v>
      </c>
      <c r="AY259" s="16" t="s">
        <v>132</v>
      </c>
      <c r="BE259" s="149">
        <f>IF(N259="základní",J259,0)</f>
        <v>0</v>
      </c>
      <c r="BF259" s="149">
        <f>IF(N259="snížená",J259,0)</f>
        <v>0</v>
      </c>
      <c r="BG259" s="149">
        <f>IF(N259="zákl. přenesená",J259,0)</f>
        <v>0</v>
      </c>
      <c r="BH259" s="149">
        <f>IF(N259="sníž. přenesená",J259,0)</f>
        <v>0</v>
      </c>
      <c r="BI259" s="149">
        <f>IF(N259="nulová",J259,0)</f>
        <v>0</v>
      </c>
      <c r="BJ259" s="16" t="s">
        <v>83</v>
      </c>
      <c r="BK259" s="149">
        <f>ROUND(I259*H259,2)</f>
        <v>0</v>
      </c>
      <c r="BL259" s="16" t="s">
        <v>256</v>
      </c>
      <c r="BM259" s="148" t="s">
        <v>1104</v>
      </c>
    </row>
    <row r="260" spans="1:65" s="2" customFormat="1">
      <c r="A260" s="31"/>
      <c r="B260" s="32"/>
      <c r="C260" s="31"/>
      <c r="D260" s="150" t="s">
        <v>138</v>
      </c>
      <c r="E260" s="31"/>
      <c r="F260" s="151" t="s">
        <v>704</v>
      </c>
      <c r="G260" s="31"/>
      <c r="H260" s="31"/>
      <c r="I260" s="152"/>
      <c r="J260" s="31"/>
      <c r="K260" s="31"/>
      <c r="L260" s="32"/>
      <c r="M260" s="153"/>
      <c r="N260" s="154"/>
      <c r="O260" s="57"/>
      <c r="P260" s="57"/>
      <c r="Q260" s="57"/>
      <c r="R260" s="57"/>
      <c r="S260" s="57"/>
      <c r="T260" s="58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T260" s="16" t="s">
        <v>138</v>
      </c>
      <c r="AU260" s="16" t="s">
        <v>85</v>
      </c>
    </row>
    <row r="261" spans="1:65" s="13" customFormat="1">
      <c r="B261" s="165"/>
      <c r="D261" s="150" t="s">
        <v>186</v>
      </c>
      <c r="E261" s="166" t="s">
        <v>1</v>
      </c>
      <c r="F261" s="167" t="s">
        <v>706</v>
      </c>
      <c r="H261" s="168">
        <v>31.5</v>
      </c>
      <c r="I261" s="169"/>
      <c r="L261" s="165"/>
      <c r="M261" s="170"/>
      <c r="N261" s="171"/>
      <c r="O261" s="171"/>
      <c r="P261" s="171"/>
      <c r="Q261" s="171"/>
      <c r="R261" s="171"/>
      <c r="S261" s="171"/>
      <c r="T261" s="172"/>
      <c r="AT261" s="166" t="s">
        <v>186</v>
      </c>
      <c r="AU261" s="166" t="s">
        <v>85</v>
      </c>
      <c r="AV261" s="13" t="s">
        <v>85</v>
      </c>
      <c r="AW261" s="13" t="s">
        <v>31</v>
      </c>
      <c r="AX261" s="13" t="s">
        <v>76</v>
      </c>
      <c r="AY261" s="166" t="s">
        <v>132</v>
      </c>
    </row>
    <row r="262" spans="1:65" s="14" customFormat="1">
      <c r="B262" s="184"/>
      <c r="D262" s="150" t="s">
        <v>186</v>
      </c>
      <c r="E262" s="185" t="s">
        <v>1</v>
      </c>
      <c r="F262" s="186" t="s">
        <v>447</v>
      </c>
      <c r="H262" s="187">
        <v>31.5</v>
      </c>
      <c r="I262" s="188"/>
      <c r="L262" s="184"/>
      <c r="M262" s="189"/>
      <c r="N262" s="190"/>
      <c r="O262" s="190"/>
      <c r="P262" s="190"/>
      <c r="Q262" s="190"/>
      <c r="R262" s="190"/>
      <c r="S262" s="190"/>
      <c r="T262" s="191"/>
      <c r="AT262" s="185" t="s">
        <v>186</v>
      </c>
      <c r="AU262" s="185" t="s">
        <v>85</v>
      </c>
      <c r="AV262" s="14" t="s">
        <v>93</v>
      </c>
      <c r="AW262" s="14" t="s">
        <v>31</v>
      </c>
      <c r="AX262" s="14" t="s">
        <v>83</v>
      </c>
      <c r="AY262" s="185" t="s">
        <v>132</v>
      </c>
    </row>
    <row r="263" spans="1:65" s="2" customFormat="1" ht="21.75" customHeight="1">
      <c r="A263" s="31"/>
      <c r="B263" s="136"/>
      <c r="C263" s="137" t="s">
        <v>473</v>
      </c>
      <c r="D263" s="137" t="s">
        <v>133</v>
      </c>
      <c r="E263" s="138" t="s">
        <v>707</v>
      </c>
      <c r="F263" s="139" t="s">
        <v>708</v>
      </c>
      <c r="G263" s="140" t="s">
        <v>212</v>
      </c>
      <c r="H263" s="141">
        <v>5</v>
      </c>
      <c r="I263" s="142"/>
      <c r="J263" s="143">
        <f>ROUND(I263*H263,2)</f>
        <v>0</v>
      </c>
      <c r="K263" s="139" t="s">
        <v>179</v>
      </c>
      <c r="L263" s="32"/>
      <c r="M263" s="144" t="s">
        <v>1</v>
      </c>
      <c r="N263" s="145" t="s">
        <v>41</v>
      </c>
      <c r="O263" s="57"/>
      <c r="P263" s="146">
        <f>O263*H263</f>
        <v>0</v>
      </c>
      <c r="Q263" s="146">
        <v>0</v>
      </c>
      <c r="R263" s="146">
        <f>Q263*H263</f>
        <v>0</v>
      </c>
      <c r="S263" s="146">
        <v>0</v>
      </c>
      <c r="T263" s="147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48" t="s">
        <v>256</v>
      </c>
      <c r="AT263" s="148" t="s">
        <v>133</v>
      </c>
      <c r="AU263" s="148" t="s">
        <v>85</v>
      </c>
      <c r="AY263" s="16" t="s">
        <v>132</v>
      </c>
      <c r="BE263" s="149">
        <f>IF(N263="základní",J263,0)</f>
        <v>0</v>
      </c>
      <c r="BF263" s="149">
        <f>IF(N263="snížená",J263,0)</f>
        <v>0</v>
      </c>
      <c r="BG263" s="149">
        <f>IF(N263="zákl. přenesená",J263,0)</f>
        <v>0</v>
      </c>
      <c r="BH263" s="149">
        <f>IF(N263="sníž. přenesená",J263,0)</f>
        <v>0</v>
      </c>
      <c r="BI263" s="149">
        <f>IF(N263="nulová",J263,0)</f>
        <v>0</v>
      </c>
      <c r="BJ263" s="16" t="s">
        <v>83</v>
      </c>
      <c r="BK263" s="149">
        <f>ROUND(I263*H263,2)</f>
        <v>0</v>
      </c>
      <c r="BL263" s="16" t="s">
        <v>256</v>
      </c>
      <c r="BM263" s="148" t="s">
        <v>1105</v>
      </c>
    </row>
    <row r="264" spans="1:65" s="2" customFormat="1" ht="19.2">
      <c r="A264" s="31"/>
      <c r="B264" s="32"/>
      <c r="C264" s="31"/>
      <c r="D264" s="150" t="s">
        <v>138</v>
      </c>
      <c r="E264" s="31"/>
      <c r="F264" s="151" t="s">
        <v>710</v>
      </c>
      <c r="G264" s="31"/>
      <c r="H264" s="31"/>
      <c r="I264" s="152"/>
      <c r="J264" s="31"/>
      <c r="K264" s="31"/>
      <c r="L264" s="32"/>
      <c r="M264" s="153"/>
      <c r="N264" s="154"/>
      <c r="O264" s="57"/>
      <c r="P264" s="57"/>
      <c r="Q264" s="57"/>
      <c r="R264" s="57"/>
      <c r="S264" s="57"/>
      <c r="T264" s="58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T264" s="16" t="s">
        <v>138</v>
      </c>
      <c r="AU264" s="16" t="s">
        <v>85</v>
      </c>
    </row>
    <row r="265" spans="1:65" s="2" customFormat="1" ht="24.15" customHeight="1">
      <c r="A265" s="31"/>
      <c r="B265" s="136"/>
      <c r="C265" s="174" t="s">
        <v>477</v>
      </c>
      <c r="D265" s="174" t="s">
        <v>337</v>
      </c>
      <c r="E265" s="175" t="s">
        <v>711</v>
      </c>
      <c r="F265" s="176" t="s">
        <v>712</v>
      </c>
      <c r="G265" s="177" t="s">
        <v>212</v>
      </c>
      <c r="H265" s="178">
        <v>5.25</v>
      </c>
      <c r="I265" s="179"/>
      <c r="J265" s="180">
        <f>ROUND(I265*H265,2)</f>
        <v>0</v>
      </c>
      <c r="K265" s="176" t="s">
        <v>179</v>
      </c>
      <c r="L265" s="181"/>
      <c r="M265" s="182" t="s">
        <v>1</v>
      </c>
      <c r="N265" s="183" t="s">
        <v>41</v>
      </c>
      <c r="O265" s="57"/>
      <c r="P265" s="146">
        <f>O265*H265</f>
        <v>0</v>
      </c>
      <c r="Q265" s="146">
        <v>2.1000000000000001E-4</v>
      </c>
      <c r="R265" s="146">
        <f>Q265*H265</f>
        <v>1.1025E-3</v>
      </c>
      <c r="S265" s="146">
        <v>0</v>
      </c>
      <c r="T265" s="147">
        <f>S265*H265</f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48" t="s">
        <v>340</v>
      </c>
      <c r="AT265" s="148" t="s">
        <v>337</v>
      </c>
      <c r="AU265" s="148" t="s">
        <v>85</v>
      </c>
      <c r="AY265" s="16" t="s">
        <v>132</v>
      </c>
      <c r="BE265" s="149">
        <f>IF(N265="základní",J265,0)</f>
        <v>0</v>
      </c>
      <c r="BF265" s="149">
        <f>IF(N265="snížená",J265,0)</f>
        <v>0</v>
      </c>
      <c r="BG265" s="149">
        <f>IF(N265="zákl. přenesená",J265,0)</f>
        <v>0</v>
      </c>
      <c r="BH265" s="149">
        <f>IF(N265="sníž. přenesená",J265,0)</f>
        <v>0</v>
      </c>
      <c r="BI265" s="149">
        <f>IF(N265="nulová",J265,0)</f>
        <v>0</v>
      </c>
      <c r="BJ265" s="16" t="s">
        <v>83</v>
      </c>
      <c r="BK265" s="149">
        <f>ROUND(I265*H265,2)</f>
        <v>0</v>
      </c>
      <c r="BL265" s="16" t="s">
        <v>256</v>
      </c>
      <c r="BM265" s="148" t="s">
        <v>1106</v>
      </c>
    </row>
    <row r="266" spans="1:65" s="2" customFormat="1">
      <c r="A266" s="31"/>
      <c r="B266" s="32"/>
      <c r="C266" s="31"/>
      <c r="D266" s="150" t="s">
        <v>138</v>
      </c>
      <c r="E266" s="31"/>
      <c r="F266" s="151" t="s">
        <v>712</v>
      </c>
      <c r="G266" s="31"/>
      <c r="H266" s="31"/>
      <c r="I266" s="152"/>
      <c r="J266" s="31"/>
      <c r="K266" s="31"/>
      <c r="L266" s="32"/>
      <c r="M266" s="153"/>
      <c r="N266" s="154"/>
      <c r="O266" s="57"/>
      <c r="P266" s="57"/>
      <c r="Q266" s="57"/>
      <c r="R266" s="57"/>
      <c r="S266" s="57"/>
      <c r="T266" s="58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T266" s="16" t="s">
        <v>138</v>
      </c>
      <c r="AU266" s="16" t="s">
        <v>85</v>
      </c>
    </row>
    <row r="267" spans="1:65" s="13" customFormat="1">
      <c r="B267" s="165"/>
      <c r="D267" s="150" t="s">
        <v>186</v>
      </c>
      <c r="E267" s="166" t="s">
        <v>1</v>
      </c>
      <c r="F267" s="167" t="s">
        <v>714</v>
      </c>
      <c r="H267" s="168">
        <v>5.25</v>
      </c>
      <c r="I267" s="169"/>
      <c r="L267" s="165"/>
      <c r="M267" s="170"/>
      <c r="N267" s="171"/>
      <c r="O267" s="171"/>
      <c r="P267" s="171"/>
      <c r="Q267" s="171"/>
      <c r="R267" s="171"/>
      <c r="S267" s="171"/>
      <c r="T267" s="172"/>
      <c r="AT267" s="166" t="s">
        <v>186</v>
      </c>
      <c r="AU267" s="166" t="s">
        <v>85</v>
      </c>
      <c r="AV267" s="13" t="s">
        <v>85</v>
      </c>
      <c r="AW267" s="13" t="s">
        <v>31</v>
      </c>
      <c r="AX267" s="13" t="s">
        <v>76</v>
      </c>
      <c r="AY267" s="166" t="s">
        <v>132</v>
      </c>
    </row>
    <row r="268" spans="1:65" s="14" customFormat="1">
      <c r="B268" s="184"/>
      <c r="D268" s="150" t="s">
        <v>186</v>
      </c>
      <c r="E268" s="185" t="s">
        <v>1</v>
      </c>
      <c r="F268" s="186" t="s">
        <v>447</v>
      </c>
      <c r="H268" s="187">
        <v>5.25</v>
      </c>
      <c r="I268" s="188"/>
      <c r="L268" s="184"/>
      <c r="M268" s="189"/>
      <c r="N268" s="190"/>
      <c r="O268" s="190"/>
      <c r="P268" s="190"/>
      <c r="Q268" s="190"/>
      <c r="R268" s="190"/>
      <c r="S268" s="190"/>
      <c r="T268" s="191"/>
      <c r="AT268" s="185" t="s">
        <v>186</v>
      </c>
      <c r="AU268" s="185" t="s">
        <v>85</v>
      </c>
      <c r="AV268" s="14" t="s">
        <v>93</v>
      </c>
      <c r="AW268" s="14" t="s">
        <v>31</v>
      </c>
      <c r="AX268" s="14" t="s">
        <v>83</v>
      </c>
      <c r="AY268" s="185" t="s">
        <v>132</v>
      </c>
    </row>
    <row r="269" spans="1:65" s="2" customFormat="1" ht="24.15" customHeight="1">
      <c r="A269" s="31"/>
      <c r="B269" s="136"/>
      <c r="C269" s="137" t="s">
        <v>481</v>
      </c>
      <c r="D269" s="137" t="s">
        <v>133</v>
      </c>
      <c r="E269" s="138" t="s">
        <v>715</v>
      </c>
      <c r="F269" s="139" t="s">
        <v>716</v>
      </c>
      <c r="G269" s="140" t="s">
        <v>212</v>
      </c>
      <c r="H269" s="141">
        <v>20</v>
      </c>
      <c r="I269" s="142"/>
      <c r="J269" s="143">
        <f>ROUND(I269*H269,2)</f>
        <v>0</v>
      </c>
      <c r="K269" s="139" t="s">
        <v>179</v>
      </c>
      <c r="L269" s="32"/>
      <c r="M269" s="144" t="s">
        <v>1</v>
      </c>
      <c r="N269" s="145" t="s">
        <v>41</v>
      </c>
      <c r="O269" s="57"/>
      <c r="P269" s="146">
        <f>O269*H269</f>
        <v>0</v>
      </c>
      <c r="Q269" s="146">
        <v>0</v>
      </c>
      <c r="R269" s="146">
        <f>Q269*H269</f>
        <v>0</v>
      </c>
      <c r="S269" s="146">
        <v>0</v>
      </c>
      <c r="T269" s="147">
        <f>S269*H269</f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48" t="s">
        <v>256</v>
      </c>
      <c r="AT269" s="148" t="s">
        <v>133</v>
      </c>
      <c r="AU269" s="148" t="s">
        <v>85</v>
      </c>
      <c r="AY269" s="16" t="s">
        <v>132</v>
      </c>
      <c r="BE269" s="149">
        <f>IF(N269="základní",J269,0)</f>
        <v>0</v>
      </c>
      <c r="BF269" s="149">
        <f>IF(N269="snížená",J269,0)</f>
        <v>0</v>
      </c>
      <c r="BG269" s="149">
        <f>IF(N269="zákl. přenesená",J269,0)</f>
        <v>0</v>
      </c>
      <c r="BH269" s="149">
        <f>IF(N269="sníž. přenesená",J269,0)</f>
        <v>0</v>
      </c>
      <c r="BI269" s="149">
        <f>IF(N269="nulová",J269,0)</f>
        <v>0</v>
      </c>
      <c r="BJ269" s="16" t="s">
        <v>83</v>
      </c>
      <c r="BK269" s="149">
        <f>ROUND(I269*H269,2)</f>
        <v>0</v>
      </c>
      <c r="BL269" s="16" t="s">
        <v>256</v>
      </c>
      <c r="BM269" s="148" t="s">
        <v>1107</v>
      </c>
    </row>
    <row r="270" spans="1:65" s="2" customFormat="1" ht="28.8">
      <c r="A270" s="31"/>
      <c r="B270" s="32"/>
      <c r="C270" s="31"/>
      <c r="D270" s="150" t="s">
        <v>138</v>
      </c>
      <c r="E270" s="31"/>
      <c r="F270" s="151" t="s">
        <v>718</v>
      </c>
      <c r="G270" s="31"/>
      <c r="H270" s="31"/>
      <c r="I270" s="152"/>
      <c r="J270" s="31"/>
      <c r="K270" s="31"/>
      <c r="L270" s="32"/>
      <c r="M270" s="153"/>
      <c r="N270" s="154"/>
      <c r="O270" s="57"/>
      <c r="P270" s="57"/>
      <c r="Q270" s="57"/>
      <c r="R270" s="57"/>
      <c r="S270" s="57"/>
      <c r="T270" s="58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T270" s="16" t="s">
        <v>138</v>
      </c>
      <c r="AU270" s="16" t="s">
        <v>85</v>
      </c>
    </row>
    <row r="271" spans="1:65" s="2" customFormat="1" ht="16.5" customHeight="1">
      <c r="A271" s="31"/>
      <c r="B271" s="136"/>
      <c r="C271" s="174" t="s">
        <v>486</v>
      </c>
      <c r="D271" s="174" t="s">
        <v>337</v>
      </c>
      <c r="E271" s="175" t="s">
        <v>719</v>
      </c>
      <c r="F271" s="176" t="s">
        <v>720</v>
      </c>
      <c r="G271" s="177" t="s">
        <v>212</v>
      </c>
      <c r="H271" s="178">
        <v>21</v>
      </c>
      <c r="I271" s="179"/>
      <c r="J271" s="180">
        <f>ROUND(I271*H271,2)</f>
        <v>0</v>
      </c>
      <c r="K271" s="176" t="s">
        <v>179</v>
      </c>
      <c r="L271" s="181"/>
      <c r="M271" s="182" t="s">
        <v>1</v>
      </c>
      <c r="N271" s="183" t="s">
        <v>41</v>
      </c>
      <c r="O271" s="57"/>
      <c r="P271" s="146">
        <f>O271*H271</f>
        <v>0</v>
      </c>
      <c r="Q271" s="146">
        <v>5.5999999999999995E-4</v>
      </c>
      <c r="R271" s="146">
        <f>Q271*H271</f>
        <v>1.176E-2</v>
      </c>
      <c r="S271" s="146">
        <v>0</v>
      </c>
      <c r="T271" s="147">
        <f>S271*H271</f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48" t="s">
        <v>340</v>
      </c>
      <c r="AT271" s="148" t="s">
        <v>337</v>
      </c>
      <c r="AU271" s="148" t="s">
        <v>85</v>
      </c>
      <c r="AY271" s="16" t="s">
        <v>132</v>
      </c>
      <c r="BE271" s="149">
        <f>IF(N271="základní",J271,0)</f>
        <v>0</v>
      </c>
      <c r="BF271" s="149">
        <f>IF(N271="snížená",J271,0)</f>
        <v>0</v>
      </c>
      <c r="BG271" s="149">
        <f>IF(N271="zákl. přenesená",J271,0)</f>
        <v>0</v>
      </c>
      <c r="BH271" s="149">
        <f>IF(N271="sníž. přenesená",J271,0)</f>
        <v>0</v>
      </c>
      <c r="BI271" s="149">
        <f>IF(N271="nulová",J271,0)</f>
        <v>0</v>
      </c>
      <c r="BJ271" s="16" t="s">
        <v>83</v>
      </c>
      <c r="BK271" s="149">
        <f>ROUND(I271*H271,2)</f>
        <v>0</v>
      </c>
      <c r="BL271" s="16" t="s">
        <v>256</v>
      </c>
      <c r="BM271" s="148" t="s">
        <v>1108</v>
      </c>
    </row>
    <row r="272" spans="1:65" s="2" customFormat="1">
      <c r="A272" s="31"/>
      <c r="B272" s="32"/>
      <c r="C272" s="31"/>
      <c r="D272" s="150" t="s">
        <v>138</v>
      </c>
      <c r="E272" s="31"/>
      <c r="F272" s="151" t="s">
        <v>720</v>
      </c>
      <c r="G272" s="31"/>
      <c r="H272" s="31"/>
      <c r="I272" s="152"/>
      <c r="J272" s="31"/>
      <c r="K272" s="31"/>
      <c r="L272" s="32"/>
      <c r="M272" s="153"/>
      <c r="N272" s="154"/>
      <c r="O272" s="57"/>
      <c r="P272" s="57"/>
      <c r="Q272" s="57"/>
      <c r="R272" s="57"/>
      <c r="S272" s="57"/>
      <c r="T272" s="58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T272" s="16" t="s">
        <v>138</v>
      </c>
      <c r="AU272" s="16" t="s">
        <v>85</v>
      </c>
    </row>
    <row r="273" spans="1:65" s="13" customFormat="1">
      <c r="B273" s="165"/>
      <c r="D273" s="150" t="s">
        <v>186</v>
      </c>
      <c r="E273" s="166" t="s">
        <v>1</v>
      </c>
      <c r="F273" s="167" t="s">
        <v>722</v>
      </c>
      <c r="H273" s="168">
        <v>21</v>
      </c>
      <c r="I273" s="169"/>
      <c r="L273" s="165"/>
      <c r="M273" s="170"/>
      <c r="N273" s="171"/>
      <c r="O273" s="171"/>
      <c r="P273" s="171"/>
      <c r="Q273" s="171"/>
      <c r="R273" s="171"/>
      <c r="S273" s="171"/>
      <c r="T273" s="172"/>
      <c r="AT273" s="166" t="s">
        <v>186</v>
      </c>
      <c r="AU273" s="166" t="s">
        <v>85</v>
      </c>
      <c r="AV273" s="13" t="s">
        <v>85</v>
      </c>
      <c r="AW273" s="13" t="s">
        <v>31</v>
      </c>
      <c r="AX273" s="13" t="s">
        <v>76</v>
      </c>
      <c r="AY273" s="166" t="s">
        <v>132</v>
      </c>
    </row>
    <row r="274" spans="1:65" s="14" customFormat="1">
      <c r="B274" s="184"/>
      <c r="D274" s="150" t="s">
        <v>186</v>
      </c>
      <c r="E274" s="185" t="s">
        <v>1</v>
      </c>
      <c r="F274" s="186" t="s">
        <v>447</v>
      </c>
      <c r="H274" s="187">
        <v>21</v>
      </c>
      <c r="I274" s="188"/>
      <c r="L274" s="184"/>
      <c r="M274" s="189"/>
      <c r="N274" s="190"/>
      <c r="O274" s="190"/>
      <c r="P274" s="190"/>
      <c r="Q274" s="190"/>
      <c r="R274" s="190"/>
      <c r="S274" s="190"/>
      <c r="T274" s="191"/>
      <c r="AT274" s="185" t="s">
        <v>186</v>
      </c>
      <c r="AU274" s="185" t="s">
        <v>85</v>
      </c>
      <c r="AV274" s="14" t="s">
        <v>93</v>
      </c>
      <c r="AW274" s="14" t="s">
        <v>31</v>
      </c>
      <c r="AX274" s="14" t="s">
        <v>83</v>
      </c>
      <c r="AY274" s="185" t="s">
        <v>132</v>
      </c>
    </row>
    <row r="275" spans="1:65" s="2" customFormat="1" ht="16.5" customHeight="1">
      <c r="A275" s="31"/>
      <c r="B275" s="136"/>
      <c r="C275" s="137" t="s">
        <v>491</v>
      </c>
      <c r="D275" s="137" t="s">
        <v>133</v>
      </c>
      <c r="E275" s="138" t="s">
        <v>723</v>
      </c>
      <c r="F275" s="139" t="s">
        <v>724</v>
      </c>
      <c r="G275" s="140" t="s">
        <v>136</v>
      </c>
      <c r="H275" s="141">
        <v>1</v>
      </c>
      <c r="I275" s="142"/>
      <c r="J275" s="143">
        <f>ROUND(I275*H275,2)</f>
        <v>0</v>
      </c>
      <c r="K275" s="139" t="s">
        <v>179</v>
      </c>
      <c r="L275" s="32"/>
      <c r="M275" s="144" t="s">
        <v>1</v>
      </c>
      <c r="N275" s="145" t="s">
        <v>41</v>
      </c>
      <c r="O275" s="57"/>
      <c r="P275" s="146">
        <f>O275*H275</f>
        <v>0</v>
      </c>
      <c r="Q275" s="146">
        <v>0</v>
      </c>
      <c r="R275" s="146">
        <f>Q275*H275</f>
        <v>0</v>
      </c>
      <c r="S275" s="146">
        <v>0</v>
      </c>
      <c r="T275" s="147">
        <f>S275*H275</f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48" t="s">
        <v>256</v>
      </c>
      <c r="AT275" s="148" t="s">
        <v>133</v>
      </c>
      <c r="AU275" s="148" t="s">
        <v>85</v>
      </c>
      <c r="AY275" s="16" t="s">
        <v>132</v>
      </c>
      <c r="BE275" s="149">
        <f>IF(N275="základní",J275,0)</f>
        <v>0</v>
      </c>
      <c r="BF275" s="149">
        <f>IF(N275="snížená",J275,0)</f>
        <v>0</v>
      </c>
      <c r="BG275" s="149">
        <f>IF(N275="zákl. přenesená",J275,0)</f>
        <v>0</v>
      </c>
      <c r="BH275" s="149">
        <f>IF(N275="sníž. přenesená",J275,0)</f>
        <v>0</v>
      </c>
      <c r="BI275" s="149">
        <f>IF(N275="nulová",J275,0)</f>
        <v>0</v>
      </c>
      <c r="BJ275" s="16" t="s">
        <v>83</v>
      </c>
      <c r="BK275" s="149">
        <f>ROUND(I275*H275,2)</f>
        <v>0</v>
      </c>
      <c r="BL275" s="16" t="s">
        <v>256</v>
      </c>
      <c r="BM275" s="148" t="s">
        <v>1109</v>
      </c>
    </row>
    <row r="276" spans="1:65" s="2" customFormat="1" ht="28.8">
      <c r="A276" s="31"/>
      <c r="B276" s="32"/>
      <c r="C276" s="31"/>
      <c r="D276" s="150" t="s">
        <v>138</v>
      </c>
      <c r="E276" s="31"/>
      <c r="F276" s="151" t="s">
        <v>726</v>
      </c>
      <c r="G276" s="31"/>
      <c r="H276" s="31"/>
      <c r="I276" s="152"/>
      <c r="J276" s="31"/>
      <c r="K276" s="31"/>
      <c r="L276" s="32"/>
      <c r="M276" s="153"/>
      <c r="N276" s="154"/>
      <c r="O276" s="57"/>
      <c r="P276" s="57"/>
      <c r="Q276" s="57"/>
      <c r="R276" s="57"/>
      <c r="S276" s="57"/>
      <c r="T276" s="58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T276" s="16" t="s">
        <v>138</v>
      </c>
      <c r="AU276" s="16" t="s">
        <v>85</v>
      </c>
    </row>
    <row r="277" spans="1:65" s="2" customFormat="1" ht="24.15" customHeight="1">
      <c r="A277" s="31"/>
      <c r="B277" s="136"/>
      <c r="C277" s="174" t="s">
        <v>496</v>
      </c>
      <c r="D277" s="174" t="s">
        <v>337</v>
      </c>
      <c r="E277" s="175" t="s">
        <v>727</v>
      </c>
      <c r="F277" s="176" t="s">
        <v>728</v>
      </c>
      <c r="G277" s="177" t="s">
        <v>136</v>
      </c>
      <c r="H277" s="178">
        <v>1</v>
      </c>
      <c r="I277" s="179"/>
      <c r="J277" s="180">
        <f>ROUND(I277*H277,2)</f>
        <v>0</v>
      </c>
      <c r="K277" s="176" t="s">
        <v>179</v>
      </c>
      <c r="L277" s="181"/>
      <c r="M277" s="182" t="s">
        <v>1</v>
      </c>
      <c r="N277" s="183" t="s">
        <v>41</v>
      </c>
      <c r="O277" s="57"/>
      <c r="P277" s="146">
        <f>O277*H277</f>
        <v>0</v>
      </c>
      <c r="Q277" s="146">
        <v>2.3000000000000001E-4</v>
      </c>
      <c r="R277" s="146">
        <f>Q277*H277</f>
        <v>2.3000000000000001E-4</v>
      </c>
      <c r="S277" s="146">
        <v>0</v>
      </c>
      <c r="T277" s="147">
        <f>S277*H277</f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48" t="s">
        <v>340</v>
      </c>
      <c r="AT277" s="148" t="s">
        <v>337</v>
      </c>
      <c r="AU277" s="148" t="s">
        <v>85</v>
      </c>
      <c r="AY277" s="16" t="s">
        <v>132</v>
      </c>
      <c r="BE277" s="149">
        <f>IF(N277="základní",J277,0)</f>
        <v>0</v>
      </c>
      <c r="BF277" s="149">
        <f>IF(N277="snížená",J277,0)</f>
        <v>0</v>
      </c>
      <c r="BG277" s="149">
        <f>IF(N277="zákl. přenesená",J277,0)</f>
        <v>0</v>
      </c>
      <c r="BH277" s="149">
        <f>IF(N277="sníž. přenesená",J277,0)</f>
        <v>0</v>
      </c>
      <c r="BI277" s="149">
        <f>IF(N277="nulová",J277,0)</f>
        <v>0</v>
      </c>
      <c r="BJ277" s="16" t="s">
        <v>83</v>
      </c>
      <c r="BK277" s="149">
        <f>ROUND(I277*H277,2)</f>
        <v>0</v>
      </c>
      <c r="BL277" s="16" t="s">
        <v>256</v>
      </c>
      <c r="BM277" s="148" t="s">
        <v>1110</v>
      </c>
    </row>
    <row r="278" spans="1:65" s="2" customFormat="1" ht="19.2">
      <c r="A278" s="31"/>
      <c r="B278" s="32"/>
      <c r="C278" s="31"/>
      <c r="D278" s="150" t="s">
        <v>138</v>
      </c>
      <c r="E278" s="31"/>
      <c r="F278" s="151" t="s">
        <v>728</v>
      </c>
      <c r="G278" s="31"/>
      <c r="H278" s="31"/>
      <c r="I278" s="152"/>
      <c r="J278" s="31"/>
      <c r="K278" s="31"/>
      <c r="L278" s="32"/>
      <c r="M278" s="153"/>
      <c r="N278" s="154"/>
      <c r="O278" s="57"/>
      <c r="P278" s="57"/>
      <c r="Q278" s="57"/>
      <c r="R278" s="57"/>
      <c r="S278" s="57"/>
      <c r="T278" s="58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T278" s="16" t="s">
        <v>138</v>
      </c>
      <c r="AU278" s="16" t="s">
        <v>85</v>
      </c>
    </row>
    <row r="279" spans="1:65" s="2" customFormat="1" ht="24.15" customHeight="1">
      <c r="A279" s="31"/>
      <c r="B279" s="136"/>
      <c r="C279" s="137" t="s">
        <v>502</v>
      </c>
      <c r="D279" s="137" t="s">
        <v>133</v>
      </c>
      <c r="E279" s="138" t="s">
        <v>730</v>
      </c>
      <c r="F279" s="139" t="s">
        <v>731</v>
      </c>
      <c r="G279" s="140" t="s">
        <v>136</v>
      </c>
      <c r="H279" s="141">
        <v>16</v>
      </c>
      <c r="I279" s="142"/>
      <c r="J279" s="143">
        <f>ROUND(I279*H279,2)</f>
        <v>0</v>
      </c>
      <c r="K279" s="139" t="s">
        <v>179</v>
      </c>
      <c r="L279" s="32"/>
      <c r="M279" s="144" t="s">
        <v>1</v>
      </c>
      <c r="N279" s="145" t="s">
        <v>41</v>
      </c>
      <c r="O279" s="57"/>
      <c r="P279" s="146">
        <f>O279*H279</f>
        <v>0</v>
      </c>
      <c r="Q279" s="146">
        <v>0</v>
      </c>
      <c r="R279" s="146">
        <f>Q279*H279</f>
        <v>0</v>
      </c>
      <c r="S279" s="146">
        <v>0</v>
      </c>
      <c r="T279" s="147">
        <f>S279*H279</f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48" t="s">
        <v>256</v>
      </c>
      <c r="AT279" s="148" t="s">
        <v>133</v>
      </c>
      <c r="AU279" s="148" t="s">
        <v>85</v>
      </c>
      <c r="AY279" s="16" t="s">
        <v>132</v>
      </c>
      <c r="BE279" s="149">
        <f>IF(N279="základní",J279,0)</f>
        <v>0</v>
      </c>
      <c r="BF279" s="149">
        <f>IF(N279="snížená",J279,0)</f>
        <v>0</v>
      </c>
      <c r="BG279" s="149">
        <f>IF(N279="zákl. přenesená",J279,0)</f>
        <v>0</v>
      </c>
      <c r="BH279" s="149">
        <f>IF(N279="sníž. přenesená",J279,0)</f>
        <v>0</v>
      </c>
      <c r="BI279" s="149">
        <f>IF(N279="nulová",J279,0)</f>
        <v>0</v>
      </c>
      <c r="BJ279" s="16" t="s">
        <v>83</v>
      </c>
      <c r="BK279" s="149">
        <f>ROUND(I279*H279,2)</f>
        <v>0</v>
      </c>
      <c r="BL279" s="16" t="s">
        <v>256</v>
      </c>
      <c r="BM279" s="148" t="s">
        <v>1111</v>
      </c>
    </row>
    <row r="280" spans="1:65" s="2" customFormat="1" ht="38.4">
      <c r="A280" s="31"/>
      <c r="B280" s="32"/>
      <c r="C280" s="31"/>
      <c r="D280" s="150" t="s">
        <v>138</v>
      </c>
      <c r="E280" s="31"/>
      <c r="F280" s="151" t="s">
        <v>733</v>
      </c>
      <c r="G280" s="31"/>
      <c r="H280" s="31"/>
      <c r="I280" s="152"/>
      <c r="J280" s="31"/>
      <c r="K280" s="31"/>
      <c r="L280" s="32"/>
      <c r="M280" s="153"/>
      <c r="N280" s="154"/>
      <c r="O280" s="57"/>
      <c r="P280" s="57"/>
      <c r="Q280" s="57"/>
      <c r="R280" s="57"/>
      <c r="S280" s="57"/>
      <c r="T280" s="58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T280" s="16" t="s">
        <v>138</v>
      </c>
      <c r="AU280" s="16" t="s">
        <v>85</v>
      </c>
    </row>
    <row r="281" spans="1:65" s="2" customFormat="1" ht="24.15" customHeight="1">
      <c r="A281" s="31"/>
      <c r="B281" s="136"/>
      <c r="C281" s="174" t="s">
        <v>507</v>
      </c>
      <c r="D281" s="174" t="s">
        <v>337</v>
      </c>
      <c r="E281" s="175" t="s">
        <v>734</v>
      </c>
      <c r="F281" s="176" t="s">
        <v>735</v>
      </c>
      <c r="G281" s="177" t="s">
        <v>136</v>
      </c>
      <c r="H281" s="178">
        <v>16</v>
      </c>
      <c r="I281" s="179"/>
      <c r="J281" s="180">
        <f>ROUND(I281*H281,2)</f>
        <v>0</v>
      </c>
      <c r="K281" s="176" t="s">
        <v>179</v>
      </c>
      <c r="L281" s="181"/>
      <c r="M281" s="182" t="s">
        <v>1</v>
      </c>
      <c r="N281" s="183" t="s">
        <v>41</v>
      </c>
      <c r="O281" s="57"/>
      <c r="P281" s="146">
        <f>O281*H281</f>
        <v>0</v>
      </c>
      <c r="Q281" s="146">
        <v>1.4999999999999999E-4</v>
      </c>
      <c r="R281" s="146">
        <f>Q281*H281</f>
        <v>2.3999999999999998E-3</v>
      </c>
      <c r="S281" s="146">
        <v>0</v>
      </c>
      <c r="T281" s="147">
        <f>S281*H281</f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48" t="s">
        <v>340</v>
      </c>
      <c r="AT281" s="148" t="s">
        <v>337</v>
      </c>
      <c r="AU281" s="148" t="s">
        <v>85</v>
      </c>
      <c r="AY281" s="16" t="s">
        <v>132</v>
      </c>
      <c r="BE281" s="149">
        <f>IF(N281="základní",J281,0)</f>
        <v>0</v>
      </c>
      <c r="BF281" s="149">
        <f>IF(N281="snížená",J281,0)</f>
        <v>0</v>
      </c>
      <c r="BG281" s="149">
        <f>IF(N281="zákl. přenesená",J281,0)</f>
        <v>0</v>
      </c>
      <c r="BH281" s="149">
        <f>IF(N281="sníž. přenesená",J281,0)</f>
        <v>0</v>
      </c>
      <c r="BI281" s="149">
        <f>IF(N281="nulová",J281,0)</f>
        <v>0</v>
      </c>
      <c r="BJ281" s="16" t="s">
        <v>83</v>
      </c>
      <c r="BK281" s="149">
        <f>ROUND(I281*H281,2)</f>
        <v>0</v>
      </c>
      <c r="BL281" s="16" t="s">
        <v>256</v>
      </c>
      <c r="BM281" s="148" t="s">
        <v>1112</v>
      </c>
    </row>
    <row r="282" spans="1:65" s="2" customFormat="1" ht="19.2">
      <c r="A282" s="31"/>
      <c r="B282" s="32"/>
      <c r="C282" s="31"/>
      <c r="D282" s="150" t="s">
        <v>138</v>
      </c>
      <c r="E282" s="31"/>
      <c r="F282" s="151" t="s">
        <v>735</v>
      </c>
      <c r="G282" s="31"/>
      <c r="H282" s="31"/>
      <c r="I282" s="152"/>
      <c r="J282" s="31"/>
      <c r="K282" s="31"/>
      <c r="L282" s="32"/>
      <c r="M282" s="153"/>
      <c r="N282" s="154"/>
      <c r="O282" s="57"/>
      <c r="P282" s="57"/>
      <c r="Q282" s="57"/>
      <c r="R282" s="57"/>
      <c r="S282" s="57"/>
      <c r="T282" s="58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T282" s="16" t="s">
        <v>138</v>
      </c>
      <c r="AU282" s="16" t="s">
        <v>85</v>
      </c>
    </row>
    <row r="283" spans="1:65" s="2" customFormat="1" ht="16.5" customHeight="1">
      <c r="A283" s="31"/>
      <c r="B283" s="136"/>
      <c r="C283" s="174" t="s">
        <v>511</v>
      </c>
      <c r="D283" s="174" t="s">
        <v>337</v>
      </c>
      <c r="E283" s="175" t="s">
        <v>737</v>
      </c>
      <c r="F283" s="176" t="s">
        <v>738</v>
      </c>
      <c r="G283" s="177" t="s">
        <v>136</v>
      </c>
      <c r="H283" s="178">
        <v>16</v>
      </c>
      <c r="I283" s="179"/>
      <c r="J283" s="180">
        <f>ROUND(I283*H283,2)</f>
        <v>0</v>
      </c>
      <c r="K283" s="176" t="s">
        <v>1</v>
      </c>
      <c r="L283" s="181"/>
      <c r="M283" s="182" t="s">
        <v>1</v>
      </c>
      <c r="N283" s="183" t="s">
        <v>41</v>
      </c>
      <c r="O283" s="57"/>
      <c r="P283" s="146">
        <f>O283*H283</f>
        <v>0</v>
      </c>
      <c r="Q283" s="146">
        <v>0</v>
      </c>
      <c r="R283" s="146">
        <f>Q283*H283</f>
        <v>0</v>
      </c>
      <c r="S283" s="146">
        <v>0</v>
      </c>
      <c r="T283" s="147">
        <f>S283*H283</f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48" t="s">
        <v>340</v>
      </c>
      <c r="AT283" s="148" t="s">
        <v>337</v>
      </c>
      <c r="AU283" s="148" t="s">
        <v>85</v>
      </c>
      <c r="AY283" s="16" t="s">
        <v>132</v>
      </c>
      <c r="BE283" s="149">
        <f>IF(N283="základní",J283,0)</f>
        <v>0</v>
      </c>
      <c r="BF283" s="149">
        <f>IF(N283="snížená",J283,0)</f>
        <v>0</v>
      </c>
      <c r="BG283" s="149">
        <f>IF(N283="zákl. přenesená",J283,0)</f>
        <v>0</v>
      </c>
      <c r="BH283" s="149">
        <f>IF(N283="sníž. přenesená",J283,0)</f>
        <v>0</v>
      </c>
      <c r="BI283" s="149">
        <f>IF(N283="nulová",J283,0)</f>
        <v>0</v>
      </c>
      <c r="BJ283" s="16" t="s">
        <v>83</v>
      </c>
      <c r="BK283" s="149">
        <f>ROUND(I283*H283,2)</f>
        <v>0</v>
      </c>
      <c r="BL283" s="16" t="s">
        <v>256</v>
      </c>
      <c r="BM283" s="148" t="s">
        <v>1113</v>
      </c>
    </row>
    <row r="284" spans="1:65" s="2" customFormat="1">
      <c r="A284" s="31"/>
      <c r="B284" s="32"/>
      <c r="C284" s="31"/>
      <c r="D284" s="150" t="s">
        <v>138</v>
      </c>
      <c r="E284" s="31"/>
      <c r="F284" s="151" t="s">
        <v>738</v>
      </c>
      <c r="G284" s="31"/>
      <c r="H284" s="31"/>
      <c r="I284" s="152"/>
      <c r="J284" s="31"/>
      <c r="K284" s="31"/>
      <c r="L284" s="32"/>
      <c r="M284" s="153"/>
      <c r="N284" s="154"/>
      <c r="O284" s="57"/>
      <c r="P284" s="57"/>
      <c r="Q284" s="57"/>
      <c r="R284" s="57"/>
      <c r="S284" s="57"/>
      <c r="T284" s="58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T284" s="16" t="s">
        <v>138</v>
      </c>
      <c r="AU284" s="16" t="s">
        <v>85</v>
      </c>
    </row>
    <row r="285" spans="1:65" s="2" customFormat="1" ht="21.75" customHeight="1">
      <c r="A285" s="31"/>
      <c r="B285" s="136"/>
      <c r="C285" s="137" t="s">
        <v>516</v>
      </c>
      <c r="D285" s="137" t="s">
        <v>133</v>
      </c>
      <c r="E285" s="138" t="s">
        <v>740</v>
      </c>
      <c r="F285" s="139" t="s">
        <v>741</v>
      </c>
      <c r="G285" s="140" t="s">
        <v>136</v>
      </c>
      <c r="H285" s="141">
        <v>1</v>
      </c>
      <c r="I285" s="142"/>
      <c r="J285" s="143">
        <f>ROUND(I285*H285,2)</f>
        <v>0</v>
      </c>
      <c r="K285" s="139" t="s">
        <v>179</v>
      </c>
      <c r="L285" s="32"/>
      <c r="M285" s="144" t="s">
        <v>1</v>
      </c>
      <c r="N285" s="145" t="s">
        <v>41</v>
      </c>
      <c r="O285" s="57"/>
      <c r="P285" s="146">
        <f>O285*H285</f>
        <v>0</v>
      </c>
      <c r="Q285" s="146">
        <v>0</v>
      </c>
      <c r="R285" s="146">
        <f>Q285*H285</f>
        <v>0</v>
      </c>
      <c r="S285" s="146">
        <v>0</v>
      </c>
      <c r="T285" s="147">
        <f>S285*H285</f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48" t="s">
        <v>256</v>
      </c>
      <c r="AT285" s="148" t="s">
        <v>133</v>
      </c>
      <c r="AU285" s="148" t="s">
        <v>85</v>
      </c>
      <c r="AY285" s="16" t="s">
        <v>132</v>
      </c>
      <c r="BE285" s="149">
        <f>IF(N285="základní",J285,0)</f>
        <v>0</v>
      </c>
      <c r="BF285" s="149">
        <f>IF(N285="snížená",J285,0)</f>
        <v>0</v>
      </c>
      <c r="BG285" s="149">
        <f>IF(N285="zákl. přenesená",J285,0)</f>
        <v>0</v>
      </c>
      <c r="BH285" s="149">
        <f>IF(N285="sníž. přenesená",J285,0)</f>
        <v>0</v>
      </c>
      <c r="BI285" s="149">
        <f>IF(N285="nulová",J285,0)</f>
        <v>0</v>
      </c>
      <c r="BJ285" s="16" t="s">
        <v>83</v>
      </c>
      <c r="BK285" s="149">
        <f>ROUND(I285*H285,2)</f>
        <v>0</v>
      </c>
      <c r="BL285" s="16" t="s">
        <v>256</v>
      </c>
      <c r="BM285" s="148" t="s">
        <v>1114</v>
      </c>
    </row>
    <row r="286" spans="1:65" s="2" customFormat="1" ht="28.8">
      <c r="A286" s="31"/>
      <c r="B286" s="32"/>
      <c r="C286" s="31"/>
      <c r="D286" s="150" t="s">
        <v>138</v>
      </c>
      <c r="E286" s="31"/>
      <c r="F286" s="151" t="s">
        <v>743</v>
      </c>
      <c r="G286" s="31"/>
      <c r="H286" s="31"/>
      <c r="I286" s="152"/>
      <c r="J286" s="31"/>
      <c r="K286" s="31"/>
      <c r="L286" s="32"/>
      <c r="M286" s="153"/>
      <c r="N286" s="154"/>
      <c r="O286" s="57"/>
      <c r="P286" s="57"/>
      <c r="Q286" s="57"/>
      <c r="R286" s="57"/>
      <c r="S286" s="57"/>
      <c r="T286" s="58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T286" s="16" t="s">
        <v>138</v>
      </c>
      <c r="AU286" s="16" t="s">
        <v>85</v>
      </c>
    </row>
    <row r="287" spans="1:65" s="2" customFormat="1" ht="24.15" customHeight="1">
      <c r="A287" s="31"/>
      <c r="B287" s="136"/>
      <c r="C287" s="174" t="s">
        <v>520</v>
      </c>
      <c r="D287" s="174" t="s">
        <v>337</v>
      </c>
      <c r="E287" s="175" t="s">
        <v>744</v>
      </c>
      <c r="F287" s="176" t="s">
        <v>745</v>
      </c>
      <c r="G287" s="177" t="s">
        <v>136</v>
      </c>
      <c r="H287" s="178">
        <v>1</v>
      </c>
      <c r="I287" s="179"/>
      <c r="J287" s="180">
        <f>ROUND(I287*H287,2)</f>
        <v>0</v>
      </c>
      <c r="K287" s="176" t="s">
        <v>179</v>
      </c>
      <c r="L287" s="181"/>
      <c r="M287" s="182" t="s">
        <v>1</v>
      </c>
      <c r="N287" s="183" t="s">
        <v>41</v>
      </c>
      <c r="O287" s="57"/>
      <c r="P287" s="146">
        <f>O287*H287</f>
        <v>0</v>
      </c>
      <c r="Q287" s="146">
        <v>1.8000000000000001E-4</v>
      </c>
      <c r="R287" s="146">
        <f>Q287*H287</f>
        <v>1.8000000000000001E-4</v>
      </c>
      <c r="S287" s="146">
        <v>0</v>
      </c>
      <c r="T287" s="147">
        <f>S287*H287</f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48" t="s">
        <v>340</v>
      </c>
      <c r="AT287" s="148" t="s">
        <v>337</v>
      </c>
      <c r="AU287" s="148" t="s">
        <v>85</v>
      </c>
      <c r="AY287" s="16" t="s">
        <v>132</v>
      </c>
      <c r="BE287" s="149">
        <f>IF(N287="základní",J287,0)</f>
        <v>0</v>
      </c>
      <c r="BF287" s="149">
        <f>IF(N287="snížená",J287,0)</f>
        <v>0</v>
      </c>
      <c r="BG287" s="149">
        <f>IF(N287="zákl. přenesená",J287,0)</f>
        <v>0</v>
      </c>
      <c r="BH287" s="149">
        <f>IF(N287="sníž. přenesená",J287,0)</f>
        <v>0</v>
      </c>
      <c r="BI287" s="149">
        <f>IF(N287="nulová",J287,0)</f>
        <v>0</v>
      </c>
      <c r="BJ287" s="16" t="s">
        <v>83</v>
      </c>
      <c r="BK287" s="149">
        <f>ROUND(I287*H287,2)</f>
        <v>0</v>
      </c>
      <c r="BL287" s="16" t="s">
        <v>256</v>
      </c>
      <c r="BM287" s="148" t="s">
        <v>1115</v>
      </c>
    </row>
    <row r="288" spans="1:65" s="2" customFormat="1" ht="19.2">
      <c r="A288" s="31"/>
      <c r="B288" s="32"/>
      <c r="C288" s="31"/>
      <c r="D288" s="150" t="s">
        <v>138</v>
      </c>
      <c r="E288" s="31"/>
      <c r="F288" s="151" t="s">
        <v>745</v>
      </c>
      <c r="G288" s="31"/>
      <c r="H288" s="31"/>
      <c r="I288" s="152"/>
      <c r="J288" s="31"/>
      <c r="K288" s="31"/>
      <c r="L288" s="32"/>
      <c r="M288" s="153"/>
      <c r="N288" s="154"/>
      <c r="O288" s="57"/>
      <c r="P288" s="57"/>
      <c r="Q288" s="57"/>
      <c r="R288" s="57"/>
      <c r="S288" s="57"/>
      <c r="T288" s="58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T288" s="16" t="s">
        <v>138</v>
      </c>
      <c r="AU288" s="16" t="s">
        <v>85</v>
      </c>
    </row>
    <row r="289" spans="1:65" s="2" customFormat="1" ht="21.75" customHeight="1">
      <c r="A289" s="31"/>
      <c r="B289" s="136"/>
      <c r="C289" s="137" t="s">
        <v>527</v>
      </c>
      <c r="D289" s="137" t="s">
        <v>133</v>
      </c>
      <c r="E289" s="138" t="s">
        <v>747</v>
      </c>
      <c r="F289" s="139" t="s">
        <v>748</v>
      </c>
      <c r="G289" s="140" t="s">
        <v>136</v>
      </c>
      <c r="H289" s="141">
        <v>40</v>
      </c>
      <c r="I289" s="142"/>
      <c r="J289" s="143">
        <f>ROUND(I289*H289,2)</f>
        <v>0</v>
      </c>
      <c r="K289" s="139" t="s">
        <v>179</v>
      </c>
      <c r="L289" s="32"/>
      <c r="M289" s="144" t="s">
        <v>1</v>
      </c>
      <c r="N289" s="145" t="s">
        <v>41</v>
      </c>
      <c r="O289" s="57"/>
      <c r="P289" s="146">
        <f>O289*H289</f>
        <v>0</v>
      </c>
      <c r="Q289" s="146">
        <v>0</v>
      </c>
      <c r="R289" s="146">
        <f>Q289*H289</f>
        <v>0</v>
      </c>
      <c r="S289" s="146">
        <v>0</v>
      </c>
      <c r="T289" s="147">
        <f>S289*H289</f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48" t="s">
        <v>256</v>
      </c>
      <c r="AT289" s="148" t="s">
        <v>133</v>
      </c>
      <c r="AU289" s="148" t="s">
        <v>85</v>
      </c>
      <c r="AY289" s="16" t="s">
        <v>132</v>
      </c>
      <c r="BE289" s="149">
        <f>IF(N289="základní",J289,0)</f>
        <v>0</v>
      </c>
      <c r="BF289" s="149">
        <f>IF(N289="snížená",J289,0)</f>
        <v>0</v>
      </c>
      <c r="BG289" s="149">
        <f>IF(N289="zákl. přenesená",J289,0)</f>
        <v>0</v>
      </c>
      <c r="BH289" s="149">
        <f>IF(N289="sníž. přenesená",J289,0)</f>
        <v>0</v>
      </c>
      <c r="BI289" s="149">
        <f>IF(N289="nulová",J289,0)</f>
        <v>0</v>
      </c>
      <c r="BJ289" s="16" t="s">
        <v>83</v>
      </c>
      <c r="BK289" s="149">
        <f>ROUND(I289*H289,2)</f>
        <v>0</v>
      </c>
      <c r="BL289" s="16" t="s">
        <v>256</v>
      </c>
      <c r="BM289" s="148" t="s">
        <v>1116</v>
      </c>
    </row>
    <row r="290" spans="1:65" s="2" customFormat="1" ht="28.8">
      <c r="A290" s="31"/>
      <c r="B290" s="32"/>
      <c r="C290" s="31"/>
      <c r="D290" s="150" t="s">
        <v>138</v>
      </c>
      <c r="E290" s="31"/>
      <c r="F290" s="151" t="s">
        <v>750</v>
      </c>
      <c r="G290" s="31"/>
      <c r="H290" s="31"/>
      <c r="I290" s="152"/>
      <c r="J290" s="31"/>
      <c r="K290" s="31"/>
      <c r="L290" s="32"/>
      <c r="M290" s="153"/>
      <c r="N290" s="154"/>
      <c r="O290" s="57"/>
      <c r="P290" s="57"/>
      <c r="Q290" s="57"/>
      <c r="R290" s="57"/>
      <c r="S290" s="57"/>
      <c r="T290" s="58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T290" s="16" t="s">
        <v>138</v>
      </c>
      <c r="AU290" s="16" t="s">
        <v>85</v>
      </c>
    </row>
    <row r="291" spans="1:65" s="2" customFormat="1" ht="24.15" customHeight="1">
      <c r="A291" s="31"/>
      <c r="B291" s="136"/>
      <c r="C291" s="174" t="s">
        <v>532</v>
      </c>
      <c r="D291" s="174" t="s">
        <v>337</v>
      </c>
      <c r="E291" s="175" t="s">
        <v>751</v>
      </c>
      <c r="F291" s="176" t="s">
        <v>752</v>
      </c>
      <c r="G291" s="177" t="s">
        <v>136</v>
      </c>
      <c r="H291" s="178">
        <v>40</v>
      </c>
      <c r="I291" s="179"/>
      <c r="J291" s="180">
        <f>ROUND(I291*H291,2)</f>
        <v>0</v>
      </c>
      <c r="K291" s="176" t="s">
        <v>179</v>
      </c>
      <c r="L291" s="181"/>
      <c r="M291" s="182" t="s">
        <v>1</v>
      </c>
      <c r="N291" s="183" t="s">
        <v>41</v>
      </c>
      <c r="O291" s="57"/>
      <c r="P291" s="146">
        <f>O291*H291</f>
        <v>0</v>
      </c>
      <c r="Q291" s="146">
        <v>5.0000000000000002E-5</v>
      </c>
      <c r="R291" s="146">
        <f>Q291*H291</f>
        <v>2E-3</v>
      </c>
      <c r="S291" s="146">
        <v>0</v>
      </c>
      <c r="T291" s="147">
        <f>S291*H291</f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48" t="s">
        <v>340</v>
      </c>
      <c r="AT291" s="148" t="s">
        <v>337</v>
      </c>
      <c r="AU291" s="148" t="s">
        <v>85</v>
      </c>
      <c r="AY291" s="16" t="s">
        <v>132</v>
      </c>
      <c r="BE291" s="149">
        <f>IF(N291="základní",J291,0)</f>
        <v>0</v>
      </c>
      <c r="BF291" s="149">
        <f>IF(N291="snížená",J291,0)</f>
        <v>0</v>
      </c>
      <c r="BG291" s="149">
        <f>IF(N291="zákl. přenesená",J291,0)</f>
        <v>0</v>
      </c>
      <c r="BH291" s="149">
        <f>IF(N291="sníž. přenesená",J291,0)</f>
        <v>0</v>
      </c>
      <c r="BI291" s="149">
        <f>IF(N291="nulová",J291,0)</f>
        <v>0</v>
      </c>
      <c r="BJ291" s="16" t="s">
        <v>83</v>
      </c>
      <c r="BK291" s="149">
        <f>ROUND(I291*H291,2)</f>
        <v>0</v>
      </c>
      <c r="BL291" s="16" t="s">
        <v>256</v>
      </c>
      <c r="BM291" s="148" t="s">
        <v>1117</v>
      </c>
    </row>
    <row r="292" spans="1:65" s="2" customFormat="1">
      <c r="A292" s="31"/>
      <c r="B292" s="32"/>
      <c r="C292" s="31"/>
      <c r="D292" s="150" t="s">
        <v>138</v>
      </c>
      <c r="E292" s="31"/>
      <c r="F292" s="151" t="s">
        <v>752</v>
      </c>
      <c r="G292" s="31"/>
      <c r="H292" s="31"/>
      <c r="I292" s="152"/>
      <c r="J292" s="31"/>
      <c r="K292" s="31"/>
      <c r="L292" s="32"/>
      <c r="M292" s="153"/>
      <c r="N292" s="154"/>
      <c r="O292" s="57"/>
      <c r="P292" s="57"/>
      <c r="Q292" s="57"/>
      <c r="R292" s="57"/>
      <c r="S292" s="57"/>
      <c r="T292" s="58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T292" s="16" t="s">
        <v>138</v>
      </c>
      <c r="AU292" s="16" t="s">
        <v>85</v>
      </c>
    </row>
    <row r="293" spans="1:65" s="2" customFormat="1" ht="24.15" customHeight="1">
      <c r="A293" s="31"/>
      <c r="B293" s="136"/>
      <c r="C293" s="137" t="s">
        <v>537</v>
      </c>
      <c r="D293" s="137" t="s">
        <v>133</v>
      </c>
      <c r="E293" s="138" t="s">
        <v>438</v>
      </c>
      <c r="F293" s="139" t="s">
        <v>439</v>
      </c>
      <c r="G293" s="140" t="s">
        <v>212</v>
      </c>
      <c r="H293" s="141">
        <v>25</v>
      </c>
      <c r="I293" s="142"/>
      <c r="J293" s="143">
        <f>ROUND(I293*H293,2)</f>
        <v>0</v>
      </c>
      <c r="K293" s="139" t="s">
        <v>179</v>
      </c>
      <c r="L293" s="32"/>
      <c r="M293" s="144" t="s">
        <v>1</v>
      </c>
      <c r="N293" s="145" t="s">
        <v>41</v>
      </c>
      <c r="O293" s="57"/>
      <c r="P293" s="146">
        <f>O293*H293</f>
        <v>0</v>
      </c>
      <c r="Q293" s="146">
        <v>0</v>
      </c>
      <c r="R293" s="146">
        <f>Q293*H293</f>
        <v>0</v>
      </c>
      <c r="S293" s="146">
        <v>0</v>
      </c>
      <c r="T293" s="147">
        <f>S293*H293</f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48" t="s">
        <v>256</v>
      </c>
      <c r="AT293" s="148" t="s">
        <v>133</v>
      </c>
      <c r="AU293" s="148" t="s">
        <v>85</v>
      </c>
      <c r="AY293" s="16" t="s">
        <v>132</v>
      </c>
      <c r="BE293" s="149">
        <f>IF(N293="základní",J293,0)</f>
        <v>0</v>
      </c>
      <c r="BF293" s="149">
        <f>IF(N293="snížená",J293,0)</f>
        <v>0</v>
      </c>
      <c r="BG293" s="149">
        <f>IF(N293="zákl. přenesená",J293,0)</f>
        <v>0</v>
      </c>
      <c r="BH293" s="149">
        <f>IF(N293="sníž. přenesená",J293,0)</f>
        <v>0</v>
      </c>
      <c r="BI293" s="149">
        <f>IF(N293="nulová",J293,0)</f>
        <v>0</v>
      </c>
      <c r="BJ293" s="16" t="s">
        <v>83</v>
      </c>
      <c r="BK293" s="149">
        <f>ROUND(I293*H293,2)</f>
        <v>0</v>
      </c>
      <c r="BL293" s="16" t="s">
        <v>256</v>
      </c>
      <c r="BM293" s="148" t="s">
        <v>1118</v>
      </c>
    </row>
    <row r="294" spans="1:65" s="2" customFormat="1" ht="28.8">
      <c r="A294" s="31"/>
      <c r="B294" s="32"/>
      <c r="C294" s="31"/>
      <c r="D294" s="150" t="s">
        <v>138</v>
      </c>
      <c r="E294" s="31"/>
      <c r="F294" s="151" t="s">
        <v>441</v>
      </c>
      <c r="G294" s="31"/>
      <c r="H294" s="31"/>
      <c r="I294" s="152"/>
      <c r="J294" s="31"/>
      <c r="K294" s="31"/>
      <c r="L294" s="32"/>
      <c r="M294" s="153"/>
      <c r="N294" s="154"/>
      <c r="O294" s="57"/>
      <c r="P294" s="57"/>
      <c r="Q294" s="57"/>
      <c r="R294" s="57"/>
      <c r="S294" s="57"/>
      <c r="T294" s="58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T294" s="16" t="s">
        <v>138</v>
      </c>
      <c r="AU294" s="16" t="s">
        <v>85</v>
      </c>
    </row>
    <row r="295" spans="1:65" s="2" customFormat="1" ht="24.15" customHeight="1">
      <c r="A295" s="31"/>
      <c r="B295" s="136"/>
      <c r="C295" s="174" t="s">
        <v>542</v>
      </c>
      <c r="D295" s="174" t="s">
        <v>337</v>
      </c>
      <c r="E295" s="175" t="s">
        <v>443</v>
      </c>
      <c r="F295" s="176" t="s">
        <v>444</v>
      </c>
      <c r="G295" s="177" t="s">
        <v>212</v>
      </c>
      <c r="H295" s="178">
        <v>28.75</v>
      </c>
      <c r="I295" s="179"/>
      <c r="J295" s="180">
        <f>ROUND(I295*H295,2)</f>
        <v>0</v>
      </c>
      <c r="K295" s="176" t="s">
        <v>179</v>
      </c>
      <c r="L295" s="181"/>
      <c r="M295" s="182" t="s">
        <v>1</v>
      </c>
      <c r="N295" s="183" t="s">
        <v>41</v>
      </c>
      <c r="O295" s="57"/>
      <c r="P295" s="146">
        <f>O295*H295</f>
        <v>0</v>
      </c>
      <c r="Q295" s="146">
        <v>5.0000000000000002E-5</v>
      </c>
      <c r="R295" s="146">
        <f>Q295*H295</f>
        <v>1.4375E-3</v>
      </c>
      <c r="S295" s="146">
        <v>0</v>
      </c>
      <c r="T295" s="147">
        <f>S295*H295</f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48" t="s">
        <v>340</v>
      </c>
      <c r="AT295" s="148" t="s">
        <v>337</v>
      </c>
      <c r="AU295" s="148" t="s">
        <v>85</v>
      </c>
      <c r="AY295" s="16" t="s">
        <v>132</v>
      </c>
      <c r="BE295" s="149">
        <f>IF(N295="základní",J295,0)</f>
        <v>0</v>
      </c>
      <c r="BF295" s="149">
        <f>IF(N295="snížená",J295,0)</f>
        <v>0</v>
      </c>
      <c r="BG295" s="149">
        <f>IF(N295="zákl. přenesená",J295,0)</f>
        <v>0</v>
      </c>
      <c r="BH295" s="149">
        <f>IF(N295="sníž. přenesená",J295,0)</f>
        <v>0</v>
      </c>
      <c r="BI295" s="149">
        <f>IF(N295="nulová",J295,0)</f>
        <v>0</v>
      </c>
      <c r="BJ295" s="16" t="s">
        <v>83</v>
      </c>
      <c r="BK295" s="149">
        <f>ROUND(I295*H295,2)</f>
        <v>0</v>
      </c>
      <c r="BL295" s="16" t="s">
        <v>256</v>
      </c>
      <c r="BM295" s="148" t="s">
        <v>1119</v>
      </c>
    </row>
    <row r="296" spans="1:65" s="2" customFormat="1" ht="19.2">
      <c r="A296" s="31"/>
      <c r="B296" s="32"/>
      <c r="C296" s="31"/>
      <c r="D296" s="150" t="s">
        <v>138</v>
      </c>
      <c r="E296" s="31"/>
      <c r="F296" s="151" t="s">
        <v>444</v>
      </c>
      <c r="G296" s="31"/>
      <c r="H296" s="31"/>
      <c r="I296" s="152"/>
      <c r="J296" s="31"/>
      <c r="K296" s="31"/>
      <c r="L296" s="32"/>
      <c r="M296" s="153"/>
      <c r="N296" s="154"/>
      <c r="O296" s="57"/>
      <c r="P296" s="57"/>
      <c r="Q296" s="57"/>
      <c r="R296" s="57"/>
      <c r="S296" s="57"/>
      <c r="T296" s="58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T296" s="16" t="s">
        <v>138</v>
      </c>
      <c r="AU296" s="16" t="s">
        <v>85</v>
      </c>
    </row>
    <row r="297" spans="1:65" s="13" customFormat="1">
      <c r="B297" s="165"/>
      <c r="D297" s="150" t="s">
        <v>186</v>
      </c>
      <c r="E297" s="166" t="s">
        <v>1</v>
      </c>
      <c r="F297" s="167" t="s">
        <v>756</v>
      </c>
      <c r="H297" s="168">
        <v>28.75</v>
      </c>
      <c r="I297" s="169"/>
      <c r="L297" s="165"/>
      <c r="M297" s="170"/>
      <c r="N297" s="171"/>
      <c r="O297" s="171"/>
      <c r="P297" s="171"/>
      <c r="Q297" s="171"/>
      <c r="R297" s="171"/>
      <c r="S297" s="171"/>
      <c r="T297" s="172"/>
      <c r="AT297" s="166" t="s">
        <v>186</v>
      </c>
      <c r="AU297" s="166" t="s">
        <v>85</v>
      </c>
      <c r="AV297" s="13" t="s">
        <v>85</v>
      </c>
      <c r="AW297" s="13" t="s">
        <v>31</v>
      </c>
      <c r="AX297" s="13" t="s">
        <v>76</v>
      </c>
      <c r="AY297" s="166" t="s">
        <v>132</v>
      </c>
    </row>
    <row r="298" spans="1:65" s="14" customFormat="1">
      <c r="B298" s="184"/>
      <c r="D298" s="150" t="s">
        <v>186</v>
      </c>
      <c r="E298" s="185" t="s">
        <v>1</v>
      </c>
      <c r="F298" s="186" t="s">
        <v>447</v>
      </c>
      <c r="H298" s="187">
        <v>28.75</v>
      </c>
      <c r="I298" s="188"/>
      <c r="L298" s="184"/>
      <c r="M298" s="189"/>
      <c r="N298" s="190"/>
      <c r="O298" s="190"/>
      <c r="P298" s="190"/>
      <c r="Q298" s="190"/>
      <c r="R298" s="190"/>
      <c r="S298" s="190"/>
      <c r="T298" s="191"/>
      <c r="AT298" s="185" t="s">
        <v>186</v>
      </c>
      <c r="AU298" s="185" t="s">
        <v>85</v>
      </c>
      <c r="AV298" s="14" t="s">
        <v>93</v>
      </c>
      <c r="AW298" s="14" t="s">
        <v>31</v>
      </c>
      <c r="AX298" s="14" t="s">
        <v>83</v>
      </c>
      <c r="AY298" s="185" t="s">
        <v>132</v>
      </c>
    </row>
    <row r="299" spans="1:65" s="2" customFormat="1" ht="24.15" customHeight="1">
      <c r="A299" s="31"/>
      <c r="B299" s="136"/>
      <c r="C299" s="137" t="s">
        <v>547</v>
      </c>
      <c r="D299" s="137" t="s">
        <v>133</v>
      </c>
      <c r="E299" s="138" t="s">
        <v>449</v>
      </c>
      <c r="F299" s="139" t="s">
        <v>450</v>
      </c>
      <c r="G299" s="140" t="s">
        <v>212</v>
      </c>
      <c r="H299" s="141">
        <v>150</v>
      </c>
      <c r="I299" s="142"/>
      <c r="J299" s="143">
        <f>ROUND(I299*H299,2)</f>
        <v>0</v>
      </c>
      <c r="K299" s="139" t="s">
        <v>179</v>
      </c>
      <c r="L299" s="32"/>
      <c r="M299" s="144" t="s">
        <v>1</v>
      </c>
      <c r="N299" s="145" t="s">
        <v>41</v>
      </c>
      <c r="O299" s="57"/>
      <c r="P299" s="146">
        <f>O299*H299</f>
        <v>0</v>
      </c>
      <c r="Q299" s="146">
        <v>0</v>
      </c>
      <c r="R299" s="146">
        <f>Q299*H299</f>
        <v>0</v>
      </c>
      <c r="S299" s="146">
        <v>0</v>
      </c>
      <c r="T299" s="147">
        <f>S299*H299</f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48" t="s">
        <v>256</v>
      </c>
      <c r="AT299" s="148" t="s">
        <v>133</v>
      </c>
      <c r="AU299" s="148" t="s">
        <v>85</v>
      </c>
      <c r="AY299" s="16" t="s">
        <v>132</v>
      </c>
      <c r="BE299" s="149">
        <f>IF(N299="základní",J299,0)</f>
        <v>0</v>
      </c>
      <c r="BF299" s="149">
        <f>IF(N299="snížená",J299,0)</f>
        <v>0</v>
      </c>
      <c r="BG299" s="149">
        <f>IF(N299="zákl. přenesená",J299,0)</f>
        <v>0</v>
      </c>
      <c r="BH299" s="149">
        <f>IF(N299="sníž. přenesená",J299,0)</f>
        <v>0</v>
      </c>
      <c r="BI299" s="149">
        <f>IF(N299="nulová",J299,0)</f>
        <v>0</v>
      </c>
      <c r="BJ299" s="16" t="s">
        <v>83</v>
      </c>
      <c r="BK299" s="149">
        <f>ROUND(I299*H299,2)</f>
        <v>0</v>
      </c>
      <c r="BL299" s="16" t="s">
        <v>256</v>
      </c>
      <c r="BM299" s="148" t="s">
        <v>1120</v>
      </c>
    </row>
    <row r="300" spans="1:65" s="2" customFormat="1" ht="28.8">
      <c r="A300" s="31"/>
      <c r="B300" s="32"/>
      <c r="C300" s="31"/>
      <c r="D300" s="150" t="s">
        <v>138</v>
      </c>
      <c r="E300" s="31"/>
      <c r="F300" s="151" t="s">
        <v>452</v>
      </c>
      <c r="G300" s="31"/>
      <c r="H300" s="31"/>
      <c r="I300" s="152"/>
      <c r="J300" s="31"/>
      <c r="K300" s="31"/>
      <c r="L300" s="32"/>
      <c r="M300" s="153"/>
      <c r="N300" s="154"/>
      <c r="O300" s="57"/>
      <c r="P300" s="57"/>
      <c r="Q300" s="57"/>
      <c r="R300" s="57"/>
      <c r="S300" s="57"/>
      <c r="T300" s="58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T300" s="16" t="s">
        <v>138</v>
      </c>
      <c r="AU300" s="16" t="s">
        <v>85</v>
      </c>
    </row>
    <row r="301" spans="1:65" s="2" customFormat="1" ht="16.5" customHeight="1">
      <c r="A301" s="31"/>
      <c r="B301" s="136"/>
      <c r="C301" s="174" t="s">
        <v>552</v>
      </c>
      <c r="D301" s="174" t="s">
        <v>337</v>
      </c>
      <c r="E301" s="175" t="s">
        <v>454</v>
      </c>
      <c r="F301" s="176" t="s">
        <v>455</v>
      </c>
      <c r="G301" s="177" t="s">
        <v>212</v>
      </c>
      <c r="H301" s="178">
        <v>172.5</v>
      </c>
      <c r="I301" s="179"/>
      <c r="J301" s="180">
        <f>ROUND(I301*H301,2)</f>
        <v>0</v>
      </c>
      <c r="K301" s="176" t="s">
        <v>1</v>
      </c>
      <c r="L301" s="181"/>
      <c r="M301" s="182" t="s">
        <v>1</v>
      </c>
      <c r="N301" s="183" t="s">
        <v>41</v>
      </c>
      <c r="O301" s="57"/>
      <c r="P301" s="146">
        <f>O301*H301</f>
        <v>0</v>
      </c>
      <c r="Q301" s="146">
        <v>0</v>
      </c>
      <c r="R301" s="146">
        <f>Q301*H301</f>
        <v>0</v>
      </c>
      <c r="S301" s="146">
        <v>0</v>
      </c>
      <c r="T301" s="147">
        <f>S301*H301</f>
        <v>0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48" t="s">
        <v>340</v>
      </c>
      <c r="AT301" s="148" t="s">
        <v>337</v>
      </c>
      <c r="AU301" s="148" t="s">
        <v>85</v>
      </c>
      <c r="AY301" s="16" t="s">
        <v>132</v>
      </c>
      <c r="BE301" s="149">
        <f>IF(N301="základní",J301,0)</f>
        <v>0</v>
      </c>
      <c r="BF301" s="149">
        <f>IF(N301="snížená",J301,0)</f>
        <v>0</v>
      </c>
      <c r="BG301" s="149">
        <f>IF(N301="zákl. přenesená",J301,0)</f>
        <v>0</v>
      </c>
      <c r="BH301" s="149">
        <f>IF(N301="sníž. přenesená",J301,0)</f>
        <v>0</v>
      </c>
      <c r="BI301" s="149">
        <f>IF(N301="nulová",J301,0)</f>
        <v>0</v>
      </c>
      <c r="BJ301" s="16" t="s">
        <v>83</v>
      </c>
      <c r="BK301" s="149">
        <f>ROUND(I301*H301,2)</f>
        <v>0</v>
      </c>
      <c r="BL301" s="16" t="s">
        <v>256</v>
      </c>
      <c r="BM301" s="148" t="s">
        <v>1121</v>
      </c>
    </row>
    <row r="302" spans="1:65" s="2" customFormat="1">
      <c r="A302" s="31"/>
      <c r="B302" s="32"/>
      <c r="C302" s="31"/>
      <c r="D302" s="150" t="s">
        <v>138</v>
      </c>
      <c r="E302" s="31"/>
      <c r="F302" s="151" t="s">
        <v>455</v>
      </c>
      <c r="G302" s="31"/>
      <c r="H302" s="31"/>
      <c r="I302" s="152"/>
      <c r="J302" s="31"/>
      <c r="K302" s="31"/>
      <c r="L302" s="32"/>
      <c r="M302" s="153"/>
      <c r="N302" s="154"/>
      <c r="O302" s="57"/>
      <c r="P302" s="57"/>
      <c r="Q302" s="57"/>
      <c r="R302" s="57"/>
      <c r="S302" s="57"/>
      <c r="T302" s="58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T302" s="16" t="s">
        <v>138</v>
      </c>
      <c r="AU302" s="16" t="s">
        <v>85</v>
      </c>
    </row>
    <row r="303" spans="1:65" s="13" customFormat="1">
      <c r="B303" s="165"/>
      <c r="D303" s="150" t="s">
        <v>186</v>
      </c>
      <c r="E303" s="166" t="s">
        <v>1</v>
      </c>
      <c r="F303" s="167" t="s">
        <v>759</v>
      </c>
      <c r="H303" s="168">
        <v>172.5</v>
      </c>
      <c r="I303" s="169"/>
      <c r="L303" s="165"/>
      <c r="M303" s="170"/>
      <c r="N303" s="171"/>
      <c r="O303" s="171"/>
      <c r="P303" s="171"/>
      <c r="Q303" s="171"/>
      <c r="R303" s="171"/>
      <c r="S303" s="171"/>
      <c r="T303" s="172"/>
      <c r="AT303" s="166" t="s">
        <v>186</v>
      </c>
      <c r="AU303" s="166" t="s">
        <v>85</v>
      </c>
      <c r="AV303" s="13" t="s">
        <v>85</v>
      </c>
      <c r="AW303" s="13" t="s">
        <v>31</v>
      </c>
      <c r="AX303" s="13" t="s">
        <v>76</v>
      </c>
      <c r="AY303" s="166" t="s">
        <v>132</v>
      </c>
    </row>
    <row r="304" spans="1:65" s="14" customFormat="1">
      <c r="B304" s="184"/>
      <c r="D304" s="150" t="s">
        <v>186</v>
      </c>
      <c r="E304" s="185" t="s">
        <v>1</v>
      </c>
      <c r="F304" s="186" t="s">
        <v>447</v>
      </c>
      <c r="H304" s="187">
        <v>172.5</v>
      </c>
      <c r="I304" s="188"/>
      <c r="L304" s="184"/>
      <c r="M304" s="189"/>
      <c r="N304" s="190"/>
      <c r="O304" s="190"/>
      <c r="P304" s="190"/>
      <c r="Q304" s="190"/>
      <c r="R304" s="190"/>
      <c r="S304" s="190"/>
      <c r="T304" s="191"/>
      <c r="AT304" s="185" t="s">
        <v>186</v>
      </c>
      <c r="AU304" s="185" t="s">
        <v>85</v>
      </c>
      <c r="AV304" s="14" t="s">
        <v>93</v>
      </c>
      <c r="AW304" s="14" t="s">
        <v>31</v>
      </c>
      <c r="AX304" s="14" t="s">
        <v>83</v>
      </c>
      <c r="AY304" s="185" t="s">
        <v>132</v>
      </c>
    </row>
    <row r="305" spans="1:65" s="2" customFormat="1" ht="24.15" customHeight="1">
      <c r="A305" s="31"/>
      <c r="B305" s="136"/>
      <c r="C305" s="137" t="s">
        <v>557</v>
      </c>
      <c r="D305" s="137" t="s">
        <v>133</v>
      </c>
      <c r="E305" s="138" t="s">
        <v>459</v>
      </c>
      <c r="F305" s="139" t="s">
        <v>460</v>
      </c>
      <c r="G305" s="140" t="s">
        <v>136</v>
      </c>
      <c r="H305" s="141">
        <v>57</v>
      </c>
      <c r="I305" s="142"/>
      <c r="J305" s="143">
        <f>ROUND(I305*H305,2)</f>
        <v>0</v>
      </c>
      <c r="K305" s="139" t="s">
        <v>179</v>
      </c>
      <c r="L305" s="32"/>
      <c r="M305" s="144" t="s">
        <v>1</v>
      </c>
      <c r="N305" s="145" t="s">
        <v>41</v>
      </c>
      <c r="O305" s="57"/>
      <c r="P305" s="146">
        <f>O305*H305</f>
        <v>0</v>
      </c>
      <c r="Q305" s="146">
        <v>0</v>
      </c>
      <c r="R305" s="146">
        <f>Q305*H305</f>
        <v>0</v>
      </c>
      <c r="S305" s="146">
        <v>0</v>
      </c>
      <c r="T305" s="147">
        <f>S305*H305</f>
        <v>0</v>
      </c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148" t="s">
        <v>256</v>
      </c>
      <c r="AT305" s="148" t="s">
        <v>133</v>
      </c>
      <c r="AU305" s="148" t="s">
        <v>85</v>
      </c>
      <c r="AY305" s="16" t="s">
        <v>132</v>
      </c>
      <c r="BE305" s="149">
        <f>IF(N305="základní",J305,0)</f>
        <v>0</v>
      </c>
      <c r="BF305" s="149">
        <f>IF(N305="snížená",J305,0)</f>
        <v>0</v>
      </c>
      <c r="BG305" s="149">
        <f>IF(N305="zákl. přenesená",J305,0)</f>
        <v>0</v>
      </c>
      <c r="BH305" s="149">
        <f>IF(N305="sníž. přenesená",J305,0)</f>
        <v>0</v>
      </c>
      <c r="BI305" s="149">
        <f>IF(N305="nulová",J305,0)</f>
        <v>0</v>
      </c>
      <c r="BJ305" s="16" t="s">
        <v>83</v>
      </c>
      <c r="BK305" s="149">
        <f>ROUND(I305*H305,2)</f>
        <v>0</v>
      </c>
      <c r="BL305" s="16" t="s">
        <v>256</v>
      </c>
      <c r="BM305" s="148" t="s">
        <v>1122</v>
      </c>
    </row>
    <row r="306" spans="1:65" s="2" customFormat="1" ht="19.2">
      <c r="A306" s="31"/>
      <c r="B306" s="32"/>
      <c r="C306" s="31"/>
      <c r="D306" s="150" t="s">
        <v>138</v>
      </c>
      <c r="E306" s="31"/>
      <c r="F306" s="151" t="s">
        <v>462</v>
      </c>
      <c r="G306" s="31"/>
      <c r="H306" s="31"/>
      <c r="I306" s="152"/>
      <c r="J306" s="31"/>
      <c r="K306" s="31"/>
      <c r="L306" s="32"/>
      <c r="M306" s="153"/>
      <c r="N306" s="154"/>
      <c r="O306" s="57"/>
      <c r="P306" s="57"/>
      <c r="Q306" s="57"/>
      <c r="R306" s="57"/>
      <c r="S306" s="57"/>
      <c r="T306" s="58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T306" s="16" t="s">
        <v>138</v>
      </c>
      <c r="AU306" s="16" t="s">
        <v>85</v>
      </c>
    </row>
    <row r="307" spans="1:65" s="2" customFormat="1" ht="24.15" customHeight="1">
      <c r="A307" s="31"/>
      <c r="B307" s="136"/>
      <c r="C307" s="137" t="s">
        <v>562</v>
      </c>
      <c r="D307" s="137" t="s">
        <v>133</v>
      </c>
      <c r="E307" s="138" t="s">
        <v>464</v>
      </c>
      <c r="F307" s="139" t="s">
        <v>465</v>
      </c>
      <c r="G307" s="140" t="s">
        <v>136</v>
      </c>
      <c r="H307" s="141">
        <v>10</v>
      </c>
      <c r="I307" s="142"/>
      <c r="J307" s="143">
        <f>ROUND(I307*H307,2)</f>
        <v>0</v>
      </c>
      <c r="K307" s="139" t="s">
        <v>179</v>
      </c>
      <c r="L307" s="32"/>
      <c r="M307" s="144" t="s">
        <v>1</v>
      </c>
      <c r="N307" s="145" t="s">
        <v>41</v>
      </c>
      <c r="O307" s="57"/>
      <c r="P307" s="146">
        <f>O307*H307</f>
        <v>0</v>
      </c>
      <c r="Q307" s="146">
        <v>0</v>
      </c>
      <c r="R307" s="146">
        <f>Q307*H307</f>
        <v>0</v>
      </c>
      <c r="S307" s="146">
        <v>0</v>
      </c>
      <c r="T307" s="147">
        <f>S307*H307</f>
        <v>0</v>
      </c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148" t="s">
        <v>256</v>
      </c>
      <c r="AT307" s="148" t="s">
        <v>133</v>
      </c>
      <c r="AU307" s="148" t="s">
        <v>85</v>
      </c>
      <c r="AY307" s="16" t="s">
        <v>132</v>
      </c>
      <c r="BE307" s="149">
        <f>IF(N307="základní",J307,0)</f>
        <v>0</v>
      </c>
      <c r="BF307" s="149">
        <f>IF(N307="snížená",J307,0)</f>
        <v>0</v>
      </c>
      <c r="BG307" s="149">
        <f>IF(N307="zákl. přenesená",J307,0)</f>
        <v>0</v>
      </c>
      <c r="BH307" s="149">
        <f>IF(N307="sníž. přenesená",J307,0)</f>
        <v>0</v>
      </c>
      <c r="BI307" s="149">
        <f>IF(N307="nulová",J307,0)</f>
        <v>0</v>
      </c>
      <c r="BJ307" s="16" t="s">
        <v>83</v>
      </c>
      <c r="BK307" s="149">
        <f>ROUND(I307*H307,2)</f>
        <v>0</v>
      </c>
      <c r="BL307" s="16" t="s">
        <v>256</v>
      </c>
      <c r="BM307" s="148" t="s">
        <v>1123</v>
      </c>
    </row>
    <row r="308" spans="1:65" s="2" customFormat="1" ht="19.2">
      <c r="A308" s="31"/>
      <c r="B308" s="32"/>
      <c r="C308" s="31"/>
      <c r="D308" s="150" t="s">
        <v>138</v>
      </c>
      <c r="E308" s="31"/>
      <c r="F308" s="151" t="s">
        <v>467</v>
      </c>
      <c r="G308" s="31"/>
      <c r="H308" s="31"/>
      <c r="I308" s="152"/>
      <c r="J308" s="31"/>
      <c r="K308" s="31"/>
      <c r="L308" s="32"/>
      <c r="M308" s="153"/>
      <c r="N308" s="154"/>
      <c r="O308" s="57"/>
      <c r="P308" s="57"/>
      <c r="Q308" s="57"/>
      <c r="R308" s="57"/>
      <c r="S308" s="57"/>
      <c r="T308" s="58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T308" s="16" t="s">
        <v>138</v>
      </c>
      <c r="AU308" s="16" t="s">
        <v>85</v>
      </c>
    </row>
    <row r="309" spans="1:65" s="2" customFormat="1" ht="24.15" customHeight="1">
      <c r="A309" s="31"/>
      <c r="B309" s="136"/>
      <c r="C309" s="137" t="s">
        <v>568</v>
      </c>
      <c r="D309" s="137" t="s">
        <v>133</v>
      </c>
      <c r="E309" s="138" t="s">
        <v>762</v>
      </c>
      <c r="F309" s="139" t="s">
        <v>763</v>
      </c>
      <c r="G309" s="140" t="s">
        <v>136</v>
      </c>
      <c r="H309" s="141">
        <v>1</v>
      </c>
      <c r="I309" s="142"/>
      <c r="J309" s="143">
        <f>ROUND(I309*H309,2)</f>
        <v>0</v>
      </c>
      <c r="K309" s="139" t="s">
        <v>179</v>
      </c>
      <c r="L309" s="32"/>
      <c r="M309" s="144" t="s">
        <v>1</v>
      </c>
      <c r="N309" s="145" t="s">
        <v>41</v>
      </c>
      <c r="O309" s="57"/>
      <c r="P309" s="146">
        <f>O309*H309</f>
        <v>0</v>
      </c>
      <c r="Q309" s="146">
        <v>0</v>
      </c>
      <c r="R309" s="146">
        <f>Q309*H309</f>
        <v>0</v>
      </c>
      <c r="S309" s="146">
        <v>0</v>
      </c>
      <c r="T309" s="147">
        <f>S309*H309</f>
        <v>0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48" t="s">
        <v>256</v>
      </c>
      <c r="AT309" s="148" t="s">
        <v>133</v>
      </c>
      <c r="AU309" s="148" t="s">
        <v>85</v>
      </c>
      <c r="AY309" s="16" t="s">
        <v>132</v>
      </c>
      <c r="BE309" s="149">
        <f>IF(N309="základní",J309,0)</f>
        <v>0</v>
      </c>
      <c r="BF309" s="149">
        <f>IF(N309="snížená",J309,0)</f>
        <v>0</v>
      </c>
      <c r="BG309" s="149">
        <f>IF(N309="zákl. přenesená",J309,0)</f>
        <v>0</v>
      </c>
      <c r="BH309" s="149">
        <f>IF(N309="sníž. přenesená",J309,0)</f>
        <v>0</v>
      </c>
      <c r="BI309" s="149">
        <f>IF(N309="nulová",J309,0)</f>
        <v>0</v>
      </c>
      <c r="BJ309" s="16" t="s">
        <v>83</v>
      </c>
      <c r="BK309" s="149">
        <f>ROUND(I309*H309,2)</f>
        <v>0</v>
      </c>
      <c r="BL309" s="16" t="s">
        <v>256</v>
      </c>
      <c r="BM309" s="148" t="s">
        <v>1124</v>
      </c>
    </row>
    <row r="310" spans="1:65" s="2" customFormat="1" ht="19.2">
      <c r="A310" s="31"/>
      <c r="B310" s="32"/>
      <c r="C310" s="31"/>
      <c r="D310" s="150" t="s">
        <v>138</v>
      </c>
      <c r="E310" s="31"/>
      <c r="F310" s="151" t="s">
        <v>765</v>
      </c>
      <c r="G310" s="31"/>
      <c r="H310" s="31"/>
      <c r="I310" s="152"/>
      <c r="J310" s="31"/>
      <c r="K310" s="31"/>
      <c r="L310" s="32"/>
      <c r="M310" s="153"/>
      <c r="N310" s="154"/>
      <c r="O310" s="57"/>
      <c r="P310" s="57"/>
      <c r="Q310" s="57"/>
      <c r="R310" s="57"/>
      <c r="S310" s="57"/>
      <c r="T310" s="58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T310" s="16" t="s">
        <v>138</v>
      </c>
      <c r="AU310" s="16" t="s">
        <v>85</v>
      </c>
    </row>
    <row r="311" spans="1:65" s="2" customFormat="1" ht="21.75" customHeight="1">
      <c r="A311" s="31"/>
      <c r="B311" s="136"/>
      <c r="C311" s="174" t="s">
        <v>573</v>
      </c>
      <c r="D311" s="174" t="s">
        <v>337</v>
      </c>
      <c r="E311" s="175" t="s">
        <v>766</v>
      </c>
      <c r="F311" s="176" t="s">
        <v>767</v>
      </c>
      <c r="G311" s="177" t="s">
        <v>136</v>
      </c>
      <c r="H311" s="178">
        <v>1</v>
      </c>
      <c r="I311" s="179"/>
      <c r="J311" s="180">
        <f>ROUND(I311*H311,2)</f>
        <v>0</v>
      </c>
      <c r="K311" s="176" t="s">
        <v>1</v>
      </c>
      <c r="L311" s="181"/>
      <c r="M311" s="182" t="s">
        <v>1</v>
      </c>
      <c r="N311" s="183" t="s">
        <v>41</v>
      </c>
      <c r="O311" s="57"/>
      <c r="P311" s="146">
        <f>O311*H311</f>
        <v>0</v>
      </c>
      <c r="Q311" s="146">
        <v>0</v>
      </c>
      <c r="R311" s="146">
        <f>Q311*H311</f>
        <v>0</v>
      </c>
      <c r="S311" s="146">
        <v>0</v>
      </c>
      <c r="T311" s="147">
        <f>S311*H311</f>
        <v>0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148" t="s">
        <v>340</v>
      </c>
      <c r="AT311" s="148" t="s">
        <v>337</v>
      </c>
      <c r="AU311" s="148" t="s">
        <v>85</v>
      </c>
      <c r="AY311" s="16" t="s">
        <v>132</v>
      </c>
      <c r="BE311" s="149">
        <f>IF(N311="základní",J311,0)</f>
        <v>0</v>
      </c>
      <c r="BF311" s="149">
        <f>IF(N311="snížená",J311,0)</f>
        <v>0</v>
      </c>
      <c r="BG311" s="149">
        <f>IF(N311="zákl. přenesená",J311,0)</f>
        <v>0</v>
      </c>
      <c r="BH311" s="149">
        <f>IF(N311="sníž. přenesená",J311,0)</f>
        <v>0</v>
      </c>
      <c r="BI311" s="149">
        <f>IF(N311="nulová",J311,0)</f>
        <v>0</v>
      </c>
      <c r="BJ311" s="16" t="s">
        <v>83</v>
      </c>
      <c r="BK311" s="149">
        <f>ROUND(I311*H311,2)</f>
        <v>0</v>
      </c>
      <c r="BL311" s="16" t="s">
        <v>256</v>
      </c>
      <c r="BM311" s="148" t="s">
        <v>1125</v>
      </c>
    </row>
    <row r="312" spans="1:65" s="2" customFormat="1">
      <c r="A312" s="31"/>
      <c r="B312" s="32"/>
      <c r="C312" s="31"/>
      <c r="D312" s="150" t="s">
        <v>138</v>
      </c>
      <c r="E312" s="31"/>
      <c r="F312" s="151" t="s">
        <v>767</v>
      </c>
      <c r="G312" s="31"/>
      <c r="H312" s="31"/>
      <c r="I312" s="152"/>
      <c r="J312" s="31"/>
      <c r="K312" s="31"/>
      <c r="L312" s="32"/>
      <c r="M312" s="153"/>
      <c r="N312" s="154"/>
      <c r="O312" s="57"/>
      <c r="P312" s="57"/>
      <c r="Q312" s="57"/>
      <c r="R312" s="57"/>
      <c r="S312" s="57"/>
      <c r="T312" s="58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T312" s="16" t="s">
        <v>138</v>
      </c>
      <c r="AU312" s="16" t="s">
        <v>85</v>
      </c>
    </row>
    <row r="313" spans="1:65" s="2" customFormat="1" ht="24.15" customHeight="1">
      <c r="A313" s="31"/>
      <c r="B313" s="136"/>
      <c r="C313" s="137" t="s">
        <v>580</v>
      </c>
      <c r="D313" s="137" t="s">
        <v>133</v>
      </c>
      <c r="E313" s="138" t="s">
        <v>769</v>
      </c>
      <c r="F313" s="139" t="s">
        <v>770</v>
      </c>
      <c r="G313" s="140" t="s">
        <v>136</v>
      </c>
      <c r="H313" s="141">
        <v>5</v>
      </c>
      <c r="I313" s="142"/>
      <c r="J313" s="143">
        <f>ROUND(I313*H313,2)</f>
        <v>0</v>
      </c>
      <c r="K313" s="139" t="s">
        <v>179</v>
      </c>
      <c r="L313" s="32"/>
      <c r="M313" s="144" t="s">
        <v>1</v>
      </c>
      <c r="N313" s="145" t="s">
        <v>41</v>
      </c>
      <c r="O313" s="57"/>
      <c r="P313" s="146">
        <f>O313*H313</f>
        <v>0</v>
      </c>
      <c r="Q313" s="146">
        <v>0</v>
      </c>
      <c r="R313" s="146">
        <f>Q313*H313</f>
        <v>0</v>
      </c>
      <c r="S313" s="146">
        <v>0</v>
      </c>
      <c r="T313" s="147">
        <f>S313*H313</f>
        <v>0</v>
      </c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R313" s="148" t="s">
        <v>256</v>
      </c>
      <c r="AT313" s="148" t="s">
        <v>133</v>
      </c>
      <c r="AU313" s="148" t="s">
        <v>85</v>
      </c>
      <c r="AY313" s="16" t="s">
        <v>132</v>
      </c>
      <c r="BE313" s="149">
        <f>IF(N313="základní",J313,0)</f>
        <v>0</v>
      </c>
      <c r="BF313" s="149">
        <f>IF(N313="snížená",J313,0)</f>
        <v>0</v>
      </c>
      <c r="BG313" s="149">
        <f>IF(N313="zákl. přenesená",J313,0)</f>
        <v>0</v>
      </c>
      <c r="BH313" s="149">
        <f>IF(N313="sníž. přenesená",J313,0)</f>
        <v>0</v>
      </c>
      <c r="BI313" s="149">
        <f>IF(N313="nulová",J313,0)</f>
        <v>0</v>
      </c>
      <c r="BJ313" s="16" t="s">
        <v>83</v>
      </c>
      <c r="BK313" s="149">
        <f>ROUND(I313*H313,2)</f>
        <v>0</v>
      </c>
      <c r="BL313" s="16" t="s">
        <v>256</v>
      </c>
      <c r="BM313" s="148" t="s">
        <v>1126</v>
      </c>
    </row>
    <row r="314" spans="1:65" s="2" customFormat="1" ht="28.8">
      <c r="A314" s="31"/>
      <c r="B314" s="32"/>
      <c r="C314" s="31"/>
      <c r="D314" s="150" t="s">
        <v>138</v>
      </c>
      <c r="E314" s="31"/>
      <c r="F314" s="151" t="s">
        <v>772</v>
      </c>
      <c r="G314" s="31"/>
      <c r="H314" s="31"/>
      <c r="I314" s="152"/>
      <c r="J314" s="31"/>
      <c r="K314" s="31"/>
      <c r="L314" s="32"/>
      <c r="M314" s="153"/>
      <c r="N314" s="154"/>
      <c r="O314" s="57"/>
      <c r="P314" s="57"/>
      <c r="Q314" s="57"/>
      <c r="R314" s="57"/>
      <c r="S314" s="57"/>
      <c r="T314" s="58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T314" s="16" t="s">
        <v>138</v>
      </c>
      <c r="AU314" s="16" t="s">
        <v>85</v>
      </c>
    </row>
    <row r="315" spans="1:65" s="2" customFormat="1" ht="33" customHeight="1">
      <c r="A315" s="31"/>
      <c r="B315" s="136"/>
      <c r="C315" s="174" t="s">
        <v>586</v>
      </c>
      <c r="D315" s="174" t="s">
        <v>337</v>
      </c>
      <c r="E315" s="175" t="s">
        <v>773</v>
      </c>
      <c r="F315" s="176" t="s">
        <v>774</v>
      </c>
      <c r="G315" s="177" t="s">
        <v>136</v>
      </c>
      <c r="H315" s="178">
        <v>5</v>
      </c>
      <c r="I315" s="179"/>
      <c r="J315" s="180">
        <f>ROUND(I315*H315,2)</f>
        <v>0</v>
      </c>
      <c r="K315" s="176" t="s">
        <v>1</v>
      </c>
      <c r="L315" s="181"/>
      <c r="M315" s="182" t="s">
        <v>1</v>
      </c>
      <c r="N315" s="183" t="s">
        <v>41</v>
      </c>
      <c r="O315" s="57"/>
      <c r="P315" s="146">
        <f>O315*H315</f>
        <v>0</v>
      </c>
      <c r="Q315" s="146">
        <v>0</v>
      </c>
      <c r="R315" s="146">
        <f>Q315*H315</f>
        <v>0</v>
      </c>
      <c r="S315" s="146">
        <v>0</v>
      </c>
      <c r="T315" s="147">
        <f>S315*H315</f>
        <v>0</v>
      </c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R315" s="148" t="s">
        <v>340</v>
      </c>
      <c r="AT315" s="148" t="s">
        <v>337</v>
      </c>
      <c r="AU315" s="148" t="s">
        <v>85</v>
      </c>
      <c r="AY315" s="16" t="s">
        <v>132</v>
      </c>
      <c r="BE315" s="149">
        <f>IF(N315="základní",J315,0)</f>
        <v>0</v>
      </c>
      <c r="BF315" s="149">
        <f>IF(N315="snížená",J315,0)</f>
        <v>0</v>
      </c>
      <c r="BG315" s="149">
        <f>IF(N315="zákl. přenesená",J315,0)</f>
        <v>0</v>
      </c>
      <c r="BH315" s="149">
        <f>IF(N315="sníž. přenesená",J315,0)</f>
        <v>0</v>
      </c>
      <c r="BI315" s="149">
        <f>IF(N315="nulová",J315,0)</f>
        <v>0</v>
      </c>
      <c r="BJ315" s="16" t="s">
        <v>83</v>
      </c>
      <c r="BK315" s="149">
        <f>ROUND(I315*H315,2)</f>
        <v>0</v>
      </c>
      <c r="BL315" s="16" t="s">
        <v>256</v>
      </c>
      <c r="BM315" s="148" t="s">
        <v>1127</v>
      </c>
    </row>
    <row r="316" spans="1:65" s="2" customFormat="1" ht="19.2">
      <c r="A316" s="31"/>
      <c r="B316" s="32"/>
      <c r="C316" s="31"/>
      <c r="D316" s="150" t="s">
        <v>138</v>
      </c>
      <c r="E316" s="31"/>
      <c r="F316" s="151" t="s">
        <v>774</v>
      </c>
      <c r="G316" s="31"/>
      <c r="H316" s="31"/>
      <c r="I316" s="152"/>
      <c r="J316" s="31"/>
      <c r="K316" s="31"/>
      <c r="L316" s="32"/>
      <c r="M316" s="153"/>
      <c r="N316" s="154"/>
      <c r="O316" s="57"/>
      <c r="P316" s="57"/>
      <c r="Q316" s="57"/>
      <c r="R316" s="57"/>
      <c r="S316" s="57"/>
      <c r="T316" s="58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T316" s="16" t="s">
        <v>138</v>
      </c>
      <c r="AU316" s="16" t="s">
        <v>85</v>
      </c>
    </row>
    <row r="317" spans="1:65" s="2" customFormat="1" ht="33" customHeight="1">
      <c r="A317" s="31"/>
      <c r="B317" s="136"/>
      <c r="C317" s="137" t="s">
        <v>591</v>
      </c>
      <c r="D317" s="137" t="s">
        <v>133</v>
      </c>
      <c r="E317" s="138" t="s">
        <v>776</v>
      </c>
      <c r="F317" s="139" t="s">
        <v>777</v>
      </c>
      <c r="G317" s="140" t="s">
        <v>136</v>
      </c>
      <c r="H317" s="141">
        <v>23</v>
      </c>
      <c r="I317" s="142"/>
      <c r="J317" s="143">
        <f>ROUND(I317*H317,2)</f>
        <v>0</v>
      </c>
      <c r="K317" s="139" t="s">
        <v>179</v>
      </c>
      <c r="L317" s="32"/>
      <c r="M317" s="144" t="s">
        <v>1</v>
      </c>
      <c r="N317" s="145" t="s">
        <v>41</v>
      </c>
      <c r="O317" s="57"/>
      <c r="P317" s="146">
        <f>O317*H317</f>
        <v>0</v>
      </c>
      <c r="Q317" s="146">
        <v>0</v>
      </c>
      <c r="R317" s="146">
        <f>Q317*H317</f>
        <v>0</v>
      </c>
      <c r="S317" s="146">
        <v>0</v>
      </c>
      <c r="T317" s="147">
        <f>S317*H317</f>
        <v>0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48" t="s">
        <v>256</v>
      </c>
      <c r="AT317" s="148" t="s">
        <v>133</v>
      </c>
      <c r="AU317" s="148" t="s">
        <v>85</v>
      </c>
      <c r="AY317" s="16" t="s">
        <v>132</v>
      </c>
      <c r="BE317" s="149">
        <f>IF(N317="základní",J317,0)</f>
        <v>0</v>
      </c>
      <c r="BF317" s="149">
        <f>IF(N317="snížená",J317,0)</f>
        <v>0</v>
      </c>
      <c r="BG317" s="149">
        <f>IF(N317="zákl. přenesená",J317,0)</f>
        <v>0</v>
      </c>
      <c r="BH317" s="149">
        <f>IF(N317="sníž. přenesená",J317,0)</f>
        <v>0</v>
      </c>
      <c r="BI317" s="149">
        <f>IF(N317="nulová",J317,0)</f>
        <v>0</v>
      </c>
      <c r="BJ317" s="16" t="s">
        <v>83</v>
      </c>
      <c r="BK317" s="149">
        <f>ROUND(I317*H317,2)</f>
        <v>0</v>
      </c>
      <c r="BL317" s="16" t="s">
        <v>256</v>
      </c>
      <c r="BM317" s="148" t="s">
        <v>1128</v>
      </c>
    </row>
    <row r="318" spans="1:65" s="2" customFormat="1" ht="28.8">
      <c r="A318" s="31"/>
      <c r="B318" s="32"/>
      <c r="C318" s="31"/>
      <c r="D318" s="150" t="s">
        <v>138</v>
      </c>
      <c r="E318" s="31"/>
      <c r="F318" s="151" t="s">
        <v>779</v>
      </c>
      <c r="G318" s="31"/>
      <c r="H318" s="31"/>
      <c r="I318" s="152"/>
      <c r="J318" s="31"/>
      <c r="K318" s="31"/>
      <c r="L318" s="32"/>
      <c r="M318" s="153"/>
      <c r="N318" s="154"/>
      <c r="O318" s="57"/>
      <c r="P318" s="57"/>
      <c r="Q318" s="57"/>
      <c r="R318" s="57"/>
      <c r="S318" s="57"/>
      <c r="T318" s="58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T318" s="16" t="s">
        <v>138</v>
      </c>
      <c r="AU318" s="16" t="s">
        <v>85</v>
      </c>
    </row>
    <row r="319" spans="1:65" s="2" customFormat="1" ht="24.15" customHeight="1">
      <c r="A319" s="31"/>
      <c r="B319" s="136"/>
      <c r="C319" s="174" t="s">
        <v>596</v>
      </c>
      <c r="D319" s="174" t="s">
        <v>337</v>
      </c>
      <c r="E319" s="175" t="s">
        <v>780</v>
      </c>
      <c r="F319" s="176" t="s">
        <v>781</v>
      </c>
      <c r="G319" s="177" t="s">
        <v>136</v>
      </c>
      <c r="H319" s="178">
        <v>23</v>
      </c>
      <c r="I319" s="179"/>
      <c r="J319" s="180">
        <f>ROUND(I319*H319,2)</f>
        <v>0</v>
      </c>
      <c r="K319" s="176" t="s">
        <v>179</v>
      </c>
      <c r="L319" s="181"/>
      <c r="M319" s="182" t="s">
        <v>1</v>
      </c>
      <c r="N319" s="183" t="s">
        <v>41</v>
      </c>
      <c r="O319" s="57"/>
      <c r="P319" s="146">
        <f>O319*H319</f>
        <v>0</v>
      </c>
      <c r="Q319" s="146">
        <v>6.0000000000000002E-5</v>
      </c>
      <c r="R319" s="146">
        <f>Q319*H319</f>
        <v>1.3799999999999999E-3</v>
      </c>
      <c r="S319" s="146">
        <v>0</v>
      </c>
      <c r="T319" s="147">
        <f>S319*H319</f>
        <v>0</v>
      </c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148" t="s">
        <v>340</v>
      </c>
      <c r="AT319" s="148" t="s">
        <v>337</v>
      </c>
      <c r="AU319" s="148" t="s">
        <v>85</v>
      </c>
      <c r="AY319" s="16" t="s">
        <v>132</v>
      </c>
      <c r="BE319" s="149">
        <f>IF(N319="základní",J319,0)</f>
        <v>0</v>
      </c>
      <c r="BF319" s="149">
        <f>IF(N319="snížená",J319,0)</f>
        <v>0</v>
      </c>
      <c r="BG319" s="149">
        <f>IF(N319="zákl. přenesená",J319,0)</f>
        <v>0</v>
      </c>
      <c r="BH319" s="149">
        <f>IF(N319="sníž. přenesená",J319,0)</f>
        <v>0</v>
      </c>
      <c r="BI319" s="149">
        <f>IF(N319="nulová",J319,0)</f>
        <v>0</v>
      </c>
      <c r="BJ319" s="16" t="s">
        <v>83</v>
      </c>
      <c r="BK319" s="149">
        <f>ROUND(I319*H319,2)</f>
        <v>0</v>
      </c>
      <c r="BL319" s="16" t="s">
        <v>256</v>
      </c>
      <c r="BM319" s="148" t="s">
        <v>1129</v>
      </c>
    </row>
    <row r="320" spans="1:65" s="2" customFormat="1" ht="19.2">
      <c r="A320" s="31"/>
      <c r="B320" s="32"/>
      <c r="C320" s="31"/>
      <c r="D320" s="150" t="s">
        <v>138</v>
      </c>
      <c r="E320" s="31"/>
      <c r="F320" s="151" t="s">
        <v>781</v>
      </c>
      <c r="G320" s="31"/>
      <c r="H320" s="31"/>
      <c r="I320" s="152"/>
      <c r="J320" s="31"/>
      <c r="K320" s="31"/>
      <c r="L320" s="32"/>
      <c r="M320" s="153"/>
      <c r="N320" s="154"/>
      <c r="O320" s="57"/>
      <c r="P320" s="57"/>
      <c r="Q320" s="57"/>
      <c r="R320" s="57"/>
      <c r="S320" s="57"/>
      <c r="T320" s="58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T320" s="16" t="s">
        <v>138</v>
      </c>
      <c r="AU320" s="16" t="s">
        <v>85</v>
      </c>
    </row>
    <row r="321" spans="1:65" s="2" customFormat="1" ht="16.5" customHeight="1">
      <c r="A321" s="31"/>
      <c r="B321" s="136"/>
      <c r="C321" s="174" t="s">
        <v>603</v>
      </c>
      <c r="D321" s="174" t="s">
        <v>337</v>
      </c>
      <c r="E321" s="175" t="s">
        <v>783</v>
      </c>
      <c r="F321" s="176" t="s">
        <v>784</v>
      </c>
      <c r="G321" s="177" t="s">
        <v>136</v>
      </c>
      <c r="H321" s="178">
        <v>23</v>
      </c>
      <c r="I321" s="179"/>
      <c r="J321" s="180">
        <f>ROUND(I321*H321,2)</f>
        <v>0</v>
      </c>
      <c r="K321" s="176" t="s">
        <v>179</v>
      </c>
      <c r="L321" s="181"/>
      <c r="M321" s="182" t="s">
        <v>1</v>
      </c>
      <c r="N321" s="183" t="s">
        <v>41</v>
      </c>
      <c r="O321" s="57"/>
      <c r="P321" s="146">
        <f>O321*H321</f>
        <v>0</v>
      </c>
      <c r="Q321" s="146">
        <v>1.0000000000000001E-5</v>
      </c>
      <c r="R321" s="146">
        <f>Q321*H321</f>
        <v>2.3000000000000001E-4</v>
      </c>
      <c r="S321" s="146">
        <v>0</v>
      </c>
      <c r="T321" s="147">
        <f>S321*H321</f>
        <v>0</v>
      </c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R321" s="148" t="s">
        <v>340</v>
      </c>
      <c r="AT321" s="148" t="s">
        <v>337</v>
      </c>
      <c r="AU321" s="148" t="s">
        <v>85</v>
      </c>
      <c r="AY321" s="16" t="s">
        <v>132</v>
      </c>
      <c r="BE321" s="149">
        <f>IF(N321="základní",J321,0)</f>
        <v>0</v>
      </c>
      <c r="BF321" s="149">
        <f>IF(N321="snížená",J321,0)</f>
        <v>0</v>
      </c>
      <c r="BG321" s="149">
        <f>IF(N321="zákl. přenesená",J321,0)</f>
        <v>0</v>
      </c>
      <c r="BH321" s="149">
        <f>IF(N321="sníž. přenesená",J321,0)</f>
        <v>0</v>
      </c>
      <c r="BI321" s="149">
        <f>IF(N321="nulová",J321,0)</f>
        <v>0</v>
      </c>
      <c r="BJ321" s="16" t="s">
        <v>83</v>
      </c>
      <c r="BK321" s="149">
        <f>ROUND(I321*H321,2)</f>
        <v>0</v>
      </c>
      <c r="BL321" s="16" t="s">
        <v>256</v>
      </c>
      <c r="BM321" s="148" t="s">
        <v>1130</v>
      </c>
    </row>
    <row r="322" spans="1:65" s="2" customFormat="1">
      <c r="A322" s="31"/>
      <c r="B322" s="32"/>
      <c r="C322" s="31"/>
      <c r="D322" s="150" t="s">
        <v>138</v>
      </c>
      <c r="E322" s="31"/>
      <c r="F322" s="151" t="s">
        <v>784</v>
      </c>
      <c r="G322" s="31"/>
      <c r="H322" s="31"/>
      <c r="I322" s="152"/>
      <c r="J322" s="31"/>
      <c r="K322" s="31"/>
      <c r="L322" s="32"/>
      <c r="M322" s="153"/>
      <c r="N322" s="154"/>
      <c r="O322" s="57"/>
      <c r="P322" s="57"/>
      <c r="Q322" s="57"/>
      <c r="R322" s="57"/>
      <c r="S322" s="57"/>
      <c r="T322" s="58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T322" s="16" t="s">
        <v>138</v>
      </c>
      <c r="AU322" s="16" t="s">
        <v>85</v>
      </c>
    </row>
    <row r="323" spans="1:65" s="2" customFormat="1" ht="24.15" customHeight="1">
      <c r="A323" s="31"/>
      <c r="B323" s="136"/>
      <c r="C323" s="137" t="s">
        <v>607</v>
      </c>
      <c r="D323" s="137" t="s">
        <v>133</v>
      </c>
      <c r="E323" s="138" t="s">
        <v>786</v>
      </c>
      <c r="F323" s="139" t="s">
        <v>787</v>
      </c>
      <c r="G323" s="140" t="s">
        <v>136</v>
      </c>
      <c r="H323" s="141">
        <v>80</v>
      </c>
      <c r="I323" s="142"/>
      <c r="J323" s="143">
        <f>ROUND(I323*H323,2)</f>
        <v>0</v>
      </c>
      <c r="K323" s="139" t="s">
        <v>179</v>
      </c>
      <c r="L323" s="32"/>
      <c r="M323" s="144" t="s">
        <v>1</v>
      </c>
      <c r="N323" s="145" t="s">
        <v>41</v>
      </c>
      <c r="O323" s="57"/>
      <c r="P323" s="146">
        <f>O323*H323</f>
        <v>0</v>
      </c>
      <c r="Q323" s="146">
        <v>0</v>
      </c>
      <c r="R323" s="146">
        <f>Q323*H323</f>
        <v>0</v>
      </c>
      <c r="S323" s="146">
        <v>0</v>
      </c>
      <c r="T323" s="147">
        <f>S323*H323</f>
        <v>0</v>
      </c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148" t="s">
        <v>256</v>
      </c>
      <c r="AT323" s="148" t="s">
        <v>133</v>
      </c>
      <c r="AU323" s="148" t="s">
        <v>85</v>
      </c>
      <c r="AY323" s="16" t="s">
        <v>132</v>
      </c>
      <c r="BE323" s="149">
        <f>IF(N323="základní",J323,0)</f>
        <v>0</v>
      </c>
      <c r="BF323" s="149">
        <f>IF(N323="snížená",J323,0)</f>
        <v>0</v>
      </c>
      <c r="BG323" s="149">
        <f>IF(N323="zákl. přenesená",J323,0)</f>
        <v>0</v>
      </c>
      <c r="BH323" s="149">
        <f>IF(N323="sníž. přenesená",J323,0)</f>
        <v>0</v>
      </c>
      <c r="BI323" s="149">
        <f>IF(N323="nulová",J323,0)</f>
        <v>0</v>
      </c>
      <c r="BJ323" s="16" t="s">
        <v>83</v>
      </c>
      <c r="BK323" s="149">
        <f>ROUND(I323*H323,2)</f>
        <v>0</v>
      </c>
      <c r="BL323" s="16" t="s">
        <v>256</v>
      </c>
      <c r="BM323" s="148" t="s">
        <v>1131</v>
      </c>
    </row>
    <row r="324" spans="1:65" s="2" customFormat="1" ht="28.8">
      <c r="A324" s="31"/>
      <c r="B324" s="32"/>
      <c r="C324" s="31"/>
      <c r="D324" s="150" t="s">
        <v>138</v>
      </c>
      <c r="E324" s="31"/>
      <c r="F324" s="151" t="s">
        <v>789</v>
      </c>
      <c r="G324" s="31"/>
      <c r="H324" s="31"/>
      <c r="I324" s="152"/>
      <c r="J324" s="31"/>
      <c r="K324" s="31"/>
      <c r="L324" s="32"/>
      <c r="M324" s="153"/>
      <c r="N324" s="154"/>
      <c r="O324" s="57"/>
      <c r="P324" s="57"/>
      <c r="Q324" s="57"/>
      <c r="R324" s="57"/>
      <c r="S324" s="57"/>
      <c r="T324" s="58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T324" s="16" t="s">
        <v>138</v>
      </c>
      <c r="AU324" s="16" t="s">
        <v>85</v>
      </c>
    </row>
    <row r="325" spans="1:65" s="2" customFormat="1" ht="16.5" customHeight="1">
      <c r="A325" s="31"/>
      <c r="B325" s="136"/>
      <c r="C325" s="174" t="s">
        <v>608</v>
      </c>
      <c r="D325" s="174" t="s">
        <v>337</v>
      </c>
      <c r="E325" s="175" t="s">
        <v>790</v>
      </c>
      <c r="F325" s="176" t="s">
        <v>791</v>
      </c>
      <c r="G325" s="177" t="s">
        <v>136</v>
      </c>
      <c r="H325" s="178">
        <v>80</v>
      </c>
      <c r="I325" s="179"/>
      <c r="J325" s="180">
        <f>ROUND(I325*H325,2)</f>
        <v>0</v>
      </c>
      <c r="K325" s="176" t="s">
        <v>1</v>
      </c>
      <c r="L325" s="181"/>
      <c r="M325" s="182" t="s">
        <v>1</v>
      </c>
      <c r="N325" s="183" t="s">
        <v>41</v>
      </c>
      <c r="O325" s="57"/>
      <c r="P325" s="146">
        <f>O325*H325</f>
        <v>0</v>
      </c>
      <c r="Q325" s="146">
        <v>0</v>
      </c>
      <c r="R325" s="146">
        <f>Q325*H325</f>
        <v>0</v>
      </c>
      <c r="S325" s="146">
        <v>0</v>
      </c>
      <c r="T325" s="147">
        <f>S325*H325</f>
        <v>0</v>
      </c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R325" s="148" t="s">
        <v>340</v>
      </c>
      <c r="AT325" s="148" t="s">
        <v>337</v>
      </c>
      <c r="AU325" s="148" t="s">
        <v>85</v>
      </c>
      <c r="AY325" s="16" t="s">
        <v>132</v>
      </c>
      <c r="BE325" s="149">
        <f>IF(N325="základní",J325,0)</f>
        <v>0</v>
      </c>
      <c r="BF325" s="149">
        <f>IF(N325="snížená",J325,0)</f>
        <v>0</v>
      </c>
      <c r="BG325" s="149">
        <f>IF(N325="zákl. přenesená",J325,0)</f>
        <v>0</v>
      </c>
      <c r="BH325" s="149">
        <f>IF(N325="sníž. přenesená",J325,0)</f>
        <v>0</v>
      </c>
      <c r="BI325" s="149">
        <f>IF(N325="nulová",J325,0)</f>
        <v>0</v>
      </c>
      <c r="BJ325" s="16" t="s">
        <v>83</v>
      </c>
      <c r="BK325" s="149">
        <f>ROUND(I325*H325,2)</f>
        <v>0</v>
      </c>
      <c r="BL325" s="16" t="s">
        <v>256</v>
      </c>
      <c r="BM325" s="148" t="s">
        <v>1132</v>
      </c>
    </row>
    <row r="326" spans="1:65" s="2" customFormat="1">
      <c r="A326" s="31"/>
      <c r="B326" s="32"/>
      <c r="C326" s="31"/>
      <c r="D326" s="150" t="s">
        <v>138</v>
      </c>
      <c r="E326" s="31"/>
      <c r="F326" s="151" t="s">
        <v>791</v>
      </c>
      <c r="G326" s="31"/>
      <c r="H326" s="31"/>
      <c r="I326" s="152"/>
      <c r="J326" s="31"/>
      <c r="K326" s="31"/>
      <c r="L326" s="32"/>
      <c r="M326" s="153"/>
      <c r="N326" s="154"/>
      <c r="O326" s="57"/>
      <c r="P326" s="57"/>
      <c r="Q326" s="57"/>
      <c r="R326" s="57"/>
      <c r="S326" s="57"/>
      <c r="T326" s="58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T326" s="16" t="s">
        <v>138</v>
      </c>
      <c r="AU326" s="16" t="s">
        <v>85</v>
      </c>
    </row>
    <row r="327" spans="1:65" s="2" customFormat="1" ht="37.950000000000003" customHeight="1">
      <c r="A327" s="31"/>
      <c r="B327" s="136"/>
      <c r="C327" s="137" t="s">
        <v>609</v>
      </c>
      <c r="D327" s="137" t="s">
        <v>133</v>
      </c>
      <c r="E327" s="138" t="s">
        <v>469</v>
      </c>
      <c r="F327" s="139" t="s">
        <v>470</v>
      </c>
      <c r="G327" s="140" t="s">
        <v>136</v>
      </c>
      <c r="H327" s="141">
        <v>14</v>
      </c>
      <c r="I327" s="142"/>
      <c r="J327" s="143">
        <f>ROUND(I327*H327,2)</f>
        <v>0</v>
      </c>
      <c r="K327" s="139" t="s">
        <v>179</v>
      </c>
      <c r="L327" s="32"/>
      <c r="M327" s="144" t="s">
        <v>1</v>
      </c>
      <c r="N327" s="145" t="s">
        <v>41</v>
      </c>
      <c r="O327" s="57"/>
      <c r="P327" s="146">
        <f>O327*H327</f>
        <v>0</v>
      </c>
      <c r="Q327" s="146">
        <v>0</v>
      </c>
      <c r="R327" s="146">
        <f>Q327*H327</f>
        <v>0</v>
      </c>
      <c r="S327" s="146">
        <v>0</v>
      </c>
      <c r="T327" s="147">
        <f>S327*H327</f>
        <v>0</v>
      </c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R327" s="148" t="s">
        <v>256</v>
      </c>
      <c r="AT327" s="148" t="s">
        <v>133</v>
      </c>
      <c r="AU327" s="148" t="s">
        <v>85</v>
      </c>
      <c r="AY327" s="16" t="s">
        <v>132</v>
      </c>
      <c r="BE327" s="149">
        <f>IF(N327="základní",J327,0)</f>
        <v>0</v>
      </c>
      <c r="BF327" s="149">
        <f>IF(N327="snížená",J327,0)</f>
        <v>0</v>
      </c>
      <c r="BG327" s="149">
        <f>IF(N327="zákl. přenesená",J327,0)</f>
        <v>0</v>
      </c>
      <c r="BH327" s="149">
        <f>IF(N327="sníž. přenesená",J327,0)</f>
        <v>0</v>
      </c>
      <c r="BI327" s="149">
        <f>IF(N327="nulová",J327,0)</f>
        <v>0</v>
      </c>
      <c r="BJ327" s="16" t="s">
        <v>83</v>
      </c>
      <c r="BK327" s="149">
        <f>ROUND(I327*H327,2)</f>
        <v>0</v>
      </c>
      <c r="BL327" s="16" t="s">
        <v>256</v>
      </c>
      <c r="BM327" s="148" t="s">
        <v>1133</v>
      </c>
    </row>
    <row r="328" spans="1:65" s="2" customFormat="1" ht="28.8">
      <c r="A328" s="31"/>
      <c r="B328" s="32"/>
      <c r="C328" s="31"/>
      <c r="D328" s="150" t="s">
        <v>138</v>
      </c>
      <c r="E328" s="31"/>
      <c r="F328" s="151" t="s">
        <v>472</v>
      </c>
      <c r="G328" s="31"/>
      <c r="H328" s="31"/>
      <c r="I328" s="152"/>
      <c r="J328" s="31"/>
      <c r="K328" s="31"/>
      <c r="L328" s="32"/>
      <c r="M328" s="153"/>
      <c r="N328" s="154"/>
      <c r="O328" s="57"/>
      <c r="P328" s="57"/>
      <c r="Q328" s="57"/>
      <c r="R328" s="57"/>
      <c r="S328" s="57"/>
      <c r="T328" s="58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T328" s="16" t="s">
        <v>138</v>
      </c>
      <c r="AU328" s="16" t="s">
        <v>85</v>
      </c>
    </row>
    <row r="329" spans="1:65" s="2" customFormat="1" ht="37.950000000000003" customHeight="1">
      <c r="A329" s="31"/>
      <c r="B329" s="136"/>
      <c r="C329" s="174" t="s">
        <v>610</v>
      </c>
      <c r="D329" s="174" t="s">
        <v>337</v>
      </c>
      <c r="E329" s="175" t="s">
        <v>474</v>
      </c>
      <c r="F329" s="176" t="s">
        <v>475</v>
      </c>
      <c r="G329" s="177" t="s">
        <v>136</v>
      </c>
      <c r="H329" s="178">
        <v>12</v>
      </c>
      <c r="I329" s="179"/>
      <c r="J329" s="180">
        <f>ROUND(I329*H329,2)</f>
        <v>0</v>
      </c>
      <c r="K329" s="176" t="s">
        <v>1</v>
      </c>
      <c r="L329" s="181"/>
      <c r="M329" s="182" t="s">
        <v>1</v>
      </c>
      <c r="N329" s="183" t="s">
        <v>41</v>
      </c>
      <c r="O329" s="57"/>
      <c r="P329" s="146">
        <f>O329*H329</f>
        <v>0</v>
      </c>
      <c r="Q329" s="146">
        <v>0</v>
      </c>
      <c r="R329" s="146">
        <f>Q329*H329</f>
        <v>0</v>
      </c>
      <c r="S329" s="146">
        <v>0</v>
      </c>
      <c r="T329" s="147">
        <f>S329*H329</f>
        <v>0</v>
      </c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148" t="s">
        <v>340</v>
      </c>
      <c r="AT329" s="148" t="s">
        <v>337</v>
      </c>
      <c r="AU329" s="148" t="s">
        <v>85</v>
      </c>
      <c r="AY329" s="16" t="s">
        <v>132</v>
      </c>
      <c r="BE329" s="149">
        <f>IF(N329="základní",J329,0)</f>
        <v>0</v>
      </c>
      <c r="BF329" s="149">
        <f>IF(N329="snížená",J329,0)</f>
        <v>0</v>
      </c>
      <c r="BG329" s="149">
        <f>IF(N329="zákl. přenesená",J329,0)</f>
        <v>0</v>
      </c>
      <c r="BH329" s="149">
        <f>IF(N329="sníž. přenesená",J329,0)</f>
        <v>0</v>
      </c>
      <c r="BI329" s="149">
        <f>IF(N329="nulová",J329,0)</f>
        <v>0</v>
      </c>
      <c r="BJ329" s="16" t="s">
        <v>83</v>
      </c>
      <c r="BK329" s="149">
        <f>ROUND(I329*H329,2)</f>
        <v>0</v>
      </c>
      <c r="BL329" s="16" t="s">
        <v>256</v>
      </c>
      <c r="BM329" s="148" t="s">
        <v>1134</v>
      </c>
    </row>
    <row r="330" spans="1:65" s="2" customFormat="1" ht="28.8">
      <c r="A330" s="31"/>
      <c r="B330" s="32"/>
      <c r="C330" s="31"/>
      <c r="D330" s="150" t="s">
        <v>138</v>
      </c>
      <c r="E330" s="31"/>
      <c r="F330" s="151" t="s">
        <v>475</v>
      </c>
      <c r="G330" s="31"/>
      <c r="H330" s="31"/>
      <c r="I330" s="152"/>
      <c r="J330" s="31"/>
      <c r="K330" s="31"/>
      <c r="L330" s="32"/>
      <c r="M330" s="153"/>
      <c r="N330" s="154"/>
      <c r="O330" s="57"/>
      <c r="P330" s="57"/>
      <c r="Q330" s="57"/>
      <c r="R330" s="57"/>
      <c r="S330" s="57"/>
      <c r="T330" s="58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T330" s="16" t="s">
        <v>138</v>
      </c>
      <c r="AU330" s="16" t="s">
        <v>85</v>
      </c>
    </row>
    <row r="331" spans="1:65" s="2" customFormat="1" ht="37.950000000000003" customHeight="1">
      <c r="A331" s="31"/>
      <c r="B331" s="136"/>
      <c r="C331" s="174" t="s">
        <v>611</v>
      </c>
      <c r="D331" s="174" t="s">
        <v>337</v>
      </c>
      <c r="E331" s="175" t="s">
        <v>795</v>
      </c>
      <c r="F331" s="176" t="s">
        <v>796</v>
      </c>
      <c r="G331" s="177" t="s">
        <v>136</v>
      </c>
      <c r="H331" s="178">
        <v>2</v>
      </c>
      <c r="I331" s="179"/>
      <c r="J331" s="180">
        <f>ROUND(I331*H331,2)</f>
        <v>0</v>
      </c>
      <c r="K331" s="176" t="s">
        <v>1</v>
      </c>
      <c r="L331" s="181"/>
      <c r="M331" s="182" t="s">
        <v>1</v>
      </c>
      <c r="N331" s="183" t="s">
        <v>41</v>
      </c>
      <c r="O331" s="57"/>
      <c r="P331" s="146">
        <f>O331*H331</f>
        <v>0</v>
      </c>
      <c r="Q331" s="146">
        <v>0</v>
      </c>
      <c r="R331" s="146">
        <f>Q331*H331</f>
        <v>0</v>
      </c>
      <c r="S331" s="146">
        <v>0</v>
      </c>
      <c r="T331" s="147">
        <f>S331*H331</f>
        <v>0</v>
      </c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148" t="s">
        <v>340</v>
      </c>
      <c r="AT331" s="148" t="s">
        <v>337</v>
      </c>
      <c r="AU331" s="148" t="s">
        <v>85</v>
      </c>
      <c r="AY331" s="16" t="s">
        <v>132</v>
      </c>
      <c r="BE331" s="149">
        <f>IF(N331="základní",J331,0)</f>
        <v>0</v>
      </c>
      <c r="BF331" s="149">
        <f>IF(N331="snížená",J331,0)</f>
        <v>0</v>
      </c>
      <c r="BG331" s="149">
        <f>IF(N331="zákl. přenesená",J331,0)</f>
        <v>0</v>
      </c>
      <c r="BH331" s="149">
        <f>IF(N331="sníž. přenesená",J331,0)</f>
        <v>0</v>
      </c>
      <c r="BI331" s="149">
        <f>IF(N331="nulová",J331,0)</f>
        <v>0</v>
      </c>
      <c r="BJ331" s="16" t="s">
        <v>83</v>
      </c>
      <c r="BK331" s="149">
        <f>ROUND(I331*H331,2)</f>
        <v>0</v>
      </c>
      <c r="BL331" s="16" t="s">
        <v>256</v>
      </c>
      <c r="BM331" s="148" t="s">
        <v>1135</v>
      </c>
    </row>
    <row r="332" spans="1:65" s="2" customFormat="1" ht="19.2">
      <c r="A332" s="31"/>
      <c r="B332" s="32"/>
      <c r="C332" s="31"/>
      <c r="D332" s="150" t="s">
        <v>138</v>
      </c>
      <c r="E332" s="31"/>
      <c r="F332" s="151" t="s">
        <v>796</v>
      </c>
      <c r="G332" s="31"/>
      <c r="H332" s="31"/>
      <c r="I332" s="152"/>
      <c r="J332" s="31"/>
      <c r="K332" s="31"/>
      <c r="L332" s="32"/>
      <c r="M332" s="153"/>
      <c r="N332" s="154"/>
      <c r="O332" s="57"/>
      <c r="P332" s="57"/>
      <c r="Q332" s="57"/>
      <c r="R332" s="57"/>
      <c r="S332" s="57"/>
      <c r="T332" s="58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T332" s="16" t="s">
        <v>138</v>
      </c>
      <c r="AU332" s="16" t="s">
        <v>85</v>
      </c>
    </row>
    <row r="333" spans="1:65" s="2" customFormat="1" ht="16.5" customHeight="1">
      <c r="A333" s="31"/>
      <c r="B333" s="136"/>
      <c r="C333" s="174" t="s">
        <v>616</v>
      </c>
      <c r="D333" s="174" t="s">
        <v>337</v>
      </c>
      <c r="E333" s="175" t="s">
        <v>478</v>
      </c>
      <c r="F333" s="176" t="s">
        <v>479</v>
      </c>
      <c r="G333" s="177" t="s">
        <v>136</v>
      </c>
      <c r="H333" s="178">
        <v>14</v>
      </c>
      <c r="I333" s="179"/>
      <c r="J333" s="180">
        <f>ROUND(I333*H333,2)</f>
        <v>0</v>
      </c>
      <c r="K333" s="176" t="s">
        <v>1</v>
      </c>
      <c r="L333" s="181"/>
      <c r="M333" s="182" t="s">
        <v>1</v>
      </c>
      <c r="N333" s="183" t="s">
        <v>41</v>
      </c>
      <c r="O333" s="57"/>
      <c r="P333" s="146">
        <f>O333*H333</f>
        <v>0</v>
      </c>
      <c r="Q333" s="146">
        <v>0</v>
      </c>
      <c r="R333" s="146">
        <f>Q333*H333</f>
        <v>0</v>
      </c>
      <c r="S333" s="146">
        <v>0</v>
      </c>
      <c r="T333" s="147">
        <f>S333*H333</f>
        <v>0</v>
      </c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R333" s="148" t="s">
        <v>340</v>
      </c>
      <c r="AT333" s="148" t="s">
        <v>337</v>
      </c>
      <c r="AU333" s="148" t="s">
        <v>85</v>
      </c>
      <c r="AY333" s="16" t="s">
        <v>132</v>
      </c>
      <c r="BE333" s="149">
        <f>IF(N333="základní",J333,0)</f>
        <v>0</v>
      </c>
      <c r="BF333" s="149">
        <f>IF(N333="snížená",J333,0)</f>
        <v>0</v>
      </c>
      <c r="BG333" s="149">
        <f>IF(N333="zákl. přenesená",J333,0)</f>
        <v>0</v>
      </c>
      <c r="BH333" s="149">
        <f>IF(N333="sníž. přenesená",J333,0)</f>
        <v>0</v>
      </c>
      <c r="BI333" s="149">
        <f>IF(N333="nulová",J333,0)</f>
        <v>0</v>
      </c>
      <c r="BJ333" s="16" t="s">
        <v>83</v>
      </c>
      <c r="BK333" s="149">
        <f>ROUND(I333*H333,2)</f>
        <v>0</v>
      </c>
      <c r="BL333" s="16" t="s">
        <v>256</v>
      </c>
      <c r="BM333" s="148" t="s">
        <v>1136</v>
      </c>
    </row>
    <row r="334" spans="1:65" s="2" customFormat="1">
      <c r="A334" s="31"/>
      <c r="B334" s="32"/>
      <c r="C334" s="31"/>
      <c r="D334" s="150" t="s">
        <v>138</v>
      </c>
      <c r="E334" s="31"/>
      <c r="F334" s="151" t="s">
        <v>479</v>
      </c>
      <c r="G334" s="31"/>
      <c r="H334" s="31"/>
      <c r="I334" s="152"/>
      <c r="J334" s="31"/>
      <c r="K334" s="31"/>
      <c r="L334" s="32"/>
      <c r="M334" s="153"/>
      <c r="N334" s="154"/>
      <c r="O334" s="57"/>
      <c r="P334" s="57"/>
      <c r="Q334" s="57"/>
      <c r="R334" s="57"/>
      <c r="S334" s="57"/>
      <c r="T334" s="58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T334" s="16" t="s">
        <v>138</v>
      </c>
      <c r="AU334" s="16" t="s">
        <v>85</v>
      </c>
    </row>
    <row r="335" spans="1:65" s="2" customFormat="1" ht="24.15" customHeight="1">
      <c r="A335" s="31"/>
      <c r="B335" s="136"/>
      <c r="C335" s="137" t="s">
        <v>620</v>
      </c>
      <c r="D335" s="137" t="s">
        <v>133</v>
      </c>
      <c r="E335" s="138" t="s">
        <v>799</v>
      </c>
      <c r="F335" s="139" t="s">
        <v>800</v>
      </c>
      <c r="G335" s="140" t="s">
        <v>136</v>
      </c>
      <c r="H335" s="141">
        <v>1</v>
      </c>
      <c r="I335" s="142"/>
      <c r="J335" s="143">
        <f>ROUND(I335*H335,2)</f>
        <v>0</v>
      </c>
      <c r="K335" s="139" t="s">
        <v>179</v>
      </c>
      <c r="L335" s="32"/>
      <c r="M335" s="144" t="s">
        <v>1</v>
      </c>
      <c r="N335" s="145" t="s">
        <v>41</v>
      </c>
      <c r="O335" s="57"/>
      <c r="P335" s="146">
        <f>O335*H335</f>
        <v>0</v>
      </c>
      <c r="Q335" s="146">
        <v>0</v>
      </c>
      <c r="R335" s="146">
        <f>Q335*H335</f>
        <v>0</v>
      </c>
      <c r="S335" s="146">
        <v>0</v>
      </c>
      <c r="T335" s="147">
        <f>S335*H335</f>
        <v>0</v>
      </c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R335" s="148" t="s">
        <v>256</v>
      </c>
      <c r="AT335" s="148" t="s">
        <v>133</v>
      </c>
      <c r="AU335" s="148" t="s">
        <v>85</v>
      </c>
      <c r="AY335" s="16" t="s">
        <v>132</v>
      </c>
      <c r="BE335" s="149">
        <f>IF(N335="základní",J335,0)</f>
        <v>0</v>
      </c>
      <c r="BF335" s="149">
        <f>IF(N335="snížená",J335,0)</f>
        <v>0</v>
      </c>
      <c r="BG335" s="149">
        <f>IF(N335="zákl. přenesená",J335,0)</f>
        <v>0</v>
      </c>
      <c r="BH335" s="149">
        <f>IF(N335="sníž. přenesená",J335,0)</f>
        <v>0</v>
      </c>
      <c r="BI335" s="149">
        <f>IF(N335="nulová",J335,0)</f>
        <v>0</v>
      </c>
      <c r="BJ335" s="16" t="s">
        <v>83</v>
      </c>
      <c r="BK335" s="149">
        <f>ROUND(I335*H335,2)</f>
        <v>0</v>
      </c>
      <c r="BL335" s="16" t="s">
        <v>256</v>
      </c>
      <c r="BM335" s="148" t="s">
        <v>1137</v>
      </c>
    </row>
    <row r="336" spans="1:65" s="2" customFormat="1" ht="28.8">
      <c r="A336" s="31"/>
      <c r="B336" s="32"/>
      <c r="C336" s="31"/>
      <c r="D336" s="150" t="s">
        <v>138</v>
      </c>
      <c r="E336" s="31"/>
      <c r="F336" s="151" t="s">
        <v>802</v>
      </c>
      <c r="G336" s="31"/>
      <c r="H336" s="31"/>
      <c r="I336" s="152"/>
      <c r="J336" s="31"/>
      <c r="K336" s="31"/>
      <c r="L336" s="32"/>
      <c r="M336" s="153"/>
      <c r="N336" s="154"/>
      <c r="O336" s="57"/>
      <c r="P336" s="57"/>
      <c r="Q336" s="57"/>
      <c r="R336" s="57"/>
      <c r="S336" s="57"/>
      <c r="T336" s="58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T336" s="16" t="s">
        <v>138</v>
      </c>
      <c r="AU336" s="16" t="s">
        <v>85</v>
      </c>
    </row>
    <row r="337" spans="1:65" s="2" customFormat="1" ht="24.15" customHeight="1">
      <c r="A337" s="31"/>
      <c r="B337" s="136"/>
      <c r="C337" s="137" t="s">
        <v>803</v>
      </c>
      <c r="D337" s="137" t="s">
        <v>133</v>
      </c>
      <c r="E337" s="138" t="s">
        <v>487</v>
      </c>
      <c r="F337" s="139" t="s">
        <v>488</v>
      </c>
      <c r="G337" s="140" t="s">
        <v>242</v>
      </c>
      <c r="H337" s="141">
        <v>7.2999999999999995E-2</v>
      </c>
      <c r="I337" s="142"/>
      <c r="J337" s="143">
        <f>ROUND(I337*H337,2)</f>
        <v>0</v>
      </c>
      <c r="K337" s="139" t="s">
        <v>179</v>
      </c>
      <c r="L337" s="32"/>
      <c r="M337" s="144" t="s">
        <v>1</v>
      </c>
      <c r="N337" s="145" t="s">
        <v>41</v>
      </c>
      <c r="O337" s="57"/>
      <c r="P337" s="146">
        <f>O337*H337</f>
        <v>0</v>
      </c>
      <c r="Q337" s="146">
        <v>0</v>
      </c>
      <c r="R337" s="146">
        <f>Q337*H337</f>
        <v>0</v>
      </c>
      <c r="S337" s="146">
        <v>0</v>
      </c>
      <c r="T337" s="147">
        <f>S337*H337</f>
        <v>0</v>
      </c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R337" s="148" t="s">
        <v>256</v>
      </c>
      <c r="AT337" s="148" t="s">
        <v>133</v>
      </c>
      <c r="AU337" s="148" t="s">
        <v>85</v>
      </c>
      <c r="AY337" s="16" t="s">
        <v>132</v>
      </c>
      <c r="BE337" s="149">
        <f>IF(N337="základní",J337,0)</f>
        <v>0</v>
      </c>
      <c r="BF337" s="149">
        <f>IF(N337="snížená",J337,0)</f>
        <v>0</v>
      </c>
      <c r="BG337" s="149">
        <f>IF(N337="zákl. přenesená",J337,0)</f>
        <v>0</v>
      </c>
      <c r="BH337" s="149">
        <f>IF(N337="sníž. přenesená",J337,0)</f>
        <v>0</v>
      </c>
      <c r="BI337" s="149">
        <f>IF(N337="nulová",J337,0)</f>
        <v>0</v>
      </c>
      <c r="BJ337" s="16" t="s">
        <v>83</v>
      </c>
      <c r="BK337" s="149">
        <f>ROUND(I337*H337,2)</f>
        <v>0</v>
      </c>
      <c r="BL337" s="16" t="s">
        <v>256</v>
      </c>
      <c r="BM337" s="148" t="s">
        <v>1138</v>
      </c>
    </row>
    <row r="338" spans="1:65" s="2" customFormat="1" ht="28.8">
      <c r="A338" s="31"/>
      <c r="B338" s="32"/>
      <c r="C338" s="31"/>
      <c r="D338" s="150" t="s">
        <v>138</v>
      </c>
      <c r="E338" s="31"/>
      <c r="F338" s="151" t="s">
        <v>490</v>
      </c>
      <c r="G338" s="31"/>
      <c r="H338" s="31"/>
      <c r="I338" s="152"/>
      <c r="J338" s="31"/>
      <c r="K338" s="31"/>
      <c r="L338" s="32"/>
      <c r="M338" s="153"/>
      <c r="N338" s="154"/>
      <c r="O338" s="57"/>
      <c r="P338" s="57"/>
      <c r="Q338" s="57"/>
      <c r="R338" s="57"/>
      <c r="S338" s="57"/>
      <c r="T338" s="58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T338" s="16" t="s">
        <v>138</v>
      </c>
      <c r="AU338" s="16" t="s">
        <v>85</v>
      </c>
    </row>
    <row r="339" spans="1:65" s="2" customFormat="1" ht="24.15" customHeight="1">
      <c r="A339" s="31"/>
      <c r="B339" s="136"/>
      <c r="C339" s="137" t="s">
        <v>805</v>
      </c>
      <c r="D339" s="137" t="s">
        <v>133</v>
      </c>
      <c r="E339" s="138" t="s">
        <v>492</v>
      </c>
      <c r="F339" s="139" t="s">
        <v>493</v>
      </c>
      <c r="G339" s="140" t="s">
        <v>494</v>
      </c>
      <c r="H339" s="141">
        <v>1</v>
      </c>
      <c r="I339" s="142"/>
      <c r="J339" s="143">
        <f>ROUND(I339*H339,2)</f>
        <v>0</v>
      </c>
      <c r="K339" s="139" t="s">
        <v>1</v>
      </c>
      <c r="L339" s="32"/>
      <c r="M339" s="144" t="s">
        <v>1</v>
      </c>
      <c r="N339" s="145" t="s">
        <v>41</v>
      </c>
      <c r="O339" s="57"/>
      <c r="P339" s="146">
        <f>O339*H339</f>
        <v>0</v>
      </c>
      <c r="Q339" s="146">
        <v>0</v>
      </c>
      <c r="R339" s="146">
        <f>Q339*H339</f>
        <v>0</v>
      </c>
      <c r="S339" s="146">
        <v>0</v>
      </c>
      <c r="T339" s="147">
        <f>S339*H339</f>
        <v>0</v>
      </c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R339" s="148" t="s">
        <v>256</v>
      </c>
      <c r="AT339" s="148" t="s">
        <v>133</v>
      </c>
      <c r="AU339" s="148" t="s">
        <v>85</v>
      </c>
      <c r="AY339" s="16" t="s">
        <v>132</v>
      </c>
      <c r="BE339" s="149">
        <f>IF(N339="základní",J339,0)</f>
        <v>0</v>
      </c>
      <c r="BF339" s="149">
        <f>IF(N339="snížená",J339,0)</f>
        <v>0</v>
      </c>
      <c r="BG339" s="149">
        <f>IF(N339="zákl. přenesená",J339,0)</f>
        <v>0</v>
      </c>
      <c r="BH339" s="149">
        <f>IF(N339="sníž. přenesená",J339,0)</f>
        <v>0</v>
      </c>
      <c r="BI339" s="149">
        <f>IF(N339="nulová",J339,0)</f>
        <v>0</v>
      </c>
      <c r="BJ339" s="16" t="s">
        <v>83</v>
      </c>
      <c r="BK339" s="149">
        <f>ROUND(I339*H339,2)</f>
        <v>0</v>
      </c>
      <c r="BL339" s="16" t="s">
        <v>256</v>
      </c>
      <c r="BM339" s="148" t="s">
        <v>1139</v>
      </c>
    </row>
    <row r="340" spans="1:65" s="2" customFormat="1" ht="19.2">
      <c r="A340" s="31"/>
      <c r="B340" s="32"/>
      <c r="C340" s="31"/>
      <c r="D340" s="150" t="s">
        <v>138</v>
      </c>
      <c r="E340" s="31"/>
      <c r="F340" s="151" t="s">
        <v>493</v>
      </c>
      <c r="G340" s="31"/>
      <c r="H340" s="31"/>
      <c r="I340" s="152"/>
      <c r="J340" s="31"/>
      <c r="K340" s="31"/>
      <c r="L340" s="32"/>
      <c r="M340" s="153"/>
      <c r="N340" s="154"/>
      <c r="O340" s="57"/>
      <c r="P340" s="57"/>
      <c r="Q340" s="57"/>
      <c r="R340" s="57"/>
      <c r="S340" s="57"/>
      <c r="T340" s="58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T340" s="16" t="s">
        <v>138</v>
      </c>
      <c r="AU340" s="16" t="s">
        <v>85</v>
      </c>
    </row>
    <row r="341" spans="1:65" s="2" customFormat="1" ht="16.5" customHeight="1">
      <c r="A341" s="31"/>
      <c r="B341" s="136"/>
      <c r="C341" s="137" t="s">
        <v>807</v>
      </c>
      <c r="D341" s="137" t="s">
        <v>133</v>
      </c>
      <c r="E341" s="138" t="s">
        <v>497</v>
      </c>
      <c r="F341" s="139" t="s">
        <v>498</v>
      </c>
      <c r="G341" s="140" t="s">
        <v>494</v>
      </c>
      <c r="H341" s="141">
        <v>1</v>
      </c>
      <c r="I341" s="142"/>
      <c r="J341" s="143">
        <f>ROUND(I341*H341,2)</f>
        <v>0</v>
      </c>
      <c r="K341" s="139" t="s">
        <v>1</v>
      </c>
      <c r="L341" s="32"/>
      <c r="M341" s="144" t="s">
        <v>1</v>
      </c>
      <c r="N341" s="145" t="s">
        <v>41</v>
      </c>
      <c r="O341" s="57"/>
      <c r="P341" s="146">
        <f>O341*H341</f>
        <v>0</v>
      </c>
      <c r="Q341" s="146">
        <v>0</v>
      </c>
      <c r="R341" s="146">
        <f>Q341*H341</f>
        <v>0</v>
      </c>
      <c r="S341" s="146">
        <v>0</v>
      </c>
      <c r="T341" s="147">
        <f>S341*H341</f>
        <v>0</v>
      </c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R341" s="148" t="s">
        <v>256</v>
      </c>
      <c r="AT341" s="148" t="s">
        <v>133</v>
      </c>
      <c r="AU341" s="148" t="s">
        <v>85</v>
      </c>
      <c r="AY341" s="16" t="s">
        <v>132</v>
      </c>
      <c r="BE341" s="149">
        <f>IF(N341="základní",J341,0)</f>
        <v>0</v>
      </c>
      <c r="BF341" s="149">
        <f>IF(N341="snížená",J341,0)</f>
        <v>0</v>
      </c>
      <c r="BG341" s="149">
        <f>IF(N341="zákl. přenesená",J341,0)</f>
        <v>0</v>
      </c>
      <c r="BH341" s="149">
        <f>IF(N341="sníž. přenesená",J341,0)</f>
        <v>0</v>
      </c>
      <c r="BI341" s="149">
        <f>IF(N341="nulová",J341,0)</f>
        <v>0</v>
      </c>
      <c r="BJ341" s="16" t="s">
        <v>83</v>
      </c>
      <c r="BK341" s="149">
        <f>ROUND(I341*H341,2)</f>
        <v>0</v>
      </c>
      <c r="BL341" s="16" t="s">
        <v>256</v>
      </c>
      <c r="BM341" s="148" t="s">
        <v>1140</v>
      </c>
    </row>
    <row r="342" spans="1:65" s="2" customFormat="1">
      <c r="A342" s="31"/>
      <c r="B342" s="32"/>
      <c r="C342" s="31"/>
      <c r="D342" s="150" t="s">
        <v>138</v>
      </c>
      <c r="E342" s="31"/>
      <c r="F342" s="151" t="s">
        <v>498</v>
      </c>
      <c r="G342" s="31"/>
      <c r="H342" s="31"/>
      <c r="I342" s="152"/>
      <c r="J342" s="31"/>
      <c r="K342" s="31"/>
      <c r="L342" s="32"/>
      <c r="M342" s="153"/>
      <c r="N342" s="154"/>
      <c r="O342" s="57"/>
      <c r="P342" s="57"/>
      <c r="Q342" s="57"/>
      <c r="R342" s="57"/>
      <c r="S342" s="57"/>
      <c r="T342" s="58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T342" s="16" t="s">
        <v>138</v>
      </c>
      <c r="AU342" s="16" t="s">
        <v>85</v>
      </c>
    </row>
    <row r="343" spans="1:65" s="11" customFormat="1" ht="22.95" customHeight="1">
      <c r="B343" s="125"/>
      <c r="D343" s="126" t="s">
        <v>75</v>
      </c>
      <c r="E343" s="163" t="s">
        <v>809</v>
      </c>
      <c r="F343" s="163" t="s">
        <v>810</v>
      </c>
      <c r="I343" s="128"/>
      <c r="J343" s="164">
        <f>BK343</f>
        <v>0</v>
      </c>
      <c r="L343" s="125"/>
      <c r="M343" s="130"/>
      <c r="N343" s="131"/>
      <c r="O343" s="131"/>
      <c r="P343" s="132">
        <f>SUM(P344:P355)</f>
        <v>0</v>
      </c>
      <c r="Q343" s="131"/>
      <c r="R343" s="132">
        <f>SUM(R344:R355)</f>
        <v>4.0000000000000002E-4</v>
      </c>
      <c r="S343" s="131"/>
      <c r="T343" s="133">
        <f>SUM(T344:T355)</f>
        <v>0</v>
      </c>
      <c r="AR343" s="126" t="s">
        <v>85</v>
      </c>
      <c r="AT343" s="134" t="s">
        <v>75</v>
      </c>
      <c r="AU343" s="134" t="s">
        <v>83</v>
      </c>
      <c r="AY343" s="126" t="s">
        <v>132</v>
      </c>
      <c r="BK343" s="135">
        <f>SUM(BK344:BK355)</f>
        <v>0</v>
      </c>
    </row>
    <row r="344" spans="1:65" s="2" customFormat="1" ht="16.5" customHeight="1">
      <c r="A344" s="31"/>
      <c r="B344" s="136"/>
      <c r="C344" s="137" t="s">
        <v>811</v>
      </c>
      <c r="D344" s="137" t="s">
        <v>133</v>
      </c>
      <c r="E344" s="138" t="s">
        <v>812</v>
      </c>
      <c r="F344" s="139" t="s">
        <v>813</v>
      </c>
      <c r="G344" s="140" t="s">
        <v>136</v>
      </c>
      <c r="H344" s="141">
        <v>4</v>
      </c>
      <c r="I344" s="142"/>
      <c r="J344" s="143">
        <f>ROUND(I344*H344,2)</f>
        <v>0</v>
      </c>
      <c r="K344" s="139" t="s">
        <v>179</v>
      </c>
      <c r="L344" s="32"/>
      <c r="M344" s="144" t="s">
        <v>1</v>
      </c>
      <c r="N344" s="145" t="s">
        <v>41</v>
      </c>
      <c r="O344" s="57"/>
      <c r="P344" s="146">
        <f>O344*H344</f>
        <v>0</v>
      </c>
      <c r="Q344" s="146">
        <v>0</v>
      </c>
      <c r="R344" s="146">
        <f>Q344*H344</f>
        <v>0</v>
      </c>
      <c r="S344" s="146">
        <v>0</v>
      </c>
      <c r="T344" s="147">
        <f>S344*H344</f>
        <v>0</v>
      </c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R344" s="148" t="s">
        <v>256</v>
      </c>
      <c r="AT344" s="148" t="s">
        <v>133</v>
      </c>
      <c r="AU344" s="148" t="s">
        <v>85</v>
      </c>
      <c r="AY344" s="16" t="s">
        <v>132</v>
      </c>
      <c r="BE344" s="149">
        <f>IF(N344="základní",J344,0)</f>
        <v>0</v>
      </c>
      <c r="BF344" s="149">
        <f>IF(N344="snížená",J344,0)</f>
        <v>0</v>
      </c>
      <c r="BG344" s="149">
        <f>IF(N344="zákl. přenesená",J344,0)</f>
        <v>0</v>
      </c>
      <c r="BH344" s="149">
        <f>IF(N344="sníž. přenesená",J344,0)</f>
        <v>0</v>
      </c>
      <c r="BI344" s="149">
        <f>IF(N344="nulová",J344,0)</f>
        <v>0</v>
      </c>
      <c r="BJ344" s="16" t="s">
        <v>83</v>
      </c>
      <c r="BK344" s="149">
        <f>ROUND(I344*H344,2)</f>
        <v>0</v>
      </c>
      <c r="BL344" s="16" t="s">
        <v>256</v>
      </c>
      <c r="BM344" s="148" t="s">
        <v>1141</v>
      </c>
    </row>
    <row r="345" spans="1:65" s="2" customFormat="1" ht="28.8">
      <c r="A345" s="31"/>
      <c r="B345" s="32"/>
      <c r="C345" s="31"/>
      <c r="D345" s="150" t="s">
        <v>138</v>
      </c>
      <c r="E345" s="31"/>
      <c r="F345" s="151" t="s">
        <v>815</v>
      </c>
      <c r="G345" s="31"/>
      <c r="H345" s="31"/>
      <c r="I345" s="152"/>
      <c r="J345" s="31"/>
      <c r="K345" s="31"/>
      <c r="L345" s="32"/>
      <c r="M345" s="153"/>
      <c r="N345" s="154"/>
      <c r="O345" s="57"/>
      <c r="P345" s="57"/>
      <c r="Q345" s="57"/>
      <c r="R345" s="57"/>
      <c r="S345" s="57"/>
      <c r="T345" s="58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T345" s="16" t="s">
        <v>138</v>
      </c>
      <c r="AU345" s="16" t="s">
        <v>85</v>
      </c>
    </row>
    <row r="346" spans="1:65" s="2" customFormat="1" ht="16.5" customHeight="1">
      <c r="A346" s="31"/>
      <c r="B346" s="136"/>
      <c r="C346" s="174" t="s">
        <v>816</v>
      </c>
      <c r="D346" s="174" t="s">
        <v>337</v>
      </c>
      <c r="E346" s="175" t="s">
        <v>817</v>
      </c>
      <c r="F346" s="176" t="s">
        <v>818</v>
      </c>
      <c r="G346" s="177" t="s">
        <v>136</v>
      </c>
      <c r="H346" s="178">
        <v>2</v>
      </c>
      <c r="I346" s="179"/>
      <c r="J346" s="180">
        <f>ROUND(I346*H346,2)</f>
        <v>0</v>
      </c>
      <c r="K346" s="176" t="s">
        <v>1</v>
      </c>
      <c r="L346" s="181"/>
      <c r="M346" s="182" t="s">
        <v>1</v>
      </c>
      <c r="N346" s="183" t="s">
        <v>41</v>
      </c>
      <c r="O346" s="57"/>
      <c r="P346" s="146">
        <f>O346*H346</f>
        <v>0</v>
      </c>
      <c r="Q346" s="146">
        <v>0</v>
      </c>
      <c r="R346" s="146">
        <f>Q346*H346</f>
        <v>0</v>
      </c>
      <c r="S346" s="146">
        <v>0</v>
      </c>
      <c r="T346" s="147">
        <f>S346*H346</f>
        <v>0</v>
      </c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R346" s="148" t="s">
        <v>340</v>
      </c>
      <c r="AT346" s="148" t="s">
        <v>337</v>
      </c>
      <c r="AU346" s="148" t="s">
        <v>85</v>
      </c>
      <c r="AY346" s="16" t="s">
        <v>132</v>
      </c>
      <c r="BE346" s="149">
        <f>IF(N346="základní",J346,0)</f>
        <v>0</v>
      </c>
      <c r="BF346" s="149">
        <f>IF(N346="snížená",J346,0)</f>
        <v>0</v>
      </c>
      <c r="BG346" s="149">
        <f>IF(N346="zákl. přenesená",J346,0)</f>
        <v>0</v>
      </c>
      <c r="BH346" s="149">
        <f>IF(N346="sníž. přenesená",J346,0)</f>
        <v>0</v>
      </c>
      <c r="BI346" s="149">
        <f>IF(N346="nulová",J346,0)</f>
        <v>0</v>
      </c>
      <c r="BJ346" s="16" t="s">
        <v>83</v>
      </c>
      <c r="BK346" s="149">
        <f>ROUND(I346*H346,2)</f>
        <v>0</v>
      </c>
      <c r="BL346" s="16" t="s">
        <v>256</v>
      </c>
      <c r="BM346" s="148" t="s">
        <v>1142</v>
      </c>
    </row>
    <row r="347" spans="1:65" s="2" customFormat="1">
      <c r="A347" s="31"/>
      <c r="B347" s="32"/>
      <c r="C347" s="31"/>
      <c r="D347" s="150" t="s">
        <v>138</v>
      </c>
      <c r="E347" s="31"/>
      <c r="F347" s="151" t="s">
        <v>818</v>
      </c>
      <c r="G347" s="31"/>
      <c r="H347" s="31"/>
      <c r="I347" s="152"/>
      <c r="J347" s="31"/>
      <c r="K347" s="31"/>
      <c r="L347" s="32"/>
      <c r="M347" s="153"/>
      <c r="N347" s="154"/>
      <c r="O347" s="57"/>
      <c r="P347" s="57"/>
      <c r="Q347" s="57"/>
      <c r="R347" s="57"/>
      <c r="S347" s="57"/>
      <c r="T347" s="58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T347" s="16" t="s">
        <v>138</v>
      </c>
      <c r="AU347" s="16" t="s">
        <v>85</v>
      </c>
    </row>
    <row r="348" spans="1:65" s="2" customFormat="1" ht="16.5" customHeight="1">
      <c r="A348" s="31"/>
      <c r="B348" s="136"/>
      <c r="C348" s="137" t="s">
        <v>820</v>
      </c>
      <c r="D348" s="137" t="s">
        <v>133</v>
      </c>
      <c r="E348" s="138" t="s">
        <v>821</v>
      </c>
      <c r="F348" s="139" t="s">
        <v>822</v>
      </c>
      <c r="G348" s="140" t="s">
        <v>136</v>
      </c>
      <c r="H348" s="141">
        <v>4</v>
      </c>
      <c r="I348" s="142"/>
      <c r="J348" s="143">
        <f>ROUND(I348*H348,2)</f>
        <v>0</v>
      </c>
      <c r="K348" s="139" t="s">
        <v>179</v>
      </c>
      <c r="L348" s="32"/>
      <c r="M348" s="144" t="s">
        <v>1</v>
      </c>
      <c r="N348" s="145" t="s">
        <v>41</v>
      </c>
      <c r="O348" s="57"/>
      <c r="P348" s="146">
        <f>O348*H348</f>
        <v>0</v>
      </c>
      <c r="Q348" s="146">
        <v>0</v>
      </c>
      <c r="R348" s="146">
        <f>Q348*H348</f>
        <v>0</v>
      </c>
      <c r="S348" s="146">
        <v>0</v>
      </c>
      <c r="T348" s="147">
        <f>S348*H348</f>
        <v>0</v>
      </c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R348" s="148" t="s">
        <v>256</v>
      </c>
      <c r="AT348" s="148" t="s">
        <v>133</v>
      </c>
      <c r="AU348" s="148" t="s">
        <v>85</v>
      </c>
      <c r="AY348" s="16" t="s">
        <v>132</v>
      </c>
      <c r="BE348" s="149">
        <f>IF(N348="základní",J348,0)</f>
        <v>0</v>
      </c>
      <c r="BF348" s="149">
        <f>IF(N348="snížená",J348,0)</f>
        <v>0</v>
      </c>
      <c r="BG348" s="149">
        <f>IF(N348="zákl. přenesená",J348,0)</f>
        <v>0</v>
      </c>
      <c r="BH348" s="149">
        <f>IF(N348="sníž. přenesená",J348,0)</f>
        <v>0</v>
      </c>
      <c r="BI348" s="149">
        <f>IF(N348="nulová",J348,0)</f>
        <v>0</v>
      </c>
      <c r="BJ348" s="16" t="s">
        <v>83</v>
      </c>
      <c r="BK348" s="149">
        <f>ROUND(I348*H348,2)</f>
        <v>0</v>
      </c>
      <c r="BL348" s="16" t="s">
        <v>256</v>
      </c>
      <c r="BM348" s="148" t="s">
        <v>1143</v>
      </c>
    </row>
    <row r="349" spans="1:65" s="2" customFormat="1" ht="19.2">
      <c r="A349" s="31"/>
      <c r="B349" s="32"/>
      <c r="C349" s="31"/>
      <c r="D349" s="150" t="s">
        <v>138</v>
      </c>
      <c r="E349" s="31"/>
      <c r="F349" s="151" t="s">
        <v>824</v>
      </c>
      <c r="G349" s="31"/>
      <c r="H349" s="31"/>
      <c r="I349" s="152"/>
      <c r="J349" s="31"/>
      <c r="K349" s="31"/>
      <c r="L349" s="32"/>
      <c r="M349" s="153"/>
      <c r="N349" s="154"/>
      <c r="O349" s="57"/>
      <c r="P349" s="57"/>
      <c r="Q349" s="57"/>
      <c r="R349" s="57"/>
      <c r="S349" s="57"/>
      <c r="T349" s="58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T349" s="16" t="s">
        <v>138</v>
      </c>
      <c r="AU349" s="16" t="s">
        <v>85</v>
      </c>
    </row>
    <row r="350" spans="1:65" s="2" customFormat="1" ht="16.5" customHeight="1">
      <c r="A350" s="31"/>
      <c r="B350" s="136"/>
      <c r="C350" s="174" t="s">
        <v>825</v>
      </c>
      <c r="D350" s="174" t="s">
        <v>337</v>
      </c>
      <c r="E350" s="175" t="s">
        <v>826</v>
      </c>
      <c r="F350" s="176" t="s">
        <v>827</v>
      </c>
      <c r="G350" s="177" t="s">
        <v>136</v>
      </c>
      <c r="H350" s="178">
        <v>2</v>
      </c>
      <c r="I350" s="179"/>
      <c r="J350" s="180">
        <f>ROUND(I350*H350,2)</f>
        <v>0</v>
      </c>
      <c r="K350" s="176" t="s">
        <v>1</v>
      </c>
      <c r="L350" s="181"/>
      <c r="M350" s="182" t="s">
        <v>1</v>
      </c>
      <c r="N350" s="183" t="s">
        <v>41</v>
      </c>
      <c r="O350" s="57"/>
      <c r="P350" s="146">
        <f>O350*H350</f>
        <v>0</v>
      </c>
      <c r="Q350" s="146">
        <v>0</v>
      </c>
      <c r="R350" s="146">
        <f>Q350*H350</f>
        <v>0</v>
      </c>
      <c r="S350" s="146">
        <v>0</v>
      </c>
      <c r="T350" s="147">
        <f>S350*H350</f>
        <v>0</v>
      </c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R350" s="148" t="s">
        <v>340</v>
      </c>
      <c r="AT350" s="148" t="s">
        <v>337</v>
      </c>
      <c r="AU350" s="148" t="s">
        <v>85</v>
      </c>
      <c r="AY350" s="16" t="s">
        <v>132</v>
      </c>
      <c r="BE350" s="149">
        <f>IF(N350="základní",J350,0)</f>
        <v>0</v>
      </c>
      <c r="BF350" s="149">
        <f>IF(N350="snížená",J350,0)</f>
        <v>0</v>
      </c>
      <c r="BG350" s="149">
        <f>IF(N350="zákl. přenesená",J350,0)</f>
        <v>0</v>
      </c>
      <c r="BH350" s="149">
        <f>IF(N350="sníž. přenesená",J350,0)</f>
        <v>0</v>
      </c>
      <c r="BI350" s="149">
        <f>IF(N350="nulová",J350,0)</f>
        <v>0</v>
      </c>
      <c r="BJ350" s="16" t="s">
        <v>83</v>
      </c>
      <c r="BK350" s="149">
        <f>ROUND(I350*H350,2)</f>
        <v>0</v>
      </c>
      <c r="BL350" s="16" t="s">
        <v>256</v>
      </c>
      <c r="BM350" s="148" t="s">
        <v>1144</v>
      </c>
    </row>
    <row r="351" spans="1:65" s="2" customFormat="1">
      <c r="A351" s="31"/>
      <c r="B351" s="32"/>
      <c r="C351" s="31"/>
      <c r="D351" s="150" t="s">
        <v>138</v>
      </c>
      <c r="E351" s="31"/>
      <c r="F351" s="151" t="s">
        <v>827</v>
      </c>
      <c r="G351" s="31"/>
      <c r="H351" s="31"/>
      <c r="I351" s="152"/>
      <c r="J351" s="31"/>
      <c r="K351" s="31"/>
      <c r="L351" s="32"/>
      <c r="M351" s="153"/>
      <c r="N351" s="154"/>
      <c r="O351" s="57"/>
      <c r="P351" s="57"/>
      <c r="Q351" s="57"/>
      <c r="R351" s="57"/>
      <c r="S351" s="57"/>
      <c r="T351" s="58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T351" s="16" t="s">
        <v>138</v>
      </c>
      <c r="AU351" s="16" t="s">
        <v>85</v>
      </c>
    </row>
    <row r="352" spans="1:65" s="2" customFormat="1" ht="24.15" customHeight="1">
      <c r="A352" s="31"/>
      <c r="B352" s="136"/>
      <c r="C352" s="137" t="s">
        <v>829</v>
      </c>
      <c r="D352" s="137" t="s">
        <v>133</v>
      </c>
      <c r="E352" s="138" t="s">
        <v>830</v>
      </c>
      <c r="F352" s="139" t="s">
        <v>831</v>
      </c>
      <c r="G352" s="140" t="s">
        <v>136</v>
      </c>
      <c r="H352" s="141">
        <v>1</v>
      </c>
      <c r="I352" s="142"/>
      <c r="J352" s="143">
        <f>ROUND(I352*H352,2)</f>
        <v>0</v>
      </c>
      <c r="K352" s="139" t="s">
        <v>179</v>
      </c>
      <c r="L352" s="32"/>
      <c r="M352" s="144" t="s">
        <v>1</v>
      </c>
      <c r="N352" s="145" t="s">
        <v>41</v>
      </c>
      <c r="O352" s="57"/>
      <c r="P352" s="146">
        <f>O352*H352</f>
        <v>0</v>
      </c>
      <c r="Q352" s="146">
        <v>0</v>
      </c>
      <c r="R352" s="146">
        <f>Q352*H352</f>
        <v>0</v>
      </c>
      <c r="S352" s="146">
        <v>0</v>
      </c>
      <c r="T352" s="147">
        <f>S352*H352</f>
        <v>0</v>
      </c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R352" s="148" t="s">
        <v>256</v>
      </c>
      <c r="AT352" s="148" t="s">
        <v>133</v>
      </c>
      <c r="AU352" s="148" t="s">
        <v>85</v>
      </c>
      <c r="AY352" s="16" t="s">
        <v>132</v>
      </c>
      <c r="BE352" s="149">
        <f>IF(N352="základní",J352,0)</f>
        <v>0</v>
      </c>
      <c r="BF352" s="149">
        <f>IF(N352="snížená",J352,0)</f>
        <v>0</v>
      </c>
      <c r="BG352" s="149">
        <f>IF(N352="zákl. přenesená",J352,0)</f>
        <v>0</v>
      </c>
      <c r="BH352" s="149">
        <f>IF(N352="sníž. přenesená",J352,0)</f>
        <v>0</v>
      </c>
      <c r="BI352" s="149">
        <f>IF(N352="nulová",J352,0)</f>
        <v>0</v>
      </c>
      <c r="BJ352" s="16" t="s">
        <v>83</v>
      </c>
      <c r="BK352" s="149">
        <f>ROUND(I352*H352,2)</f>
        <v>0</v>
      </c>
      <c r="BL352" s="16" t="s">
        <v>256</v>
      </c>
      <c r="BM352" s="148" t="s">
        <v>1145</v>
      </c>
    </row>
    <row r="353" spans="1:65" s="2" customFormat="1" ht="19.2">
      <c r="A353" s="31"/>
      <c r="B353" s="32"/>
      <c r="C353" s="31"/>
      <c r="D353" s="150" t="s">
        <v>138</v>
      </c>
      <c r="E353" s="31"/>
      <c r="F353" s="151" t="s">
        <v>833</v>
      </c>
      <c r="G353" s="31"/>
      <c r="H353" s="31"/>
      <c r="I353" s="152"/>
      <c r="J353" s="31"/>
      <c r="K353" s="31"/>
      <c r="L353" s="32"/>
      <c r="M353" s="153"/>
      <c r="N353" s="154"/>
      <c r="O353" s="57"/>
      <c r="P353" s="57"/>
      <c r="Q353" s="57"/>
      <c r="R353" s="57"/>
      <c r="S353" s="57"/>
      <c r="T353" s="58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T353" s="16" t="s">
        <v>138</v>
      </c>
      <c r="AU353" s="16" t="s">
        <v>85</v>
      </c>
    </row>
    <row r="354" spans="1:65" s="2" customFormat="1" ht="24.15" customHeight="1">
      <c r="A354" s="31"/>
      <c r="B354" s="136"/>
      <c r="C354" s="174" t="s">
        <v>834</v>
      </c>
      <c r="D354" s="174" t="s">
        <v>337</v>
      </c>
      <c r="E354" s="175" t="s">
        <v>835</v>
      </c>
      <c r="F354" s="176" t="s">
        <v>836</v>
      </c>
      <c r="G354" s="177" t="s">
        <v>136</v>
      </c>
      <c r="H354" s="178">
        <v>1</v>
      </c>
      <c r="I354" s="179"/>
      <c r="J354" s="180">
        <f>ROUND(I354*H354,2)</f>
        <v>0</v>
      </c>
      <c r="K354" s="176" t="s">
        <v>179</v>
      </c>
      <c r="L354" s="181"/>
      <c r="M354" s="182" t="s">
        <v>1</v>
      </c>
      <c r="N354" s="183" t="s">
        <v>41</v>
      </c>
      <c r="O354" s="57"/>
      <c r="P354" s="146">
        <f>O354*H354</f>
        <v>0</v>
      </c>
      <c r="Q354" s="146">
        <v>4.0000000000000002E-4</v>
      </c>
      <c r="R354" s="146">
        <f>Q354*H354</f>
        <v>4.0000000000000002E-4</v>
      </c>
      <c r="S354" s="146">
        <v>0</v>
      </c>
      <c r="T354" s="147">
        <f>S354*H354</f>
        <v>0</v>
      </c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R354" s="148" t="s">
        <v>340</v>
      </c>
      <c r="AT354" s="148" t="s">
        <v>337</v>
      </c>
      <c r="AU354" s="148" t="s">
        <v>85</v>
      </c>
      <c r="AY354" s="16" t="s">
        <v>132</v>
      </c>
      <c r="BE354" s="149">
        <f>IF(N354="základní",J354,0)</f>
        <v>0</v>
      </c>
      <c r="BF354" s="149">
        <f>IF(N354="snížená",J354,0)</f>
        <v>0</v>
      </c>
      <c r="BG354" s="149">
        <f>IF(N354="zákl. přenesená",J354,0)</f>
        <v>0</v>
      </c>
      <c r="BH354" s="149">
        <f>IF(N354="sníž. přenesená",J354,0)</f>
        <v>0</v>
      </c>
      <c r="BI354" s="149">
        <f>IF(N354="nulová",J354,0)</f>
        <v>0</v>
      </c>
      <c r="BJ354" s="16" t="s">
        <v>83</v>
      </c>
      <c r="BK354" s="149">
        <f>ROUND(I354*H354,2)</f>
        <v>0</v>
      </c>
      <c r="BL354" s="16" t="s">
        <v>256</v>
      </c>
      <c r="BM354" s="148" t="s">
        <v>1146</v>
      </c>
    </row>
    <row r="355" spans="1:65" s="2" customFormat="1" ht="19.2">
      <c r="A355" s="31"/>
      <c r="B355" s="32"/>
      <c r="C355" s="31"/>
      <c r="D355" s="150" t="s">
        <v>138</v>
      </c>
      <c r="E355" s="31"/>
      <c r="F355" s="151" t="s">
        <v>836</v>
      </c>
      <c r="G355" s="31"/>
      <c r="H355" s="31"/>
      <c r="I355" s="152"/>
      <c r="J355" s="31"/>
      <c r="K355" s="31"/>
      <c r="L355" s="32"/>
      <c r="M355" s="153"/>
      <c r="N355" s="154"/>
      <c r="O355" s="57"/>
      <c r="P355" s="57"/>
      <c r="Q355" s="57"/>
      <c r="R355" s="57"/>
      <c r="S355" s="57"/>
      <c r="T355" s="58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T355" s="16" t="s">
        <v>138</v>
      </c>
      <c r="AU355" s="16" t="s">
        <v>85</v>
      </c>
    </row>
    <row r="356" spans="1:65" s="11" customFormat="1" ht="22.95" customHeight="1">
      <c r="B356" s="125"/>
      <c r="D356" s="126" t="s">
        <v>75</v>
      </c>
      <c r="E356" s="163" t="s">
        <v>500</v>
      </c>
      <c r="F356" s="163" t="s">
        <v>501</v>
      </c>
      <c r="I356" s="128"/>
      <c r="J356" s="164">
        <f>BK356</f>
        <v>0</v>
      </c>
      <c r="L356" s="125"/>
      <c r="M356" s="130"/>
      <c r="N356" s="131"/>
      <c r="O356" s="131"/>
      <c r="P356" s="132">
        <f>SUM(P357:P377)</f>
        <v>0</v>
      </c>
      <c r="Q356" s="131"/>
      <c r="R356" s="132">
        <f>SUM(R357:R377)</f>
        <v>0.11161</v>
      </c>
      <c r="S356" s="131"/>
      <c r="T356" s="133">
        <f>SUM(T357:T377)</f>
        <v>0</v>
      </c>
      <c r="AR356" s="126" t="s">
        <v>85</v>
      </c>
      <c r="AT356" s="134" t="s">
        <v>75</v>
      </c>
      <c r="AU356" s="134" t="s">
        <v>83</v>
      </c>
      <c r="AY356" s="126" t="s">
        <v>132</v>
      </c>
      <c r="BK356" s="135">
        <f>SUM(BK357:BK377)</f>
        <v>0</v>
      </c>
    </row>
    <row r="357" spans="1:65" s="2" customFormat="1" ht="24.15" customHeight="1">
      <c r="A357" s="31"/>
      <c r="B357" s="136"/>
      <c r="C357" s="137" t="s">
        <v>838</v>
      </c>
      <c r="D357" s="137" t="s">
        <v>133</v>
      </c>
      <c r="E357" s="138" t="s">
        <v>503</v>
      </c>
      <c r="F357" s="139" t="s">
        <v>504</v>
      </c>
      <c r="G357" s="140" t="s">
        <v>136</v>
      </c>
      <c r="H357" s="141">
        <v>1</v>
      </c>
      <c r="I357" s="142"/>
      <c r="J357" s="143">
        <f>ROUND(I357*H357,2)</f>
        <v>0</v>
      </c>
      <c r="K357" s="139" t="s">
        <v>179</v>
      </c>
      <c r="L357" s="32"/>
      <c r="M357" s="144" t="s">
        <v>1</v>
      </c>
      <c r="N357" s="145" t="s">
        <v>41</v>
      </c>
      <c r="O357" s="57"/>
      <c r="P357" s="146">
        <f>O357*H357</f>
        <v>0</v>
      </c>
      <c r="Q357" s="146">
        <v>0</v>
      </c>
      <c r="R357" s="146">
        <f>Q357*H357</f>
        <v>0</v>
      </c>
      <c r="S357" s="146">
        <v>0</v>
      </c>
      <c r="T357" s="147">
        <f>S357*H357</f>
        <v>0</v>
      </c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R357" s="148" t="s">
        <v>256</v>
      </c>
      <c r="AT357" s="148" t="s">
        <v>133</v>
      </c>
      <c r="AU357" s="148" t="s">
        <v>85</v>
      </c>
      <c r="AY357" s="16" t="s">
        <v>132</v>
      </c>
      <c r="BE357" s="149">
        <f>IF(N357="základní",J357,0)</f>
        <v>0</v>
      </c>
      <c r="BF357" s="149">
        <f>IF(N357="snížená",J357,0)</f>
        <v>0</v>
      </c>
      <c r="BG357" s="149">
        <f>IF(N357="zákl. přenesená",J357,0)</f>
        <v>0</v>
      </c>
      <c r="BH357" s="149">
        <f>IF(N357="sníž. přenesená",J357,0)</f>
        <v>0</v>
      </c>
      <c r="BI357" s="149">
        <f>IF(N357="nulová",J357,0)</f>
        <v>0</v>
      </c>
      <c r="BJ357" s="16" t="s">
        <v>83</v>
      </c>
      <c r="BK357" s="149">
        <f>ROUND(I357*H357,2)</f>
        <v>0</v>
      </c>
      <c r="BL357" s="16" t="s">
        <v>256</v>
      </c>
      <c r="BM357" s="148" t="s">
        <v>1147</v>
      </c>
    </row>
    <row r="358" spans="1:65" s="2" customFormat="1" ht="19.2">
      <c r="A358" s="31"/>
      <c r="B358" s="32"/>
      <c r="C358" s="31"/>
      <c r="D358" s="150" t="s">
        <v>138</v>
      </c>
      <c r="E358" s="31"/>
      <c r="F358" s="151" t="s">
        <v>506</v>
      </c>
      <c r="G358" s="31"/>
      <c r="H358" s="31"/>
      <c r="I358" s="152"/>
      <c r="J358" s="31"/>
      <c r="K358" s="31"/>
      <c r="L358" s="32"/>
      <c r="M358" s="153"/>
      <c r="N358" s="154"/>
      <c r="O358" s="57"/>
      <c r="P358" s="57"/>
      <c r="Q358" s="57"/>
      <c r="R358" s="57"/>
      <c r="S358" s="57"/>
      <c r="T358" s="58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T358" s="16" t="s">
        <v>138</v>
      </c>
      <c r="AU358" s="16" t="s">
        <v>85</v>
      </c>
    </row>
    <row r="359" spans="1:65" s="2" customFormat="1" ht="24.15" customHeight="1">
      <c r="A359" s="31"/>
      <c r="B359" s="136"/>
      <c r="C359" s="174" t="s">
        <v>839</v>
      </c>
      <c r="D359" s="174" t="s">
        <v>337</v>
      </c>
      <c r="E359" s="175" t="s">
        <v>508</v>
      </c>
      <c r="F359" s="176" t="s">
        <v>509</v>
      </c>
      <c r="G359" s="177" t="s">
        <v>136</v>
      </c>
      <c r="H359" s="178">
        <v>1</v>
      </c>
      <c r="I359" s="179"/>
      <c r="J359" s="180">
        <f>ROUND(I359*H359,2)</f>
        <v>0</v>
      </c>
      <c r="K359" s="176" t="s">
        <v>179</v>
      </c>
      <c r="L359" s="181"/>
      <c r="M359" s="182" t="s">
        <v>1</v>
      </c>
      <c r="N359" s="183" t="s">
        <v>41</v>
      </c>
      <c r="O359" s="57"/>
      <c r="P359" s="146">
        <f>O359*H359</f>
        <v>0</v>
      </c>
      <c r="Q359" s="146">
        <v>2E-3</v>
      </c>
      <c r="R359" s="146">
        <f>Q359*H359</f>
        <v>2E-3</v>
      </c>
      <c r="S359" s="146">
        <v>0</v>
      </c>
      <c r="T359" s="147">
        <f>S359*H359</f>
        <v>0</v>
      </c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R359" s="148" t="s">
        <v>340</v>
      </c>
      <c r="AT359" s="148" t="s">
        <v>337</v>
      </c>
      <c r="AU359" s="148" t="s">
        <v>85</v>
      </c>
      <c r="AY359" s="16" t="s">
        <v>132</v>
      </c>
      <c r="BE359" s="149">
        <f>IF(N359="základní",J359,0)</f>
        <v>0</v>
      </c>
      <c r="BF359" s="149">
        <f>IF(N359="snížená",J359,0)</f>
        <v>0</v>
      </c>
      <c r="BG359" s="149">
        <f>IF(N359="zákl. přenesená",J359,0)</f>
        <v>0</v>
      </c>
      <c r="BH359" s="149">
        <f>IF(N359="sníž. přenesená",J359,0)</f>
        <v>0</v>
      </c>
      <c r="BI359" s="149">
        <f>IF(N359="nulová",J359,0)</f>
        <v>0</v>
      </c>
      <c r="BJ359" s="16" t="s">
        <v>83</v>
      </c>
      <c r="BK359" s="149">
        <f>ROUND(I359*H359,2)</f>
        <v>0</v>
      </c>
      <c r="BL359" s="16" t="s">
        <v>256</v>
      </c>
      <c r="BM359" s="148" t="s">
        <v>1148</v>
      </c>
    </row>
    <row r="360" spans="1:65" s="2" customFormat="1" ht="19.2">
      <c r="A360" s="31"/>
      <c r="B360" s="32"/>
      <c r="C360" s="31"/>
      <c r="D360" s="150" t="s">
        <v>138</v>
      </c>
      <c r="E360" s="31"/>
      <c r="F360" s="151" t="s">
        <v>509</v>
      </c>
      <c r="G360" s="31"/>
      <c r="H360" s="31"/>
      <c r="I360" s="152"/>
      <c r="J360" s="31"/>
      <c r="K360" s="31"/>
      <c r="L360" s="32"/>
      <c r="M360" s="153"/>
      <c r="N360" s="154"/>
      <c r="O360" s="57"/>
      <c r="P360" s="57"/>
      <c r="Q360" s="57"/>
      <c r="R360" s="57"/>
      <c r="S360" s="57"/>
      <c r="T360" s="58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T360" s="16" t="s">
        <v>138</v>
      </c>
      <c r="AU360" s="16" t="s">
        <v>85</v>
      </c>
    </row>
    <row r="361" spans="1:65" s="2" customFormat="1" ht="16.5" customHeight="1">
      <c r="A361" s="31"/>
      <c r="B361" s="136"/>
      <c r="C361" s="137" t="s">
        <v>841</v>
      </c>
      <c r="D361" s="137" t="s">
        <v>133</v>
      </c>
      <c r="E361" s="138" t="s">
        <v>1149</v>
      </c>
      <c r="F361" s="139" t="s">
        <v>1150</v>
      </c>
      <c r="G361" s="140" t="s">
        <v>136</v>
      </c>
      <c r="H361" s="141">
        <v>16</v>
      </c>
      <c r="I361" s="142"/>
      <c r="J361" s="143">
        <f>ROUND(I361*H361,2)</f>
        <v>0</v>
      </c>
      <c r="K361" s="139" t="s">
        <v>179</v>
      </c>
      <c r="L361" s="32"/>
      <c r="M361" s="144" t="s">
        <v>1</v>
      </c>
      <c r="N361" s="145" t="s">
        <v>41</v>
      </c>
      <c r="O361" s="57"/>
      <c r="P361" s="146">
        <f>O361*H361</f>
        <v>0</v>
      </c>
      <c r="Q361" s="146">
        <v>0</v>
      </c>
      <c r="R361" s="146">
        <f>Q361*H361</f>
        <v>0</v>
      </c>
      <c r="S361" s="146">
        <v>0</v>
      </c>
      <c r="T361" s="147">
        <f>S361*H361</f>
        <v>0</v>
      </c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R361" s="148" t="s">
        <v>256</v>
      </c>
      <c r="AT361" s="148" t="s">
        <v>133</v>
      </c>
      <c r="AU361" s="148" t="s">
        <v>85</v>
      </c>
      <c r="AY361" s="16" t="s">
        <v>132</v>
      </c>
      <c r="BE361" s="149">
        <f>IF(N361="základní",J361,0)</f>
        <v>0</v>
      </c>
      <c r="BF361" s="149">
        <f>IF(N361="snížená",J361,0)</f>
        <v>0</v>
      </c>
      <c r="BG361" s="149">
        <f>IF(N361="zákl. přenesená",J361,0)</f>
        <v>0</v>
      </c>
      <c r="BH361" s="149">
        <f>IF(N361="sníž. přenesená",J361,0)</f>
        <v>0</v>
      </c>
      <c r="BI361" s="149">
        <f>IF(N361="nulová",J361,0)</f>
        <v>0</v>
      </c>
      <c r="BJ361" s="16" t="s">
        <v>83</v>
      </c>
      <c r="BK361" s="149">
        <f>ROUND(I361*H361,2)</f>
        <v>0</v>
      </c>
      <c r="BL361" s="16" t="s">
        <v>256</v>
      </c>
      <c r="BM361" s="148" t="s">
        <v>1151</v>
      </c>
    </row>
    <row r="362" spans="1:65" s="2" customFormat="1" ht="19.2">
      <c r="A362" s="31"/>
      <c r="B362" s="32"/>
      <c r="C362" s="31"/>
      <c r="D362" s="150" t="s">
        <v>138</v>
      </c>
      <c r="E362" s="31"/>
      <c r="F362" s="151" t="s">
        <v>1152</v>
      </c>
      <c r="G362" s="31"/>
      <c r="H362" s="31"/>
      <c r="I362" s="152"/>
      <c r="J362" s="31"/>
      <c r="K362" s="31"/>
      <c r="L362" s="32"/>
      <c r="M362" s="153"/>
      <c r="N362" s="154"/>
      <c r="O362" s="57"/>
      <c r="P362" s="57"/>
      <c r="Q362" s="57"/>
      <c r="R362" s="57"/>
      <c r="S362" s="57"/>
      <c r="T362" s="58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T362" s="16" t="s">
        <v>138</v>
      </c>
      <c r="AU362" s="16" t="s">
        <v>85</v>
      </c>
    </row>
    <row r="363" spans="1:65" s="2" customFormat="1" ht="24.15" customHeight="1">
      <c r="A363" s="31"/>
      <c r="B363" s="136"/>
      <c r="C363" s="174" t="s">
        <v>842</v>
      </c>
      <c r="D363" s="174" t="s">
        <v>337</v>
      </c>
      <c r="E363" s="175" t="s">
        <v>1153</v>
      </c>
      <c r="F363" s="176" t="s">
        <v>1154</v>
      </c>
      <c r="G363" s="177" t="s">
        <v>136</v>
      </c>
      <c r="H363" s="178">
        <v>16</v>
      </c>
      <c r="I363" s="179"/>
      <c r="J363" s="180">
        <f>ROUND(I363*H363,2)</f>
        <v>0</v>
      </c>
      <c r="K363" s="176" t="s">
        <v>179</v>
      </c>
      <c r="L363" s="181"/>
      <c r="M363" s="182" t="s">
        <v>1</v>
      </c>
      <c r="N363" s="183" t="s">
        <v>41</v>
      </c>
      <c r="O363" s="57"/>
      <c r="P363" s="146">
        <f>O363*H363</f>
        <v>0</v>
      </c>
      <c r="Q363" s="146">
        <v>2.0000000000000001E-4</v>
      </c>
      <c r="R363" s="146">
        <f>Q363*H363</f>
        <v>3.2000000000000002E-3</v>
      </c>
      <c r="S363" s="146">
        <v>0</v>
      </c>
      <c r="T363" s="147">
        <f>S363*H363</f>
        <v>0</v>
      </c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R363" s="148" t="s">
        <v>340</v>
      </c>
      <c r="AT363" s="148" t="s">
        <v>337</v>
      </c>
      <c r="AU363" s="148" t="s">
        <v>85</v>
      </c>
      <c r="AY363" s="16" t="s">
        <v>132</v>
      </c>
      <c r="BE363" s="149">
        <f>IF(N363="základní",J363,0)</f>
        <v>0</v>
      </c>
      <c r="BF363" s="149">
        <f>IF(N363="snížená",J363,0)</f>
        <v>0</v>
      </c>
      <c r="BG363" s="149">
        <f>IF(N363="zákl. přenesená",J363,0)</f>
        <v>0</v>
      </c>
      <c r="BH363" s="149">
        <f>IF(N363="sníž. přenesená",J363,0)</f>
        <v>0</v>
      </c>
      <c r="BI363" s="149">
        <f>IF(N363="nulová",J363,0)</f>
        <v>0</v>
      </c>
      <c r="BJ363" s="16" t="s">
        <v>83</v>
      </c>
      <c r="BK363" s="149">
        <f>ROUND(I363*H363,2)</f>
        <v>0</v>
      </c>
      <c r="BL363" s="16" t="s">
        <v>256</v>
      </c>
      <c r="BM363" s="148" t="s">
        <v>1155</v>
      </c>
    </row>
    <row r="364" spans="1:65" s="2" customFormat="1" ht="19.2">
      <c r="A364" s="31"/>
      <c r="B364" s="32"/>
      <c r="C364" s="31"/>
      <c r="D364" s="150" t="s">
        <v>138</v>
      </c>
      <c r="E364" s="31"/>
      <c r="F364" s="151" t="s">
        <v>1154</v>
      </c>
      <c r="G364" s="31"/>
      <c r="H364" s="31"/>
      <c r="I364" s="152"/>
      <c r="J364" s="31"/>
      <c r="K364" s="31"/>
      <c r="L364" s="32"/>
      <c r="M364" s="153"/>
      <c r="N364" s="154"/>
      <c r="O364" s="57"/>
      <c r="P364" s="57"/>
      <c r="Q364" s="57"/>
      <c r="R364" s="57"/>
      <c r="S364" s="57"/>
      <c r="T364" s="58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T364" s="16" t="s">
        <v>138</v>
      </c>
      <c r="AU364" s="16" t="s">
        <v>85</v>
      </c>
    </row>
    <row r="365" spans="1:65" s="2" customFormat="1" ht="21.75" customHeight="1">
      <c r="A365" s="31"/>
      <c r="B365" s="136"/>
      <c r="C365" s="137" t="s">
        <v>843</v>
      </c>
      <c r="D365" s="137" t="s">
        <v>133</v>
      </c>
      <c r="E365" s="138" t="s">
        <v>512</v>
      </c>
      <c r="F365" s="139" t="s">
        <v>513</v>
      </c>
      <c r="G365" s="140" t="s">
        <v>136</v>
      </c>
      <c r="H365" s="141">
        <v>1</v>
      </c>
      <c r="I365" s="142"/>
      <c r="J365" s="143">
        <f>ROUND(I365*H365,2)</f>
        <v>0</v>
      </c>
      <c r="K365" s="139" t="s">
        <v>179</v>
      </c>
      <c r="L365" s="32"/>
      <c r="M365" s="144" t="s">
        <v>1</v>
      </c>
      <c r="N365" s="145" t="s">
        <v>41</v>
      </c>
      <c r="O365" s="57"/>
      <c r="P365" s="146">
        <f>O365*H365</f>
        <v>0</v>
      </c>
      <c r="Q365" s="146">
        <v>0</v>
      </c>
      <c r="R365" s="146">
        <f>Q365*H365</f>
        <v>0</v>
      </c>
      <c r="S365" s="146">
        <v>0</v>
      </c>
      <c r="T365" s="147">
        <f>S365*H365</f>
        <v>0</v>
      </c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R365" s="148" t="s">
        <v>256</v>
      </c>
      <c r="AT365" s="148" t="s">
        <v>133</v>
      </c>
      <c r="AU365" s="148" t="s">
        <v>85</v>
      </c>
      <c r="AY365" s="16" t="s">
        <v>132</v>
      </c>
      <c r="BE365" s="149">
        <f>IF(N365="základní",J365,0)</f>
        <v>0</v>
      </c>
      <c r="BF365" s="149">
        <f>IF(N365="snížená",J365,0)</f>
        <v>0</v>
      </c>
      <c r="BG365" s="149">
        <f>IF(N365="zákl. přenesená",J365,0)</f>
        <v>0</v>
      </c>
      <c r="BH365" s="149">
        <f>IF(N365="sníž. přenesená",J365,0)</f>
        <v>0</v>
      </c>
      <c r="BI365" s="149">
        <f>IF(N365="nulová",J365,0)</f>
        <v>0</v>
      </c>
      <c r="BJ365" s="16" t="s">
        <v>83</v>
      </c>
      <c r="BK365" s="149">
        <f>ROUND(I365*H365,2)</f>
        <v>0</v>
      </c>
      <c r="BL365" s="16" t="s">
        <v>256</v>
      </c>
      <c r="BM365" s="148" t="s">
        <v>1156</v>
      </c>
    </row>
    <row r="366" spans="1:65" s="2" customFormat="1" ht="19.2">
      <c r="A366" s="31"/>
      <c r="B366" s="32"/>
      <c r="C366" s="31"/>
      <c r="D366" s="150" t="s">
        <v>138</v>
      </c>
      <c r="E366" s="31"/>
      <c r="F366" s="151" t="s">
        <v>515</v>
      </c>
      <c r="G366" s="31"/>
      <c r="H366" s="31"/>
      <c r="I366" s="152"/>
      <c r="J366" s="31"/>
      <c r="K366" s="31"/>
      <c r="L366" s="32"/>
      <c r="M366" s="153"/>
      <c r="N366" s="154"/>
      <c r="O366" s="57"/>
      <c r="P366" s="57"/>
      <c r="Q366" s="57"/>
      <c r="R366" s="57"/>
      <c r="S366" s="57"/>
      <c r="T366" s="58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T366" s="16" t="s">
        <v>138</v>
      </c>
      <c r="AU366" s="16" t="s">
        <v>85</v>
      </c>
    </row>
    <row r="367" spans="1:65" s="2" customFormat="1" ht="21.75" customHeight="1">
      <c r="A367" s="31"/>
      <c r="B367" s="136"/>
      <c r="C367" s="174" t="s">
        <v>844</v>
      </c>
      <c r="D367" s="174" t="s">
        <v>337</v>
      </c>
      <c r="E367" s="175" t="s">
        <v>517</v>
      </c>
      <c r="F367" s="176" t="s">
        <v>518</v>
      </c>
      <c r="G367" s="177" t="s">
        <v>136</v>
      </c>
      <c r="H367" s="178">
        <v>1</v>
      </c>
      <c r="I367" s="179"/>
      <c r="J367" s="180">
        <f>ROUND(I367*H367,2)</f>
        <v>0</v>
      </c>
      <c r="K367" s="176" t="s">
        <v>179</v>
      </c>
      <c r="L367" s="181"/>
      <c r="M367" s="182" t="s">
        <v>1</v>
      </c>
      <c r="N367" s="183" t="s">
        <v>41</v>
      </c>
      <c r="O367" s="57"/>
      <c r="P367" s="146">
        <f>O367*H367</f>
        <v>0</v>
      </c>
      <c r="Q367" s="146">
        <v>2.0000000000000001E-4</v>
      </c>
      <c r="R367" s="146">
        <f>Q367*H367</f>
        <v>2.0000000000000001E-4</v>
      </c>
      <c r="S367" s="146">
        <v>0</v>
      </c>
      <c r="T367" s="147">
        <f>S367*H367</f>
        <v>0</v>
      </c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R367" s="148" t="s">
        <v>340</v>
      </c>
      <c r="AT367" s="148" t="s">
        <v>337</v>
      </c>
      <c r="AU367" s="148" t="s">
        <v>85</v>
      </c>
      <c r="AY367" s="16" t="s">
        <v>132</v>
      </c>
      <c r="BE367" s="149">
        <f>IF(N367="základní",J367,0)</f>
        <v>0</v>
      </c>
      <c r="BF367" s="149">
        <f>IF(N367="snížená",J367,0)</f>
        <v>0</v>
      </c>
      <c r="BG367" s="149">
        <f>IF(N367="zákl. přenesená",J367,0)</f>
        <v>0</v>
      </c>
      <c r="BH367" s="149">
        <f>IF(N367="sníž. přenesená",J367,0)</f>
        <v>0</v>
      </c>
      <c r="BI367" s="149">
        <f>IF(N367="nulová",J367,0)</f>
        <v>0</v>
      </c>
      <c r="BJ367" s="16" t="s">
        <v>83</v>
      </c>
      <c r="BK367" s="149">
        <f>ROUND(I367*H367,2)</f>
        <v>0</v>
      </c>
      <c r="BL367" s="16" t="s">
        <v>256</v>
      </c>
      <c r="BM367" s="148" t="s">
        <v>1157</v>
      </c>
    </row>
    <row r="368" spans="1:65" s="2" customFormat="1">
      <c r="A368" s="31"/>
      <c r="B368" s="32"/>
      <c r="C368" s="31"/>
      <c r="D368" s="150" t="s">
        <v>138</v>
      </c>
      <c r="E368" s="31"/>
      <c r="F368" s="151" t="s">
        <v>518</v>
      </c>
      <c r="G368" s="31"/>
      <c r="H368" s="31"/>
      <c r="I368" s="152"/>
      <c r="J368" s="31"/>
      <c r="K368" s="31"/>
      <c r="L368" s="32"/>
      <c r="M368" s="153"/>
      <c r="N368" s="154"/>
      <c r="O368" s="57"/>
      <c r="P368" s="57"/>
      <c r="Q368" s="57"/>
      <c r="R368" s="57"/>
      <c r="S368" s="57"/>
      <c r="T368" s="58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T368" s="16" t="s">
        <v>138</v>
      </c>
      <c r="AU368" s="16" t="s">
        <v>85</v>
      </c>
    </row>
    <row r="369" spans="1:65" s="2" customFormat="1" ht="37.950000000000003" customHeight="1">
      <c r="A369" s="31"/>
      <c r="B369" s="136"/>
      <c r="C369" s="137" t="s">
        <v>850</v>
      </c>
      <c r="D369" s="137" t="s">
        <v>133</v>
      </c>
      <c r="E369" s="138" t="s">
        <v>521</v>
      </c>
      <c r="F369" s="139" t="s">
        <v>522</v>
      </c>
      <c r="G369" s="140" t="s">
        <v>212</v>
      </c>
      <c r="H369" s="141">
        <v>43</v>
      </c>
      <c r="I369" s="142"/>
      <c r="J369" s="143">
        <f>ROUND(I369*H369,2)</f>
        <v>0</v>
      </c>
      <c r="K369" s="139" t="s">
        <v>179</v>
      </c>
      <c r="L369" s="32"/>
      <c r="M369" s="144" t="s">
        <v>1</v>
      </c>
      <c r="N369" s="145" t="s">
        <v>41</v>
      </c>
      <c r="O369" s="57"/>
      <c r="P369" s="146">
        <f>O369*H369</f>
        <v>0</v>
      </c>
      <c r="Q369" s="146">
        <v>1.67E-3</v>
      </c>
      <c r="R369" s="146">
        <f>Q369*H369</f>
        <v>7.1809999999999999E-2</v>
      </c>
      <c r="S369" s="146">
        <v>0</v>
      </c>
      <c r="T369" s="147">
        <f>S369*H369</f>
        <v>0</v>
      </c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R369" s="148" t="s">
        <v>256</v>
      </c>
      <c r="AT369" s="148" t="s">
        <v>133</v>
      </c>
      <c r="AU369" s="148" t="s">
        <v>85</v>
      </c>
      <c r="AY369" s="16" t="s">
        <v>132</v>
      </c>
      <c r="BE369" s="149">
        <f>IF(N369="základní",J369,0)</f>
        <v>0</v>
      </c>
      <c r="BF369" s="149">
        <f>IF(N369="snížená",J369,0)</f>
        <v>0</v>
      </c>
      <c r="BG369" s="149">
        <f>IF(N369="zákl. přenesená",J369,0)</f>
        <v>0</v>
      </c>
      <c r="BH369" s="149">
        <f>IF(N369="sníž. přenesená",J369,0)</f>
        <v>0</v>
      </c>
      <c r="BI369" s="149">
        <f>IF(N369="nulová",J369,0)</f>
        <v>0</v>
      </c>
      <c r="BJ369" s="16" t="s">
        <v>83</v>
      </c>
      <c r="BK369" s="149">
        <f>ROUND(I369*H369,2)</f>
        <v>0</v>
      </c>
      <c r="BL369" s="16" t="s">
        <v>256</v>
      </c>
      <c r="BM369" s="148" t="s">
        <v>1158</v>
      </c>
    </row>
    <row r="370" spans="1:65" s="2" customFormat="1" ht="19.2">
      <c r="A370" s="31"/>
      <c r="B370" s="32"/>
      <c r="C370" s="31"/>
      <c r="D370" s="150" t="s">
        <v>138</v>
      </c>
      <c r="E370" s="31"/>
      <c r="F370" s="151" t="s">
        <v>524</v>
      </c>
      <c r="G370" s="31"/>
      <c r="H370" s="31"/>
      <c r="I370" s="152"/>
      <c r="J370" s="31"/>
      <c r="K370" s="31"/>
      <c r="L370" s="32"/>
      <c r="M370" s="153"/>
      <c r="N370" s="154"/>
      <c r="O370" s="57"/>
      <c r="P370" s="57"/>
      <c r="Q370" s="57"/>
      <c r="R370" s="57"/>
      <c r="S370" s="57"/>
      <c r="T370" s="58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T370" s="16" t="s">
        <v>138</v>
      </c>
      <c r="AU370" s="16" t="s">
        <v>85</v>
      </c>
    </row>
    <row r="371" spans="1:65" s="13" customFormat="1">
      <c r="B371" s="165"/>
      <c r="D371" s="150" t="s">
        <v>186</v>
      </c>
      <c r="E371" s="166" t="s">
        <v>1</v>
      </c>
      <c r="F371" s="167" t="s">
        <v>1159</v>
      </c>
      <c r="H371" s="168">
        <v>11</v>
      </c>
      <c r="I371" s="169"/>
      <c r="L371" s="165"/>
      <c r="M371" s="170"/>
      <c r="N371" s="171"/>
      <c r="O371" s="171"/>
      <c r="P371" s="171"/>
      <c r="Q371" s="171"/>
      <c r="R371" s="171"/>
      <c r="S371" s="171"/>
      <c r="T371" s="172"/>
      <c r="AT371" s="166" t="s">
        <v>186</v>
      </c>
      <c r="AU371" s="166" t="s">
        <v>85</v>
      </c>
      <c r="AV371" s="13" t="s">
        <v>85</v>
      </c>
      <c r="AW371" s="13" t="s">
        <v>31</v>
      </c>
      <c r="AX371" s="13" t="s">
        <v>76</v>
      </c>
      <c r="AY371" s="166" t="s">
        <v>132</v>
      </c>
    </row>
    <row r="372" spans="1:65" s="13" customFormat="1">
      <c r="B372" s="165"/>
      <c r="D372" s="150" t="s">
        <v>186</v>
      </c>
      <c r="E372" s="166" t="s">
        <v>1</v>
      </c>
      <c r="F372" s="167" t="s">
        <v>1160</v>
      </c>
      <c r="H372" s="168">
        <v>32</v>
      </c>
      <c r="I372" s="169"/>
      <c r="L372" s="165"/>
      <c r="M372" s="170"/>
      <c r="N372" s="171"/>
      <c r="O372" s="171"/>
      <c r="P372" s="171"/>
      <c r="Q372" s="171"/>
      <c r="R372" s="171"/>
      <c r="S372" s="171"/>
      <c r="T372" s="172"/>
      <c r="AT372" s="166" t="s">
        <v>186</v>
      </c>
      <c r="AU372" s="166" t="s">
        <v>85</v>
      </c>
      <c r="AV372" s="13" t="s">
        <v>85</v>
      </c>
      <c r="AW372" s="13" t="s">
        <v>31</v>
      </c>
      <c r="AX372" s="13" t="s">
        <v>76</v>
      </c>
      <c r="AY372" s="166" t="s">
        <v>132</v>
      </c>
    </row>
    <row r="373" spans="1:65" s="2" customFormat="1" ht="16.5" customHeight="1">
      <c r="A373" s="31"/>
      <c r="B373" s="136"/>
      <c r="C373" s="137" t="s">
        <v>855</v>
      </c>
      <c r="D373" s="137" t="s">
        <v>133</v>
      </c>
      <c r="E373" s="138" t="s">
        <v>845</v>
      </c>
      <c r="F373" s="139" t="s">
        <v>846</v>
      </c>
      <c r="G373" s="140" t="s">
        <v>141</v>
      </c>
      <c r="H373" s="141">
        <v>1</v>
      </c>
      <c r="I373" s="142"/>
      <c r="J373" s="143">
        <f>ROUND(I373*H373,2)</f>
        <v>0</v>
      </c>
      <c r="K373" s="139" t="s">
        <v>1</v>
      </c>
      <c r="L373" s="32"/>
      <c r="M373" s="144" t="s">
        <v>1</v>
      </c>
      <c r="N373" s="145" t="s">
        <v>41</v>
      </c>
      <c r="O373" s="57"/>
      <c r="P373" s="146">
        <f>O373*H373</f>
        <v>0</v>
      </c>
      <c r="Q373" s="146">
        <v>0</v>
      </c>
      <c r="R373" s="146">
        <f>Q373*H373</f>
        <v>0</v>
      </c>
      <c r="S373" s="146">
        <v>0</v>
      </c>
      <c r="T373" s="147">
        <f>S373*H373</f>
        <v>0</v>
      </c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R373" s="148" t="s">
        <v>256</v>
      </c>
      <c r="AT373" s="148" t="s">
        <v>133</v>
      </c>
      <c r="AU373" s="148" t="s">
        <v>85</v>
      </c>
      <c r="AY373" s="16" t="s">
        <v>132</v>
      </c>
      <c r="BE373" s="149">
        <f>IF(N373="základní",J373,0)</f>
        <v>0</v>
      </c>
      <c r="BF373" s="149">
        <f>IF(N373="snížená",J373,0)</f>
        <v>0</v>
      </c>
      <c r="BG373" s="149">
        <f>IF(N373="zákl. přenesená",J373,0)</f>
        <v>0</v>
      </c>
      <c r="BH373" s="149">
        <f>IF(N373="sníž. přenesená",J373,0)</f>
        <v>0</v>
      </c>
      <c r="BI373" s="149">
        <f>IF(N373="nulová",J373,0)</f>
        <v>0</v>
      </c>
      <c r="BJ373" s="16" t="s">
        <v>83</v>
      </c>
      <c r="BK373" s="149">
        <f>ROUND(I373*H373,2)</f>
        <v>0</v>
      </c>
      <c r="BL373" s="16" t="s">
        <v>256</v>
      </c>
      <c r="BM373" s="148" t="s">
        <v>1161</v>
      </c>
    </row>
    <row r="374" spans="1:65" s="2" customFormat="1">
      <c r="A374" s="31"/>
      <c r="B374" s="32"/>
      <c r="C374" s="31"/>
      <c r="D374" s="150" t="s">
        <v>138</v>
      </c>
      <c r="E374" s="31"/>
      <c r="F374" s="151" t="s">
        <v>846</v>
      </c>
      <c r="G374" s="31"/>
      <c r="H374" s="31"/>
      <c r="I374" s="152"/>
      <c r="J374" s="31"/>
      <c r="K374" s="31"/>
      <c r="L374" s="32"/>
      <c r="M374" s="153"/>
      <c r="N374" s="154"/>
      <c r="O374" s="57"/>
      <c r="P374" s="57"/>
      <c r="Q374" s="57"/>
      <c r="R374" s="57"/>
      <c r="S374" s="57"/>
      <c r="T374" s="58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T374" s="16" t="s">
        <v>138</v>
      </c>
      <c r="AU374" s="16" t="s">
        <v>85</v>
      </c>
    </row>
    <row r="375" spans="1:65" s="2" customFormat="1" ht="37.950000000000003" customHeight="1">
      <c r="A375" s="31"/>
      <c r="B375" s="136"/>
      <c r="C375" s="137" t="s">
        <v>860</v>
      </c>
      <c r="D375" s="137" t="s">
        <v>133</v>
      </c>
      <c r="E375" s="138" t="s">
        <v>1162</v>
      </c>
      <c r="F375" s="139" t="s">
        <v>1163</v>
      </c>
      <c r="G375" s="140" t="s">
        <v>212</v>
      </c>
      <c r="H375" s="141">
        <v>10</v>
      </c>
      <c r="I375" s="142"/>
      <c r="J375" s="143">
        <f>ROUND(I375*H375,2)</f>
        <v>0</v>
      </c>
      <c r="K375" s="139" t="s">
        <v>179</v>
      </c>
      <c r="L375" s="32"/>
      <c r="M375" s="144" t="s">
        <v>1</v>
      </c>
      <c r="N375" s="145" t="s">
        <v>41</v>
      </c>
      <c r="O375" s="57"/>
      <c r="P375" s="146">
        <f>O375*H375</f>
        <v>0</v>
      </c>
      <c r="Q375" s="146">
        <v>3.4399999999999999E-3</v>
      </c>
      <c r="R375" s="146">
        <f>Q375*H375</f>
        <v>3.44E-2</v>
      </c>
      <c r="S375" s="146">
        <v>0</v>
      </c>
      <c r="T375" s="147">
        <f>S375*H375</f>
        <v>0</v>
      </c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R375" s="148" t="s">
        <v>256</v>
      </c>
      <c r="AT375" s="148" t="s">
        <v>133</v>
      </c>
      <c r="AU375" s="148" t="s">
        <v>85</v>
      </c>
      <c r="AY375" s="16" t="s">
        <v>132</v>
      </c>
      <c r="BE375" s="149">
        <f>IF(N375="základní",J375,0)</f>
        <v>0</v>
      </c>
      <c r="BF375" s="149">
        <f>IF(N375="snížená",J375,0)</f>
        <v>0</v>
      </c>
      <c r="BG375" s="149">
        <f>IF(N375="zákl. přenesená",J375,0)</f>
        <v>0</v>
      </c>
      <c r="BH375" s="149">
        <f>IF(N375="sníž. přenesená",J375,0)</f>
        <v>0</v>
      </c>
      <c r="BI375" s="149">
        <f>IF(N375="nulová",J375,0)</f>
        <v>0</v>
      </c>
      <c r="BJ375" s="16" t="s">
        <v>83</v>
      </c>
      <c r="BK375" s="149">
        <f>ROUND(I375*H375,2)</f>
        <v>0</v>
      </c>
      <c r="BL375" s="16" t="s">
        <v>256</v>
      </c>
      <c r="BM375" s="148" t="s">
        <v>1164</v>
      </c>
    </row>
    <row r="376" spans="1:65" s="2" customFormat="1" ht="28.8">
      <c r="A376" s="31"/>
      <c r="B376" s="32"/>
      <c r="C376" s="31"/>
      <c r="D376" s="150" t="s">
        <v>138</v>
      </c>
      <c r="E376" s="31"/>
      <c r="F376" s="151" t="s">
        <v>1165</v>
      </c>
      <c r="G376" s="31"/>
      <c r="H376" s="31"/>
      <c r="I376" s="152"/>
      <c r="J376" s="31"/>
      <c r="K376" s="31"/>
      <c r="L376" s="32"/>
      <c r="M376" s="153"/>
      <c r="N376" s="154"/>
      <c r="O376" s="57"/>
      <c r="P376" s="57"/>
      <c r="Q376" s="57"/>
      <c r="R376" s="57"/>
      <c r="S376" s="57"/>
      <c r="T376" s="58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T376" s="16" t="s">
        <v>138</v>
      </c>
      <c r="AU376" s="16" t="s">
        <v>85</v>
      </c>
    </row>
    <row r="377" spans="1:65" s="13" customFormat="1">
      <c r="B377" s="165"/>
      <c r="D377" s="150" t="s">
        <v>186</v>
      </c>
      <c r="E377" s="166" t="s">
        <v>1</v>
      </c>
      <c r="F377" s="167" t="s">
        <v>1166</v>
      </c>
      <c r="H377" s="168">
        <v>10</v>
      </c>
      <c r="I377" s="169"/>
      <c r="L377" s="165"/>
      <c r="M377" s="170"/>
      <c r="N377" s="171"/>
      <c r="O377" s="171"/>
      <c r="P377" s="171"/>
      <c r="Q377" s="171"/>
      <c r="R377" s="171"/>
      <c r="S377" s="171"/>
      <c r="T377" s="172"/>
      <c r="AT377" s="166" t="s">
        <v>186</v>
      </c>
      <c r="AU377" s="166" t="s">
        <v>85</v>
      </c>
      <c r="AV377" s="13" t="s">
        <v>85</v>
      </c>
      <c r="AW377" s="13" t="s">
        <v>31</v>
      </c>
      <c r="AX377" s="13" t="s">
        <v>83</v>
      </c>
      <c r="AY377" s="166" t="s">
        <v>132</v>
      </c>
    </row>
    <row r="378" spans="1:65" s="11" customFormat="1" ht="22.95" customHeight="1">
      <c r="B378" s="125"/>
      <c r="D378" s="126" t="s">
        <v>75</v>
      </c>
      <c r="E378" s="163" t="s">
        <v>848</v>
      </c>
      <c r="F378" s="163" t="s">
        <v>849</v>
      </c>
      <c r="I378" s="128"/>
      <c r="J378" s="164">
        <f>BK378</f>
        <v>0</v>
      </c>
      <c r="L378" s="125"/>
      <c r="M378" s="130"/>
      <c r="N378" s="131"/>
      <c r="O378" s="131"/>
      <c r="P378" s="132">
        <f>SUM(P379:P397)</f>
        <v>0</v>
      </c>
      <c r="Q378" s="131"/>
      <c r="R378" s="132">
        <f>SUM(R379:R397)</f>
        <v>3.7148019999999997</v>
      </c>
      <c r="S378" s="131"/>
      <c r="T378" s="133">
        <f>SUM(T379:T397)</f>
        <v>0</v>
      </c>
      <c r="AR378" s="126" t="s">
        <v>85</v>
      </c>
      <c r="AT378" s="134" t="s">
        <v>75</v>
      </c>
      <c r="AU378" s="134" t="s">
        <v>83</v>
      </c>
      <c r="AY378" s="126" t="s">
        <v>132</v>
      </c>
      <c r="BK378" s="135">
        <f>SUM(BK379:BK397)</f>
        <v>0</v>
      </c>
    </row>
    <row r="379" spans="1:65" s="2" customFormat="1" ht="16.5" customHeight="1">
      <c r="A379" s="31"/>
      <c r="B379" s="136"/>
      <c r="C379" s="137" t="s">
        <v>865</v>
      </c>
      <c r="D379" s="137" t="s">
        <v>133</v>
      </c>
      <c r="E379" s="138" t="s">
        <v>851</v>
      </c>
      <c r="F379" s="139" t="s">
        <v>852</v>
      </c>
      <c r="G379" s="140" t="s">
        <v>178</v>
      </c>
      <c r="H379" s="141">
        <v>92.6</v>
      </c>
      <c r="I379" s="142"/>
      <c r="J379" s="143">
        <f>ROUND(I379*H379,2)</f>
        <v>0</v>
      </c>
      <c r="K379" s="139" t="s">
        <v>179</v>
      </c>
      <c r="L379" s="32"/>
      <c r="M379" s="144" t="s">
        <v>1</v>
      </c>
      <c r="N379" s="145" t="s">
        <v>41</v>
      </c>
      <c r="O379" s="57"/>
      <c r="P379" s="146">
        <f>O379*H379</f>
        <v>0</v>
      </c>
      <c r="Q379" s="146">
        <v>0</v>
      </c>
      <c r="R379" s="146">
        <f>Q379*H379</f>
        <v>0</v>
      </c>
      <c r="S379" s="146">
        <v>0</v>
      </c>
      <c r="T379" s="147">
        <f>S379*H379</f>
        <v>0</v>
      </c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R379" s="148" t="s">
        <v>256</v>
      </c>
      <c r="AT379" s="148" t="s">
        <v>133</v>
      </c>
      <c r="AU379" s="148" t="s">
        <v>85</v>
      </c>
      <c r="AY379" s="16" t="s">
        <v>132</v>
      </c>
      <c r="BE379" s="149">
        <f>IF(N379="základní",J379,0)</f>
        <v>0</v>
      </c>
      <c r="BF379" s="149">
        <f>IF(N379="snížená",J379,0)</f>
        <v>0</v>
      </c>
      <c r="BG379" s="149">
        <f>IF(N379="zákl. přenesená",J379,0)</f>
        <v>0</v>
      </c>
      <c r="BH379" s="149">
        <f>IF(N379="sníž. přenesená",J379,0)</f>
        <v>0</v>
      </c>
      <c r="BI379" s="149">
        <f>IF(N379="nulová",J379,0)</f>
        <v>0</v>
      </c>
      <c r="BJ379" s="16" t="s">
        <v>83</v>
      </c>
      <c r="BK379" s="149">
        <f>ROUND(I379*H379,2)</f>
        <v>0</v>
      </c>
      <c r="BL379" s="16" t="s">
        <v>256</v>
      </c>
      <c r="BM379" s="148" t="s">
        <v>1167</v>
      </c>
    </row>
    <row r="380" spans="1:65" s="2" customFormat="1">
      <c r="A380" s="31"/>
      <c r="B380" s="32"/>
      <c r="C380" s="31"/>
      <c r="D380" s="150" t="s">
        <v>138</v>
      </c>
      <c r="E380" s="31"/>
      <c r="F380" s="151" t="s">
        <v>854</v>
      </c>
      <c r="G380" s="31"/>
      <c r="H380" s="31"/>
      <c r="I380" s="152"/>
      <c r="J380" s="31"/>
      <c r="K380" s="31"/>
      <c r="L380" s="32"/>
      <c r="M380" s="153"/>
      <c r="N380" s="154"/>
      <c r="O380" s="57"/>
      <c r="P380" s="57"/>
      <c r="Q380" s="57"/>
      <c r="R380" s="57"/>
      <c r="S380" s="57"/>
      <c r="T380" s="58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T380" s="16" t="s">
        <v>138</v>
      </c>
      <c r="AU380" s="16" t="s">
        <v>85</v>
      </c>
    </row>
    <row r="381" spans="1:65" s="2" customFormat="1" ht="16.5" customHeight="1">
      <c r="A381" s="31"/>
      <c r="B381" s="136"/>
      <c r="C381" s="137" t="s">
        <v>870</v>
      </c>
      <c r="D381" s="137" t="s">
        <v>133</v>
      </c>
      <c r="E381" s="138" t="s">
        <v>856</v>
      </c>
      <c r="F381" s="139" t="s">
        <v>857</v>
      </c>
      <c r="G381" s="140" t="s">
        <v>178</v>
      </c>
      <c r="H381" s="141">
        <v>92.6</v>
      </c>
      <c r="I381" s="142"/>
      <c r="J381" s="143">
        <f>ROUND(I381*H381,2)</f>
        <v>0</v>
      </c>
      <c r="K381" s="139" t="s">
        <v>179</v>
      </c>
      <c r="L381" s="32"/>
      <c r="M381" s="144" t="s">
        <v>1</v>
      </c>
      <c r="N381" s="145" t="s">
        <v>41</v>
      </c>
      <c r="O381" s="57"/>
      <c r="P381" s="146">
        <f>O381*H381</f>
        <v>0</v>
      </c>
      <c r="Q381" s="146">
        <v>2.9999999999999997E-4</v>
      </c>
      <c r="R381" s="146">
        <f>Q381*H381</f>
        <v>2.7779999999999996E-2</v>
      </c>
      <c r="S381" s="146">
        <v>0</v>
      </c>
      <c r="T381" s="147">
        <f>S381*H381</f>
        <v>0</v>
      </c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R381" s="148" t="s">
        <v>256</v>
      </c>
      <c r="AT381" s="148" t="s">
        <v>133</v>
      </c>
      <c r="AU381" s="148" t="s">
        <v>85</v>
      </c>
      <c r="AY381" s="16" t="s">
        <v>132</v>
      </c>
      <c r="BE381" s="149">
        <f>IF(N381="základní",J381,0)</f>
        <v>0</v>
      </c>
      <c r="BF381" s="149">
        <f>IF(N381="snížená",J381,0)</f>
        <v>0</v>
      </c>
      <c r="BG381" s="149">
        <f>IF(N381="zákl. přenesená",J381,0)</f>
        <v>0</v>
      </c>
      <c r="BH381" s="149">
        <f>IF(N381="sníž. přenesená",J381,0)</f>
        <v>0</v>
      </c>
      <c r="BI381" s="149">
        <f>IF(N381="nulová",J381,0)</f>
        <v>0</v>
      </c>
      <c r="BJ381" s="16" t="s">
        <v>83</v>
      </c>
      <c r="BK381" s="149">
        <f>ROUND(I381*H381,2)</f>
        <v>0</v>
      </c>
      <c r="BL381" s="16" t="s">
        <v>256</v>
      </c>
      <c r="BM381" s="148" t="s">
        <v>1168</v>
      </c>
    </row>
    <row r="382" spans="1:65" s="2" customFormat="1" ht="19.2">
      <c r="A382" s="31"/>
      <c r="B382" s="32"/>
      <c r="C382" s="31"/>
      <c r="D382" s="150" t="s">
        <v>138</v>
      </c>
      <c r="E382" s="31"/>
      <c r="F382" s="151" t="s">
        <v>859</v>
      </c>
      <c r="G382" s="31"/>
      <c r="H382" s="31"/>
      <c r="I382" s="152"/>
      <c r="J382" s="31"/>
      <c r="K382" s="31"/>
      <c r="L382" s="32"/>
      <c r="M382" s="153"/>
      <c r="N382" s="154"/>
      <c r="O382" s="57"/>
      <c r="P382" s="57"/>
      <c r="Q382" s="57"/>
      <c r="R382" s="57"/>
      <c r="S382" s="57"/>
      <c r="T382" s="58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T382" s="16" t="s">
        <v>138</v>
      </c>
      <c r="AU382" s="16" t="s">
        <v>85</v>
      </c>
    </row>
    <row r="383" spans="1:65" s="2" customFormat="1" ht="24.15" customHeight="1">
      <c r="A383" s="31"/>
      <c r="B383" s="136"/>
      <c r="C383" s="137" t="s">
        <v>875</v>
      </c>
      <c r="D383" s="137" t="s">
        <v>133</v>
      </c>
      <c r="E383" s="138" t="s">
        <v>861</v>
      </c>
      <c r="F383" s="139" t="s">
        <v>862</v>
      </c>
      <c r="G383" s="140" t="s">
        <v>178</v>
      </c>
      <c r="H383" s="141">
        <v>92.6</v>
      </c>
      <c r="I383" s="142"/>
      <c r="J383" s="143">
        <f>ROUND(I383*H383,2)</f>
        <v>0</v>
      </c>
      <c r="K383" s="139" t="s">
        <v>179</v>
      </c>
      <c r="L383" s="32"/>
      <c r="M383" s="144" t="s">
        <v>1</v>
      </c>
      <c r="N383" s="145" t="s">
        <v>41</v>
      </c>
      <c r="O383" s="57"/>
      <c r="P383" s="146">
        <f>O383*H383</f>
        <v>0</v>
      </c>
      <c r="Q383" s="146">
        <v>7.4999999999999997E-3</v>
      </c>
      <c r="R383" s="146">
        <f>Q383*H383</f>
        <v>0.6944999999999999</v>
      </c>
      <c r="S383" s="146">
        <v>0</v>
      </c>
      <c r="T383" s="147">
        <f>S383*H383</f>
        <v>0</v>
      </c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R383" s="148" t="s">
        <v>256</v>
      </c>
      <c r="AT383" s="148" t="s">
        <v>133</v>
      </c>
      <c r="AU383" s="148" t="s">
        <v>85</v>
      </c>
      <c r="AY383" s="16" t="s">
        <v>132</v>
      </c>
      <c r="BE383" s="149">
        <f>IF(N383="základní",J383,0)</f>
        <v>0</v>
      </c>
      <c r="BF383" s="149">
        <f>IF(N383="snížená",J383,0)</f>
        <v>0</v>
      </c>
      <c r="BG383" s="149">
        <f>IF(N383="zákl. přenesená",J383,0)</f>
        <v>0</v>
      </c>
      <c r="BH383" s="149">
        <f>IF(N383="sníž. přenesená",J383,0)</f>
        <v>0</v>
      </c>
      <c r="BI383" s="149">
        <f>IF(N383="nulová",J383,0)</f>
        <v>0</v>
      </c>
      <c r="BJ383" s="16" t="s">
        <v>83</v>
      </c>
      <c r="BK383" s="149">
        <f>ROUND(I383*H383,2)</f>
        <v>0</v>
      </c>
      <c r="BL383" s="16" t="s">
        <v>256</v>
      </c>
      <c r="BM383" s="148" t="s">
        <v>1169</v>
      </c>
    </row>
    <row r="384" spans="1:65" s="2" customFormat="1" ht="19.2">
      <c r="A384" s="31"/>
      <c r="B384" s="32"/>
      <c r="C384" s="31"/>
      <c r="D384" s="150" t="s">
        <v>138</v>
      </c>
      <c r="E384" s="31"/>
      <c r="F384" s="151" t="s">
        <v>864</v>
      </c>
      <c r="G384" s="31"/>
      <c r="H384" s="31"/>
      <c r="I384" s="152"/>
      <c r="J384" s="31"/>
      <c r="K384" s="31"/>
      <c r="L384" s="32"/>
      <c r="M384" s="153"/>
      <c r="N384" s="154"/>
      <c r="O384" s="57"/>
      <c r="P384" s="57"/>
      <c r="Q384" s="57"/>
      <c r="R384" s="57"/>
      <c r="S384" s="57"/>
      <c r="T384" s="58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T384" s="16" t="s">
        <v>138</v>
      </c>
      <c r="AU384" s="16" t="s">
        <v>85</v>
      </c>
    </row>
    <row r="385" spans="1:65" s="2" customFormat="1" ht="33" customHeight="1">
      <c r="A385" s="31"/>
      <c r="B385" s="136"/>
      <c r="C385" s="137" t="s">
        <v>880</v>
      </c>
      <c r="D385" s="137" t="s">
        <v>133</v>
      </c>
      <c r="E385" s="138" t="s">
        <v>866</v>
      </c>
      <c r="F385" s="139" t="s">
        <v>867</v>
      </c>
      <c r="G385" s="140" t="s">
        <v>212</v>
      </c>
      <c r="H385" s="141">
        <v>43.5</v>
      </c>
      <c r="I385" s="142"/>
      <c r="J385" s="143">
        <f>ROUND(I385*H385,2)</f>
        <v>0</v>
      </c>
      <c r="K385" s="139" t="s">
        <v>179</v>
      </c>
      <c r="L385" s="32"/>
      <c r="M385" s="144" t="s">
        <v>1</v>
      </c>
      <c r="N385" s="145" t="s">
        <v>41</v>
      </c>
      <c r="O385" s="57"/>
      <c r="P385" s="146">
        <f>O385*H385</f>
        <v>0</v>
      </c>
      <c r="Q385" s="146">
        <v>5.8E-4</v>
      </c>
      <c r="R385" s="146">
        <f>Q385*H385</f>
        <v>2.5229999999999999E-2</v>
      </c>
      <c r="S385" s="146">
        <v>0</v>
      </c>
      <c r="T385" s="147">
        <f>S385*H385</f>
        <v>0</v>
      </c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R385" s="148" t="s">
        <v>256</v>
      </c>
      <c r="AT385" s="148" t="s">
        <v>133</v>
      </c>
      <c r="AU385" s="148" t="s">
        <v>85</v>
      </c>
      <c r="AY385" s="16" t="s">
        <v>132</v>
      </c>
      <c r="BE385" s="149">
        <f>IF(N385="základní",J385,0)</f>
        <v>0</v>
      </c>
      <c r="BF385" s="149">
        <f>IF(N385="snížená",J385,0)</f>
        <v>0</v>
      </c>
      <c r="BG385" s="149">
        <f>IF(N385="zákl. přenesená",J385,0)</f>
        <v>0</v>
      </c>
      <c r="BH385" s="149">
        <f>IF(N385="sníž. přenesená",J385,0)</f>
        <v>0</v>
      </c>
      <c r="BI385" s="149">
        <f>IF(N385="nulová",J385,0)</f>
        <v>0</v>
      </c>
      <c r="BJ385" s="16" t="s">
        <v>83</v>
      </c>
      <c r="BK385" s="149">
        <f>ROUND(I385*H385,2)</f>
        <v>0</v>
      </c>
      <c r="BL385" s="16" t="s">
        <v>256</v>
      </c>
      <c r="BM385" s="148" t="s">
        <v>1170</v>
      </c>
    </row>
    <row r="386" spans="1:65" s="2" customFormat="1" ht="19.2">
      <c r="A386" s="31"/>
      <c r="B386" s="32"/>
      <c r="C386" s="31"/>
      <c r="D386" s="150" t="s">
        <v>138</v>
      </c>
      <c r="E386" s="31"/>
      <c r="F386" s="151" t="s">
        <v>869</v>
      </c>
      <c r="G386" s="31"/>
      <c r="H386" s="31"/>
      <c r="I386" s="152"/>
      <c r="J386" s="31"/>
      <c r="K386" s="31"/>
      <c r="L386" s="32"/>
      <c r="M386" s="153"/>
      <c r="N386" s="154"/>
      <c r="O386" s="57"/>
      <c r="P386" s="57"/>
      <c r="Q386" s="57"/>
      <c r="R386" s="57"/>
      <c r="S386" s="57"/>
      <c r="T386" s="58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T386" s="16" t="s">
        <v>138</v>
      </c>
      <c r="AU386" s="16" t="s">
        <v>85</v>
      </c>
    </row>
    <row r="387" spans="1:65" s="2" customFormat="1" ht="33" customHeight="1">
      <c r="A387" s="31"/>
      <c r="B387" s="136"/>
      <c r="C387" s="174" t="s">
        <v>887</v>
      </c>
      <c r="D387" s="174" t="s">
        <v>337</v>
      </c>
      <c r="E387" s="175" t="s">
        <v>871</v>
      </c>
      <c r="F387" s="176" t="s">
        <v>872</v>
      </c>
      <c r="G387" s="177" t="s">
        <v>212</v>
      </c>
      <c r="H387" s="178">
        <v>47.85</v>
      </c>
      <c r="I387" s="179"/>
      <c r="J387" s="180">
        <f>ROUND(I387*H387,2)</f>
        <v>0</v>
      </c>
      <c r="K387" s="176" t="s">
        <v>179</v>
      </c>
      <c r="L387" s="181"/>
      <c r="M387" s="182" t="s">
        <v>1</v>
      </c>
      <c r="N387" s="183" t="s">
        <v>41</v>
      </c>
      <c r="O387" s="57"/>
      <c r="P387" s="146">
        <f>O387*H387</f>
        <v>0</v>
      </c>
      <c r="Q387" s="146">
        <v>2.64E-3</v>
      </c>
      <c r="R387" s="146">
        <f>Q387*H387</f>
        <v>0.12632399999999999</v>
      </c>
      <c r="S387" s="146">
        <v>0</v>
      </c>
      <c r="T387" s="147">
        <f>S387*H387</f>
        <v>0</v>
      </c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R387" s="148" t="s">
        <v>340</v>
      </c>
      <c r="AT387" s="148" t="s">
        <v>337</v>
      </c>
      <c r="AU387" s="148" t="s">
        <v>85</v>
      </c>
      <c r="AY387" s="16" t="s">
        <v>132</v>
      </c>
      <c r="BE387" s="149">
        <f>IF(N387="základní",J387,0)</f>
        <v>0</v>
      </c>
      <c r="BF387" s="149">
        <f>IF(N387="snížená",J387,0)</f>
        <v>0</v>
      </c>
      <c r="BG387" s="149">
        <f>IF(N387="zákl. přenesená",J387,0)</f>
        <v>0</v>
      </c>
      <c r="BH387" s="149">
        <f>IF(N387="sníž. přenesená",J387,0)</f>
        <v>0</v>
      </c>
      <c r="BI387" s="149">
        <f>IF(N387="nulová",J387,0)</f>
        <v>0</v>
      </c>
      <c r="BJ387" s="16" t="s">
        <v>83</v>
      </c>
      <c r="BK387" s="149">
        <f>ROUND(I387*H387,2)</f>
        <v>0</v>
      </c>
      <c r="BL387" s="16" t="s">
        <v>256</v>
      </c>
      <c r="BM387" s="148" t="s">
        <v>1171</v>
      </c>
    </row>
    <row r="388" spans="1:65" s="2" customFormat="1" ht="19.2">
      <c r="A388" s="31"/>
      <c r="B388" s="32"/>
      <c r="C388" s="31"/>
      <c r="D388" s="150" t="s">
        <v>138</v>
      </c>
      <c r="E388" s="31"/>
      <c r="F388" s="151" t="s">
        <v>872</v>
      </c>
      <c r="G388" s="31"/>
      <c r="H388" s="31"/>
      <c r="I388" s="152"/>
      <c r="J388" s="31"/>
      <c r="K388" s="31"/>
      <c r="L388" s="32"/>
      <c r="M388" s="153"/>
      <c r="N388" s="154"/>
      <c r="O388" s="57"/>
      <c r="P388" s="57"/>
      <c r="Q388" s="57"/>
      <c r="R388" s="57"/>
      <c r="S388" s="57"/>
      <c r="T388" s="58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T388" s="16" t="s">
        <v>138</v>
      </c>
      <c r="AU388" s="16" t="s">
        <v>85</v>
      </c>
    </row>
    <row r="389" spans="1:65" s="13" customFormat="1">
      <c r="B389" s="165"/>
      <c r="D389" s="150" t="s">
        <v>186</v>
      </c>
      <c r="F389" s="167" t="s">
        <v>874</v>
      </c>
      <c r="H389" s="168">
        <v>47.85</v>
      </c>
      <c r="I389" s="169"/>
      <c r="L389" s="165"/>
      <c r="M389" s="170"/>
      <c r="N389" s="171"/>
      <c r="O389" s="171"/>
      <c r="P389" s="171"/>
      <c r="Q389" s="171"/>
      <c r="R389" s="171"/>
      <c r="S389" s="171"/>
      <c r="T389" s="172"/>
      <c r="AT389" s="166" t="s">
        <v>186</v>
      </c>
      <c r="AU389" s="166" t="s">
        <v>85</v>
      </c>
      <c r="AV389" s="13" t="s">
        <v>85</v>
      </c>
      <c r="AW389" s="13" t="s">
        <v>3</v>
      </c>
      <c r="AX389" s="13" t="s">
        <v>83</v>
      </c>
      <c r="AY389" s="166" t="s">
        <v>132</v>
      </c>
    </row>
    <row r="390" spans="1:65" s="2" customFormat="1" ht="33" customHeight="1">
      <c r="A390" s="31"/>
      <c r="B390" s="136"/>
      <c r="C390" s="137" t="s">
        <v>892</v>
      </c>
      <c r="D390" s="137" t="s">
        <v>133</v>
      </c>
      <c r="E390" s="138" t="s">
        <v>876</v>
      </c>
      <c r="F390" s="139" t="s">
        <v>877</v>
      </c>
      <c r="G390" s="140" t="s">
        <v>178</v>
      </c>
      <c r="H390" s="141">
        <v>92.6</v>
      </c>
      <c r="I390" s="142"/>
      <c r="J390" s="143">
        <f>ROUND(I390*H390,2)</f>
        <v>0</v>
      </c>
      <c r="K390" s="139" t="s">
        <v>179</v>
      </c>
      <c r="L390" s="32"/>
      <c r="M390" s="144" t="s">
        <v>1</v>
      </c>
      <c r="N390" s="145" t="s">
        <v>41</v>
      </c>
      <c r="O390" s="57"/>
      <c r="P390" s="146">
        <f>O390*H390</f>
        <v>0</v>
      </c>
      <c r="Q390" s="146">
        <v>5.3800000000000002E-3</v>
      </c>
      <c r="R390" s="146">
        <f>Q390*H390</f>
        <v>0.49818799999999996</v>
      </c>
      <c r="S390" s="146">
        <v>0</v>
      </c>
      <c r="T390" s="147">
        <f>S390*H390</f>
        <v>0</v>
      </c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R390" s="148" t="s">
        <v>256</v>
      </c>
      <c r="AT390" s="148" t="s">
        <v>133</v>
      </c>
      <c r="AU390" s="148" t="s">
        <v>85</v>
      </c>
      <c r="AY390" s="16" t="s">
        <v>132</v>
      </c>
      <c r="BE390" s="149">
        <f>IF(N390="základní",J390,0)</f>
        <v>0</v>
      </c>
      <c r="BF390" s="149">
        <f>IF(N390="snížená",J390,0)</f>
        <v>0</v>
      </c>
      <c r="BG390" s="149">
        <f>IF(N390="zákl. přenesená",J390,0)</f>
        <v>0</v>
      </c>
      <c r="BH390" s="149">
        <f>IF(N390="sníž. přenesená",J390,0)</f>
        <v>0</v>
      </c>
      <c r="BI390" s="149">
        <f>IF(N390="nulová",J390,0)</f>
        <v>0</v>
      </c>
      <c r="BJ390" s="16" t="s">
        <v>83</v>
      </c>
      <c r="BK390" s="149">
        <f>ROUND(I390*H390,2)</f>
        <v>0</v>
      </c>
      <c r="BL390" s="16" t="s">
        <v>256</v>
      </c>
      <c r="BM390" s="148" t="s">
        <v>1172</v>
      </c>
    </row>
    <row r="391" spans="1:65" s="2" customFormat="1" ht="28.8">
      <c r="A391" s="31"/>
      <c r="B391" s="32"/>
      <c r="C391" s="31"/>
      <c r="D391" s="150" t="s">
        <v>138</v>
      </c>
      <c r="E391" s="31"/>
      <c r="F391" s="151" t="s">
        <v>879</v>
      </c>
      <c r="G391" s="31"/>
      <c r="H391" s="31"/>
      <c r="I391" s="152"/>
      <c r="J391" s="31"/>
      <c r="K391" s="31"/>
      <c r="L391" s="32"/>
      <c r="M391" s="153"/>
      <c r="N391" s="154"/>
      <c r="O391" s="57"/>
      <c r="P391" s="57"/>
      <c r="Q391" s="57"/>
      <c r="R391" s="57"/>
      <c r="S391" s="57"/>
      <c r="T391" s="58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T391" s="16" t="s">
        <v>138</v>
      </c>
      <c r="AU391" s="16" t="s">
        <v>85</v>
      </c>
    </row>
    <row r="392" spans="1:65" s="2" customFormat="1" ht="33" customHeight="1">
      <c r="A392" s="31"/>
      <c r="B392" s="136"/>
      <c r="C392" s="174" t="s">
        <v>894</v>
      </c>
      <c r="D392" s="174" t="s">
        <v>337</v>
      </c>
      <c r="E392" s="175" t="s">
        <v>881</v>
      </c>
      <c r="F392" s="176" t="s">
        <v>882</v>
      </c>
      <c r="G392" s="177" t="s">
        <v>178</v>
      </c>
      <c r="H392" s="178">
        <v>106.49</v>
      </c>
      <c r="I392" s="179"/>
      <c r="J392" s="180">
        <f>ROUND(I392*H392,2)</f>
        <v>0</v>
      </c>
      <c r="K392" s="176" t="s">
        <v>179</v>
      </c>
      <c r="L392" s="181"/>
      <c r="M392" s="182" t="s">
        <v>1</v>
      </c>
      <c r="N392" s="183" t="s">
        <v>41</v>
      </c>
      <c r="O392" s="57"/>
      <c r="P392" s="146">
        <f>O392*H392</f>
        <v>0</v>
      </c>
      <c r="Q392" s="146">
        <v>2.1999999999999999E-2</v>
      </c>
      <c r="R392" s="146">
        <f>Q392*H392</f>
        <v>2.3427799999999999</v>
      </c>
      <c r="S392" s="146">
        <v>0</v>
      </c>
      <c r="T392" s="147">
        <f>S392*H392</f>
        <v>0</v>
      </c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R392" s="148" t="s">
        <v>340</v>
      </c>
      <c r="AT392" s="148" t="s">
        <v>337</v>
      </c>
      <c r="AU392" s="148" t="s">
        <v>85</v>
      </c>
      <c r="AY392" s="16" t="s">
        <v>132</v>
      </c>
      <c r="BE392" s="149">
        <f>IF(N392="základní",J392,0)</f>
        <v>0</v>
      </c>
      <c r="BF392" s="149">
        <f>IF(N392="snížená",J392,0)</f>
        <v>0</v>
      </c>
      <c r="BG392" s="149">
        <f>IF(N392="zákl. přenesená",J392,0)</f>
        <v>0</v>
      </c>
      <c r="BH392" s="149">
        <f>IF(N392="sníž. přenesená",J392,0)</f>
        <v>0</v>
      </c>
      <c r="BI392" s="149">
        <f>IF(N392="nulová",J392,0)</f>
        <v>0</v>
      </c>
      <c r="BJ392" s="16" t="s">
        <v>83</v>
      </c>
      <c r="BK392" s="149">
        <f>ROUND(I392*H392,2)</f>
        <v>0</v>
      </c>
      <c r="BL392" s="16" t="s">
        <v>256</v>
      </c>
      <c r="BM392" s="148" t="s">
        <v>1173</v>
      </c>
    </row>
    <row r="393" spans="1:65" s="2" customFormat="1" ht="19.2">
      <c r="A393" s="31"/>
      <c r="B393" s="32"/>
      <c r="C393" s="31"/>
      <c r="D393" s="150" t="s">
        <v>138</v>
      </c>
      <c r="E393" s="31"/>
      <c r="F393" s="151" t="s">
        <v>884</v>
      </c>
      <c r="G393" s="31"/>
      <c r="H393" s="31"/>
      <c r="I393" s="152"/>
      <c r="J393" s="31"/>
      <c r="K393" s="31"/>
      <c r="L393" s="32"/>
      <c r="M393" s="153"/>
      <c r="N393" s="154"/>
      <c r="O393" s="57"/>
      <c r="P393" s="57"/>
      <c r="Q393" s="57"/>
      <c r="R393" s="57"/>
      <c r="S393" s="57"/>
      <c r="T393" s="58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T393" s="16" t="s">
        <v>138</v>
      </c>
      <c r="AU393" s="16" t="s">
        <v>85</v>
      </c>
    </row>
    <row r="394" spans="1:65" s="13" customFormat="1" ht="20.399999999999999">
      <c r="B394" s="165"/>
      <c r="D394" s="150" t="s">
        <v>186</v>
      </c>
      <c r="E394" s="166" t="s">
        <v>1</v>
      </c>
      <c r="F394" s="167" t="s">
        <v>885</v>
      </c>
      <c r="H394" s="168">
        <v>92.6</v>
      </c>
      <c r="I394" s="169"/>
      <c r="L394" s="165"/>
      <c r="M394" s="170"/>
      <c r="N394" s="171"/>
      <c r="O394" s="171"/>
      <c r="P394" s="171"/>
      <c r="Q394" s="171"/>
      <c r="R394" s="171"/>
      <c r="S394" s="171"/>
      <c r="T394" s="172"/>
      <c r="AT394" s="166" t="s">
        <v>186</v>
      </c>
      <c r="AU394" s="166" t="s">
        <v>85</v>
      </c>
      <c r="AV394" s="13" t="s">
        <v>85</v>
      </c>
      <c r="AW394" s="13" t="s">
        <v>31</v>
      </c>
      <c r="AX394" s="13" t="s">
        <v>83</v>
      </c>
      <c r="AY394" s="166" t="s">
        <v>132</v>
      </c>
    </row>
    <row r="395" spans="1:65" s="13" customFormat="1">
      <c r="B395" s="165"/>
      <c r="D395" s="150" t="s">
        <v>186</v>
      </c>
      <c r="F395" s="167" t="s">
        <v>886</v>
      </c>
      <c r="H395" s="168">
        <v>106.49</v>
      </c>
      <c r="I395" s="169"/>
      <c r="L395" s="165"/>
      <c r="M395" s="170"/>
      <c r="N395" s="171"/>
      <c r="O395" s="171"/>
      <c r="P395" s="171"/>
      <c r="Q395" s="171"/>
      <c r="R395" s="171"/>
      <c r="S395" s="171"/>
      <c r="T395" s="172"/>
      <c r="AT395" s="166" t="s">
        <v>186</v>
      </c>
      <c r="AU395" s="166" t="s">
        <v>85</v>
      </c>
      <c r="AV395" s="13" t="s">
        <v>85</v>
      </c>
      <c r="AW395" s="13" t="s">
        <v>3</v>
      </c>
      <c r="AX395" s="13" t="s">
        <v>83</v>
      </c>
      <c r="AY395" s="166" t="s">
        <v>132</v>
      </c>
    </row>
    <row r="396" spans="1:65" s="2" customFormat="1" ht="24.15" customHeight="1">
      <c r="A396" s="31"/>
      <c r="B396" s="136"/>
      <c r="C396" s="137" t="s">
        <v>895</v>
      </c>
      <c r="D396" s="137" t="s">
        <v>133</v>
      </c>
      <c r="E396" s="138" t="s">
        <v>888</v>
      </c>
      <c r="F396" s="139" t="s">
        <v>889</v>
      </c>
      <c r="G396" s="140" t="s">
        <v>289</v>
      </c>
      <c r="H396" s="173"/>
      <c r="I396" s="142"/>
      <c r="J396" s="143">
        <f>ROUND(I396*H396,2)</f>
        <v>0</v>
      </c>
      <c r="K396" s="139" t="s">
        <v>179</v>
      </c>
      <c r="L396" s="32"/>
      <c r="M396" s="144" t="s">
        <v>1</v>
      </c>
      <c r="N396" s="145" t="s">
        <v>41</v>
      </c>
      <c r="O396" s="57"/>
      <c r="P396" s="146">
        <f>O396*H396</f>
        <v>0</v>
      </c>
      <c r="Q396" s="146">
        <v>0</v>
      </c>
      <c r="R396" s="146">
        <f>Q396*H396</f>
        <v>0</v>
      </c>
      <c r="S396" s="146">
        <v>0</v>
      </c>
      <c r="T396" s="147">
        <f>S396*H396</f>
        <v>0</v>
      </c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R396" s="148" t="s">
        <v>256</v>
      </c>
      <c r="AT396" s="148" t="s">
        <v>133</v>
      </c>
      <c r="AU396" s="148" t="s">
        <v>85</v>
      </c>
      <c r="AY396" s="16" t="s">
        <v>132</v>
      </c>
      <c r="BE396" s="149">
        <f>IF(N396="základní",J396,0)</f>
        <v>0</v>
      </c>
      <c r="BF396" s="149">
        <f>IF(N396="snížená",J396,0)</f>
        <v>0</v>
      </c>
      <c r="BG396" s="149">
        <f>IF(N396="zákl. přenesená",J396,0)</f>
        <v>0</v>
      </c>
      <c r="BH396" s="149">
        <f>IF(N396="sníž. přenesená",J396,0)</f>
        <v>0</v>
      </c>
      <c r="BI396" s="149">
        <f>IF(N396="nulová",J396,0)</f>
        <v>0</v>
      </c>
      <c r="BJ396" s="16" t="s">
        <v>83</v>
      </c>
      <c r="BK396" s="149">
        <f>ROUND(I396*H396,2)</f>
        <v>0</v>
      </c>
      <c r="BL396" s="16" t="s">
        <v>256</v>
      </c>
      <c r="BM396" s="148" t="s">
        <v>1174</v>
      </c>
    </row>
    <row r="397" spans="1:65" s="2" customFormat="1" ht="28.8">
      <c r="A397" s="31"/>
      <c r="B397" s="32"/>
      <c r="C397" s="31"/>
      <c r="D397" s="150" t="s">
        <v>138</v>
      </c>
      <c r="E397" s="31"/>
      <c r="F397" s="151" t="s">
        <v>891</v>
      </c>
      <c r="G397" s="31"/>
      <c r="H397" s="31"/>
      <c r="I397" s="152"/>
      <c r="J397" s="31"/>
      <c r="K397" s="31"/>
      <c r="L397" s="32"/>
      <c r="M397" s="153"/>
      <c r="N397" s="154"/>
      <c r="O397" s="57"/>
      <c r="P397" s="57"/>
      <c r="Q397" s="57"/>
      <c r="R397" s="57"/>
      <c r="S397" s="57"/>
      <c r="T397" s="58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T397" s="16" t="s">
        <v>138</v>
      </c>
      <c r="AU397" s="16" t="s">
        <v>85</v>
      </c>
    </row>
    <row r="398" spans="1:65" s="11" customFormat="1" ht="22.95" customHeight="1">
      <c r="B398" s="125"/>
      <c r="D398" s="126" t="s">
        <v>75</v>
      </c>
      <c r="E398" s="163" t="s">
        <v>578</v>
      </c>
      <c r="F398" s="163" t="s">
        <v>579</v>
      </c>
      <c r="I398" s="128"/>
      <c r="J398" s="164">
        <f>BK398</f>
        <v>0</v>
      </c>
      <c r="L398" s="125"/>
      <c r="M398" s="130"/>
      <c r="N398" s="131"/>
      <c r="O398" s="131"/>
      <c r="P398" s="132">
        <f>SUM(P399:P407)</f>
        <v>0</v>
      </c>
      <c r="Q398" s="131"/>
      <c r="R398" s="132">
        <f>SUM(R399:R407)</f>
        <v>0.31826399999999999</v>
      </c>
      <c r="S398" s="131"/>
      <c r="T398" s="133">
        <f>SUM(T399:T407)</f>
        <v>6.6215999999999997E-2</v>
      </c>
      <c r="AR398" s="126" t="s">
        <v>85</v>
      </c>
      <c r="AT398" s="134" t="s">
        <v>75</v>
      </c>
      <c r="AU398" s="134" t="s">
        <v>83</v>
      </c>
      <c r="AY398" s="126" t="s">
        <v>132</v>
      </c>
      <c r="BK398" s="135">
        <f>SUM(BK399:BK407)</f>
        <v>0</v>
      </c>
    </row>
    <row r="399" spans="1:65" s="2" customFormat="1" ht="24.15" customHeight="1">
      <c r="A399" s="31"/>
      <c r="B399" s="136"/>
      <c r="C399" s="137" t="s">
        <v>896</v>
      </c>
      <c r="D399" s="137" t="s">
        <v>133</v>
      </c>
      <c r="E399" s="138" t="s">
        <v>581</v>
      </c>
      <c r="F399" s="139" t="s">
        <v>582</v>
      </c>
      <c r="G399" s="140" t="s">
        <v>178</v>
      </c>
      <c r="H399" s="141">
        <v>213.6</v>
      </c>
      <c r="I399" s="142"/>
      <c r="J399" s="143">
        <f>ROUND(I399*H399,2)</f>
        <v>0</v>
      </c>
      <c r="K399" s="139" t="s">
        <v>179</v>
      </c>
      <c r="L399" s="32"/>
      <c r="M399" s="144" t="s">
        <v>1</v>
      </c>
      <c r="N399" s="145" t="s">
        <v>41</v>
      </c>
      <c r="O399" s="57"/>
      <c r="P399" s="146">
        <f>O399*H399</f>
        <v>0</v>
      </c>
      <c r="Q399" s="146">
        <v>0</v>
      </c>
      <c r="R399" s="146">
        <f>Q399*H399</f>
        <v>0</v>
      </c>
      <c r="S399" s="146">
        <v>0</v>
      </c>
      <c r="T399" s="147">
        <f>S399*H399</f>
        <v>0</v>
      </c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R399" s="148" t="s">
        <v>256</v>
      </c>
      <c r="AT399" s="148" t="s">
        <v>133</v>
      </c>
      <c r="AU399" s="148" t="s">
        <v>85</v>
      </c>
      <c r="AY399" s="16" t="s">
        <v>132</v>
      </c>
      <c r="BE399" s="149">
        <f>IF(N399="základní",J399,0)</f>
        <v>0</v>
      </c>
      <c r="BF399" s="149">
        <f>IF(N399="snížená",J399,0)</f>
        <v>0</v>
      </c>
      <c r="BG399" s="149">
        <f>IF(N399="zákl. přenesená",J399,0)</f>
        <v>0</v>
      </c>
      <c r="BH399" s="149">
        <f>IF(N399="sníž. přenesená",J399,0)</f>
        <v>0</v>
      </c>
      <c r="BI399" s="149">
        <f>IF(N399="nulová",J399,0)</f>
        <v>0</v>
      </c>
      <c r="BJ399" s="16" t="s">
        <v>83</v>
      </c>
      <c r="BK399" s="149">
        <f>ROUND(I399*H399,2)</f>
        <v>0</v>
      </c>
      <c r="BL399" s="16" t="s">
        <v>256</v>
      </c>
      <c r="BM399" s="148" t="s">
        <v>1175</v>
      </c>
    </row>
    <row r="400" spans="1:65" s="2" customFormat="1">
      <c r="A400" s="31"/>
      <c r="B400" s="32"/>
      <c r="C400" s="31"/>
      <c r="D400" s="150" t="s">
        <v>138</v>
      </c>
      <c r="E400" s="31"/>
      <c r="F400" s="151" t="s">
        <v>584</v>
      </c>
      <c r="G400" s="31"/>
      <c r="H400" s="31"/>
      <c r="I400" s="152"/>
      <c r="J400" s="31"/>
      <c r="K400" s="31"/>
      <c r="L400" s="32"/>
      <c r="M400" s="153"/>
      <c r="N400" s="154"/>
      <c r="O400" s="57"/>
      <c r="P400" s="57"/>
      <c r="Q400" s="57"/>
      <c r="R400" s="57"/>
      <c r="S400" s="57"/>
      <c r="T400" s="58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T400" s="16" t="s">
        <v>138</v>
      </c>
      <c r="AU400" s="16" t="s">
        <v>85</v>
      </c>
    </row>
    <row r="401" spans="1:65" s="13" customFormat="1">
      <c r="B401" s="165"/>
      <c r="D401" s="150" t="s">
        <v>186</v>
      </c>
      <c r="E401" s="166" t="s">
        <v>1</v>
      </c>
      <c r="F401" s="167" t="s">
        <v>893</v>
      </c>
      <c r="H401" s="168">
        <v>213.6</v>
      </c>
      <c r="I401" s="169"/>
      <c r="L401" s="165"/>
      <c r="M401" s="170"/>
      <c r="N401" s="171"/>
      <c r="O401" s="171"/>
      <c r="P401" s="171"/>
      <c r="Q401" s="171"/>
      <c r="R401" s="171"/>
      <c r="S401" s="171"/>
      <c r="T401" s="172"/>
      <c r="AT401" s="166" t="s">
        <v>186</v>
      </c>
      <c r="AU401" s="166" t="s">
        <v>85</v>
      </c>
      <c r="AV401" s="13" t="s">
        <v>85</v>
      </c>
      <c r="AW401" s="13" t="s">
        <v>31</v>
      </c>
      <c r="AX401" s="13" t="s">
        <v>83</v>
      </c>
      <c r="AY401" s="166" t="s">
        <v>132</v>
      </c>
    </row>
    <row r="402" spans="1:65" s="2" customFormat="1" ht="16.5" customHeight="1">
      <c r="A402" s="31"/>
      <c r="B402" s="136"/>
      <c r="C402" s="137" t="s">
        <v>897</v>
      </c>
      <c r="D402" s="137" t="s">
        <v>133</v>
      </c>
      <c r="E402" s="138" t="s">
        <v>587</v>
      </c>
      <c r="F402" s="139" t="s">
        <v>588</v>
      </c>
      <c r="G402" s="140" t="s">
        <v>178</v>
      </c>
      <c r="H402" s="141">
        <v>213.6</v>
      </c>
      <c r="I402" s="142"/>
      <c r="J402" s="143">
        <f>ROUND(I402*H402,2)</f>
        <v>0</v>
      </c>
      <c r="K402" s="139" t="s">
        <v>179</v>
      </c>
      <c r="L402" s="32"/>
      <c r="M402" s="144" t="s">
        <v>1</v>
      </c>
      <c r="N402" s="145" t="s">
        <v>41</v>
      </c>
      <c r="O402" s="57"/>
      <c r="P402" s="146">
        <f>O402*H402</f>
        <v>0</v>
      </c>
      <c r="Q402" s="146">
        <v>1E-3</v>
      </c>
      <c r="R402" s="146">
        <f>Q402*H402</f>
        <v>0.21360000000000001</v>
      </c>
      <c r="S402" s="146">
        <v>3.1E-4</v>
      </c>
      <c r="T402" s="147">
        <f>S402*H402</f>
        <v>6.6215999999999997E-2</v>
      </c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R402" s="148" t="s">
        <v>256</v>
      </c>
      <c r="AT402" s="148" t="s">
        <v>133</v>
      </c>
      <c r="AU402" s="148" t="s">
        <v>85</v>
      </c>
      <c r="AY402" s="16" t="s">
        <v>132</v>
      </c>
      <c r="BE402" s="149">
        <f>IF(N402="základní",J402,0)</f>
        <v>0</v>
      </c>
      <c r="BF402" s="149">
        <f>IF(N402="snížená",J402,0)</f>
        <v>0</v>
      </c>
      <c r="BG402" s="149">
        <f>IF(N402="zákl. přenesená",J402,0)</f>
        <v>0</v>
      </c>
      <c r="BH402" s="149">
        <f>IF(N402="sníž. přenesená",J402,0)</f>
        <v>0</v>
      </c>
      <c r="BI402" s="149">
        <f>IF(N402="nulová",J402,0)</f>
        <v>0</v>
      </c>
      <c r="BJ402" s="16" t="s">
        <v>83</v>
      </c>
      <c r="BK402" s="149">
        <f>ROUND(I402*H402,2)</f>
        <v>0</v>
      </c>
      <c r="BL402" s="16" t="s">
        <v>256</v>
      </c>
      <c r="BM402" s="148" t="s">
        <v>1176</v>
      </c>
    </row>
    <row r="403" spans="1:65" s="2" customFormat="1">
      <c r="A403" s="31"/>
      <c r="B403" s="32"/>
      <c r="C403" s="31"/>
      <c r="D403" s="150" t="s">
        <v>138</v>
      </c>
      <c r="E403" s="31"/>
      <c r="F403" s="151" t="s">
        <v>590</v>
      </c>
      <c r="G403" s="31"/>
      <c r="H403" s="31"/>
      <c r="I403" s="152"/>
      <c r="J403" s="31"/>
      <c r="K403" s="31"/>
      <c r="L403" s="32"/>
      <c r="M403" s="153"/>
      <c r="N403" s="154"/>
      <c r="O403" s="57"/>
      <c r="P403" s="57"/>
      <c r="Q403" s="57"/>
      <c r="R403" s="57"/>
      <c r="S403" s="57"/>
      <c r="T403" s="58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T403" s="16" t="s">
        <v>138</v>
      </c>
      <c r="AU403" s="16" t="s">
        <v>85</v>
      </c>
    </row>
    <row r="404" spans="1:65" s="2" customFormat="1" ht="24.15" customHeight="1">
      <c r="A404" s="31"/>
      <c r="B404" s="136"/>
      <c r="C404" s="137" t="s">
        <v>898</v>
      </c>
      <c r="D404" s="137" t="s">
        <v>133</v>
      </c>
      <c r="E404" s="138" t="s">
        <v>592</v>
      </c>
      <c r="F404" s="139" t="s">
        <v>593</v>
      </c>
      <c r="G404" s="140" t="s">
        <v>178</v>
      </c>
      <c r="H404" s="141">
        <v>213.6</v>
      </c>
      <c r="I404" s="142"/>
      <c r="J404" s="143">
        <f>ROUND(I404*H404,2)</f>
        <v>0</v>
      </c>
      <c r="K404" s="139" t="s">
        <v>179</v>
      </c>
      <c r="L404" s="32"/>
      <c r="M404" s="144" t="s">
        <v>1</v>
      </c>
      <c r="N404" s="145" t="s">
        <v>41</v>
      </c>
      <c r="O404" s="57"/>
      <c r="P404" s="146">
        <f>O404*H404</f>
        <v>0</v>
      </c>
      <c r="Q404" s="146">
        <v>2.0000000000000001E-4</v>
      </c>
      <c r="R404" s="146">
        <f>Q404*H404</f>
        <v>4.2720000000000001E-2</v>
      </c>
      <c r="S404" s="146">
        <v>0</v>
      </c>
      <c r="T404" s="147">
        <f>S404*H404</f>
        <v>0</v>
      </c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R404" s="148" t="s">
        <v>256</v>
      </c>
      <c r="AT404" s="148" t="s">
        <v>133</v>
      </c>
      <c r="AU404" s="148" t="s">
        <v>85</v>
      </c>
      <c r="AY404" s="16" t="s">
        <v>132</v>
      </c>
      <c r="BE404" s="149">
        <f>IF(N404="základní",J404,0)</f>
        <v>0</v>
      </c>
      <c r="BF404" s="149">
        <f>IF(N404="snížená",J404,0)</f>
        <v>0</v>
      </c>
      <c r="BG404" s="149">
        <f>IF(N404="zákl. přenesená",J404,0)</f>
        <v>0</v>
      </c>
      <c r="BH404" s="149">
        <f>IF(N404="sníž. přenesená",J404,0)</f>
        <v>0</v>
      </c>
      <c r="BI404" s="149">
        <f>IF(N404="nulová",J404,0)</f>
        <v>0</v>
      </c>
      <c r="BJ404" s="16" t="s">
        <v>83</v>
      </c>
      <c r="BK404" s="149">
        <f>ROUND(I404*H404,2)</f>
        <v>0</v>
      </c>
      <c r="BL404" s="16" t="s">
        <v>256</v>
      </c>
      <c r="BM404" s="148" t="s">
        <v>1177</v>
      </c>
    </row>
    <row r="405" spans="1:65" s="2" customFormat="1" ht="19.2">
      <c r="A405" s="31"/>
      <c r="B405" s="32"/>
      <c r="C405" s="31"/>
      <c r="D405" s="150" t="s">
        <v>138</v>
      </c>
      <c r="E405" s="31"/>
      <c r="F405" s="151" t="s">
        <v>595</v>
      </c>
      <c r="G405" s="31"/>
      <c r="H405" s="31"/>
      <c r="I405" s="152"/>
      <c r="J405" s="31"/>
      <c r="K405" s="31"/>
      <c r="L405" s="32"/>
      <c r="M405" s="153"/>
      <c r="N405" s="154"/>
      <c r="O405" s="57"/>
      <c r="P405" s="57"/>
      <c r="Q405" s="57"/>
      <c r="R405" s="57"/>
      <c r="S405" s="57"/>
      <c r="T405" s="58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T405" s="16" t="s">
        <v>138</v>
      </c>
      <c r="AU405" s="16" t="s">
        <v>85</v>
      </c>
    </row>
    <row r="406" spans="1:65" s="2" customFormat="1" ht="24.15" customHeight="1">
      <c r="A406" s="31"/>
      <c r="B406" s="136"/>
      <c r="C406" s="137" t="s">
        <v>899</v>
      </c>
      <c r="D406" s="137" t="s">
        <v>133</v>
      </c>
      <c r="E406" s="138" t="s">
        <v>597</v>
      </c>
      <c r="F406" s="139" t="s">
        <v>598</v>
      </c>
      <c r="G406" s="140" t="s">
        <v>178</v>
      </c>
      <c r="H406" s="141">
        <v>213.6</v>
      </c>
      <c r="I406" s="142"/>
      <c r="J406" s="143">
        <f>ROUND(I406*H406,2)</f>
        <v>0</v>
      </c>
      <c r="K406" s="139" t="s">
        <v>179</v>
      </c>
      <c r="L406" s="32"/>
      <c r="M406" s="144" t="s">
        <v>1</v>
      </c>
      <c r="N406" s="145" t="s">
        <v>41</v>
      </c>
      <c r="O406" s="57"/>
      <c r="P406" s="146">
        <f>O406*H406</f>
        <v>0</v>
      </c>
      <c r="Q406" s="146">
        <v>2.9E-4</v>
      </c>
      <c r="R406" s="146">
        <f>Q406*H406</f>
        <v>6.1943999999999999E-2</v>
      </c>
      <c r="S406" s="146">
        <v>0</v>
      </c>
      <c r="T406" s="147">
        <f>S406*H406</f>
        <v>0</v>
      </c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R406" s="148" t="s">
        <v>256</v>
      </c>
      <c r="AT406" s="148" t="s">
        <v>133</v>
      </c>
      <c r="AU406" s="148" t="s">
        <v>85</v>
      </c>
      <c r="AY406" s="16" t="s">
        <v>132</v>
      </c>
      <c r="BE406" s="149">
        <f>IF(N406="základní",J406,0)</f>
        <v>0</v>
      </c>
      <c r="BF406" s="149">
        <f>IF(N406="snížená",J406,0)</f>
        <v>0</v>
      </c>
      <c r="BG406" s="149">
        <f>IF(N406="zákl. přenesená",J406,0)</f>
        <v>0</v>
      </c>
      <c r="BH406" s="149">
        <f>IF(N406="sníž. přenesená",J406,0)</f>
        <v>0</v>
      </c>
      <c r="BI406" s="149">
        <f>IF(N406="nulová",J406,0)</f>
        <v>0</v>
      </c>
      <c r="BJ406" s="16" t="s">
        <v>83</v>
      </c>
      <c r="BK406" s="149">
        <f>ROUND(I406*H406,2)</f>
        <v>0</v>
      </c>
      <c r="BL406" s="16" t="s">
        <v>256</v>
      </c>
      <c r="BM406" s="148" t="s">
        <v>1178</v>
      </c>
    </row>
    <row r="407" spans="1:65" s="2" customFormat="1" ht="28.8">
      <c r="A407" s="31"/>
      <c r="B407" s="32"/>
      <c r="C407" s="31"/>
      <c r="D407" s="150" t="s">
        <v>138</v>
      </c>
      <c r="E407" s="31"/>
      <c r="F407" s="151" t="s">
        <v>600</v>
      </c>
      <c r="G407" s="31"/>
      <c r="H407" s="31"/>
      <c r="I407" s="152"/>
      <c r="J407" s="31"/>
      <c r="K407" s="31"/>
      <c r="L407" s="32"/>
      <c r="M407" s="153"/>
      <c r="N407" s="154"/>
      <c r="O407" s="57"/>
      <c r="P407" s="57"/>
      <c r="Q407" s="57"/>
      <c r="R407" s="57"/>
      <c r="S407" s="57"/>
      <c r="T407" s="58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T407" s="16" t="s">
        <v>138</v>
      </c>
      <c r="AU407" s="16" t="s">
        <v>85</v>
      </c>
    </row>
    <row r="408" spans="1:65" s="11" customFormat="1" ht="25.95" customHeight="1">
      <c r="B408" s="125"/>
      <c r="D408" s="126" t="s">
        <v>75</v>
      </c>
      <c r="E408" s="127" t="s">
        <v>601</v>
      </c>
      <c r="F408" s="127" t="s">
        <v>602</v>
      </c>
      <c r="I408" s="128"/>
      <c r="J408" s="129">
        <f>BK408</f>
        <v>0</v>
      </c>
      <c r="L408" s="125"/>
      <c r="M408" s="130"/>
      <c r="N408" s="131"/>
      <c r="O408" s="131"/>
      <c r="P408" s="132">
        <f>SUM(P409:P416)</f>
        <v>0</v>
      </c>
      <c r="Q408" s="131"/>
      <c r="R408" s="132">
        <f>SUM(R409:R416)</f>
        <v>0</v>
      </c>
      <c r="S408" s="131"/>
      <c r="T408" s="133">
        <f>SUM(T409:T416)</f>
        <v>0</v>
      </c>
      <c r="AR408" s="126" t="s">
        <v>93</v>
      </c>
      <c r="AT408" s="134" t="s">
        <v>75</v>
      </c>
      <c r="AU408" s="134" t="s">
        <v>76</v>
      </c>
      <c r="AY408" s="126" t="s">
        <v>132</v>
      </c>
      <c r="BK408" s="135">
        <f>SUM(BK409:BK416)</f>
        <v>0</v>
      </c>
    </row>
    <row r="409" spans="1:65" s="2" customFormat="1" ht="16.5" customHeight="1">
      <c r="A409" s="31"/>
      <c r="B409" s="136"/>
      <c r="C409" s="137" t="s">
        <v>900</v>
      </c>
      <c r="D409" s="137" t="s">
        <v>133</v>
      </c>
      <c r="E409" s="138" t="s">
        <v>1179</v>
      </c>
      <c r="F409" s="139" t="s">
        <v>618</v>
      </c>
      <c r="G409" s="140" t="s">
        <v>614</v>
      </c>
      <c r="H409" s="141">
        <v>200</v>
      </c>
      <c r="I409" s="142"/>
      <c r="J409" s="143">
        <f>ROUND(I409*H409,2)</f>
        <v>0</v>
      </c>
      <c r="K409" s="139" t="s">
        <v>1</v>
      </c>
      <c r="L409" s="32"/>
      <c r="M409" s="144" t="s">
        <v>1</v>
      </c>
      <c r="N409" s="145" t="s">
        <v>41</v>
      </c>
      <c r="O409" s="57"/>
      <c r="P409" s="146">
        <f>O409*H409</f>
        <v>0</v>
      </c>
      <c r="Q409" s="146">
        <v>0</v>
      </c>
      <c r="R409" s="146">
        <f>Q409*H409</f>
        <v>0</v>
      </c>
      <c r="S409" s="146">
        <v>0</v>
      </c>
      <c r="T409" s="147">
        <f>S409*H409</f>
        <v>0</v>
      </c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R409" s="148" t="s">
        <v>93</v>
      </c>
      <c r="AT409" s="148" t="s">
        <v>133</v>
      </c>
      <c r="AU409" s="148" t="s">
        <v>83</v>
      </c>
      <c r="AY409" s="16" t="s">
        <v>132</v>
      </c>
      <c r="BE409" s="149">
        <f>IF(N409="základní",J409,0)</f>
        <v>0</v>
      </c>
      <c r="BF409" s="149">
        <f>IF(N409="snížená",J409,0)</f>
        <v>0</v>
      </c>
      <c r="BG409" s="149">
        <f>IF(N409="zákl. přenesená",J409,0)</f>
        <v>0</v>
      </c>
      <c r="BH409" s="149">
        <f>IF(N409="sníž. přenesená",J409,0)</f>
        <v>0</v>
      </c>
      <c r="BI409" s="149">
        <f>IF(N409="nulová",J409,0)</f>
        <v>0</v>
      </c>
      <c r="BJ409" s="16" t="s">
        <v>83</v>
      </c>
      <c r="BK409" s="149">
        <f>ROUND(I409*H409,2)</f>
        <v>0</v>
      </c>
      <c r="BL409" s="16" t="s">
        <v>93</v>
      </c>
      <c r="BM409" s="148" t="s">
        <v>1180</v>
      </c>
    </row>
    <row r="410" spans="1:65" s="2" customFormat="1">
      <c r="A410" s="31"/>
      <c r="B410" s="32"/>
      <c r="C410" s="31"/>
      <c r="D410" s="150" t="s">
        <v>138</v>
      </c>
      <c r="E410" s="31"/>
      <c r="F410" s="151" t="s">
        <v>613</v>
      </c>
      <c r="G410" s="31"/>
      <c r="H410" s="31"/>
      <c r="I410" s="152"/>
      <c r="J410" s="31"/>
      <c r="K410" s="31"/>
      <c r="L410" s="32"/>
      <c r="M410" s="153"/>
      <c r="N410" s="154"/>
      <c r="O410" s="57"/>
      <c r="P410" s="57"/>
      <c r="Q410" s="57"/>
      <c r="R410" s="57"/>
      <c r="S410" s="57"/>
      <c r="T410" s="58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T410" s="16" t="s">
        <v>138</v>
      </c>
      <c r="AU410" s="16" t="s">
        <v>83</v>
      </c>
    </row>
    <row r="411" spans="1:65" s="2" customFormat="1" ht="16.5" customHeight="1">
      <c r="A411" s="31"/>
      <c r="B411" s="136"/>
      <c r="C411" s="137" t="s">
        <v>901</v>
      </c>
      <c r="D411" s="137" t="s">
        <v>133</v>
      </c>
      <c r="E411" s="138" t="s">
        <v>1181</v>
      </c>
      <c r="F411" s="139" t="s">
        <v>622</v>
      </c>
      <c r="G411" s="140" t="s">
        <v>141</v>
      </c>
      <c r="H411" s="141">
        <v>1</v>
      </c>
      <c r="I411" s="142"/>
      <c r="J411" s="143">
        <f>ROUND(I411*H411,2)</f>
        <v>0</v>
      </c>
      <c r="K411" s="139" t="s">
        <v>1</v>
      </c>
      <c r="L411" s="32"/>
      <c r="M411" s="144" t="s">
        <v>1</v>
      </c>
      <c r="N411" s="145" t="s">
        <v>41</v>
      </c>
      <c r="O411" s="57"/>
      <c r="P411" s="146">
        <f>O411*H411</f>
        <v>0</v>
      </c>
      <c r="Q411" s="146">
        <v>0</v>
      </c>
      <c r="R411" s="146">
        <f>Q411*H411</f>
        <v>0</v>
      </c>
      <c r="S411" s="146">
        <v>0</v>
      </c>
      <c r="T411" s="147">
        <f>S411*H411</f>
        <v>0</v>
      </c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R411" s="148" t="s">
        <v>93</v>
      </c>
      <c r="AT411" s="148" t="s">
        <v>133</v>
      </c>
      <c r="AU411" s="148" t="s">
        <v>83</v>
      </c>
      <c r="AY411" s="16" t="s">
        <v>132</v>
      </c>
      <c r="BE411" s="149">
        <f>IF(N411="základní",J411,0)</f>
        <v>0</v>
      </c>
      <c r="BF411" s="149">
        <f>IF(N411="snížená",J411,0)</f>
        <v>0</v>
      </c>
      <c r="BG411" s="149">
        <f>IF(N411="zákl. přenesená",J411,0)</f>
        <v>0</v>
      </c>
      <c r="BH411" s="149">
        <f>IF(N411="sníž. přenesená",J411,0)</f>
        <v>0</v>
      </c>
      <c r="BI411" s="149">
        <f>IF(N411="nulová",J411,0)</f>
        <v>0</v>
      </c>
      <c r="BJ411" s="16" t="s">
        <v>83</v>
      </c>
      <c r="BK411" s="149">
        <f>ROUND(I411*H411,2)</f>
        <v>0</v>
      </c>
      <c r="BL411" s="16" t="s">
        <v>93</v>
      </c>
      <c r="BM411" s="148" t="s">
        <v>1182</v>
      </c>
    </row>
    <row r="412" spans="1:65" s="2" customFormat="1">
      <c r="A412" s="31"/>
      <c r="B412" s="32"/>
      <c r="C412" s="31"/>
      <c r="D412" s="150" t="s">
        <v>138</v>
      </c>
      <c r="E412" s="31"/>
      <c r="F412" s="151" t="s">
        <v>613</v>
      </c>
      <c r="G412" s="31"/>
      <c r="H412" s="31"/>
      <c r="I412" s="152"/>
      <c r="J412" s="31"/>
      <c r="K412" s="31"/>
      <c r="L412" s="32"/>
      <c r="M412" s="153"/>
      <c r="N412" s="154"/>
      <c r="O412" s="57"/>
      <c r="P412" s="57"/>
      <c r="Q412" s="57"/>
      <c r="R412" s="57"/>
      <c r="S412" s="57"/>
      <c r="T412" s="58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T412" s="16" t="s">
        <v>138</v>
      </c>
      <c r="AU412" s="16" t="s">
        <v>83</v>
      </c>
    </row>
    <row r="413" spans="1:65" s="2" customFormat="1" ht="16.5" customHeight="1">
      <c r="A413" s="31"/>
      <c r="B413" s="136"/>
      <c r="C413" s="137" t="s">
        <v>902</v>
      </c>
      <c r="D413" s="137" t="s">
        <v>133</v>
      </c>
      <c r="E413" s="138" t="s">
        <v>1183</v>
      </c>
      <c r="F413" s="139" t="s">
        <v>613</v>
      </c>
      <c r="G413" s="140" t="s">
        <v>614</v>
      </c>
      <c r="H413" s="141">
        <v>15</v>
      </c>
      <c r="I413" s="142"/>
      <c r="J413" s="143">
        <f>ROUND(I413*H413,2)</f>
        <v>0</v>
      </c>
      <c r="K413" s="139" t="s">
        <v>1</v>
      </c>
      <c r="L413" s="32"/>
      <c r="M413" s="144" t="s">
        <v>1</v>
      </c>
      <c r="N413" s="145" t="s">
        <v>41</v>
      </c>
      <c r="O413" s="57"/>
      <c r="P413" s="146">
        <f>O413*H413</f>
        <v>0</v>
      </c>
      <c r="Q413" s="146">
        <v>0</v>
      </c>
      <c r="R413" s="146">
        <f>Q413*H413</f>
        <v>0</v>
      </c>
      <c r="S413" s="146">
        <v>0</v>
      </c>
      <c r="T413" s="147">
        <f>S413*H413</f>
        <v>0</v>
      </c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R413" s="148" t="s">
        <v>93</v>
      </c>
      <c r="AT413" s="148" t="s">
        <v>133</v>
      </c>
      <c r="AU413" s="148" t="s">
        <v>83</v>
      </c>
      <c r="AY413" s="16" t="s">
        <v>132</v>
      </c>
      <c r="BE413" s="149">
        <f>IF(N413="základní",J413,0)</f>
        <v>0</v>
      </c>
      <c r="BF413" s="149">
        <f>IF(N413="snížená",J413,0)</f>
        <v>0</v>
      </c>
      <c r="BG413" s="149">
        <f>IF(N413="zákl. přenesená",J413,0)</f>
        <v>0</v>
      </c>
      <c r="BH413" s="149">
        <f>IF(N413="sníž. přenesená",J413,0)</f>
        <v>0</v>
      </c>
      <c r="BI413" s="149">
        <f>IF(N413="nulová",J413,0)</f>
        <v>0</v>
      </c>
      <c r="BJ413" s="16" t="s">
        <v>83</v>
      </c>
      <c r="BK413" s="149">
        <f>ROUND(I413*H413,2)</f>
        <v>0</v>
      </c>
      <c r="BL413" s="16" t="s">
        <v>93</v>
      </c>
      <c r="BM413" s="148" t="s">
        <v>1184</v>
      </c>
    </row>
    <row r="414" spans="1:65" s="2" customFormat="1">
      <c r="A414" s="31"/>
      <c r="B414" s="32"/>
      <c r="C414" s="31"/>
      <c r="D414" s="150" t="s">
        <v>138</v>
      </c>
      <c r="E414" s="31"/>
      <c r="F414" s="151" t="s">
        <v>613</v>
      </c>
      <c r="G414" s="31"/>
      <c r="H414" s="31"/>
      <c r="I414" s="152"/>
      <c r="J414" s="31"/>
      <c r="K414" s="31"/>
      <c r="L414" s="32"/>
      <c r="M414" s="153"/>
      <c r="N414" s="154"/>
      <c r="O414" s="57"/>
      <c r="P414" s="57"/>
      <c r="Q414" s="57"/>
      <c r="R414" s="57"/>
      <c r="S414" s="57"/>
      <c r="T414" s="58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T414" s="16" t="s">
        <v>138</v>
      </c>
      <c r="AU414" s="16" t="s">
        <v>83</v>
      </c>
    </row>
    <row r="415" spans="1:65" s="2" customFormat="1" ht="54.75" customHeight="1">
      <c r="A415" s="31"/>
      <c r="B415" s="136"/>
      <c r="C415" s="137" t="s">
        <v>903</v>
      </c>
      <c r="D415" s="137" t="s">
        <v>133</v>
      </c>
      <c r="E415" s="193" t="s">
        <v>1185</v>
      </c>
      <c r="F415" s="194" t="s">
        <v>1443</v>
      </c>
      <c r="G415" s="195" t="s">
        <v>141</v>
      </c>
      <c r="H415" s="196">
        <v>1</v>
      </c>
      <c r="I415" s="197"/>
      <c r="J415" s="197">
        <f>ROUND(I415*H415,2)</f>
        <v>0</v>
      </c>
      <c r="K415" s="194" t="s">
        <v>1</v>
      </c>
      <c r="L415" s="32"/>
      <c r="M415" s="144" t="s">
        <v>1</v>
      </c>
      <c r="N415" s="145" t="s">
        <v>41</v>
      </c>
      <c r="O415" s="57"/>
      <c r="P415" s="146">
        <f>O415*H415</f>
        <v>0</v>
      </c>
      <c r="Q415" s="146">
        <v>0</v>
      </c>
      <c r="R415" s="146">
        <f>Q415*H415</f>
        <v>0</v>
      </c>
      <c r="S415" s="146">
        <v>0</v>
      </c>
      <c r="T415" s="147">
        <f>S415*H415</f>
        <v>0</v>
      </c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R415" s="148" t="s">
        <v>93</v>
      </c>
      <c r="AT415" s="148" t="s">
        <v>133</v>
      </c>
      <c r="AU415" s="148" t="s">
        <v>83</v>
      </c>
      <c r="AY415" s="16" t="s">
        <v>132</v>
      </c>
      <c r="BE415" s="149">
        <f>IF(N415="základní",J415,0)</f>
        <v>0</v>
      </c>
      <c r="BF415" s="149">
        <f>IF(N415="snížená",J415,0)</f>
        <v>0</v>
      </c>
      <c r="BG415" s="149">
        <f>IF(N415="zákl. přenesená",J415,0)</f>
        <v>0</v>
      </c>
      <c r="BH415" s="149">
        <f>IF(N415="sníž. přenesená",J415,0)</f>
        <v>0</v>
      </c>
      <c r="BI415" s="149">
        <f>IF(N415="nulová",J415,0)</f>
        <v>0</v>
      </c>
      <c r="BJ415" s="16" t="s">
        <v>83</v>
      </c>
      <c r="BK415" s="149">
        <f>ROUND(I415*H415,2)</f>
        <v>0</v>
      </c>
      <c r="BL415" s="16" t="s">
        <v>93</v>
      </c>
      <c r="BM415" s="148" t="s">
        <v>1186</v>
      </c>
    </row>
    <row r="416" spans="1:65" s="2" customFormat="1">
      <c r="A416" s="31"/>
      <c r="B416" s="32"/>
      <c r="C416" s="31"/>
      <c r="D416" s="150" t="s">
        <v>138</v>
      </c>
      <c r="E416" s="31"/>
      <c r="F416" s="151" t="s">
        <v>605</v>
      </c>
      <c r="G416" s="31"/>
      <c r="H416" s="31"/>
      <c r="I416" s="152"/>
      <c r="J416" s="31"/>
      <c r="K416" s="31"/>
      <c r="L416" s="32"/>
      <c r="M416" s="153"/>
      <c r="N416" s="154"/>
      <c r="O416" s="57"/>
      <c r="P416" s="57"/>
      <c r="Q416" s="57"/>
      <c r="R416" s="57"/>
      <c r="S416" s="57"/>
      <c r="T416" s="58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T416" s="16" t="s">
        <v>138</v>
      </c>
      <c r="AU416" s="16" t="s">
        <v>83</v>
      </c>
    </row>
    <row r="417" spans="1:31" s="2" customFormat="1" ht="6.9" customHeight="1">
      <c r="A417" s="31"/>
      <c r="B417" s="46"/>
      <c r="C417" s="47"/>
      <c r="D417" s="47"/>
      <c r="E417" s="47"/>
      <c r="F417" s="47"/>
      <c r="G417" s="47"/>
      <c r="H417" s="47"/>
      <c r="I417" s="47"/>
      <c r="J417" s="47"/>
      <c r="K417" s="47"/>
      <c r="L417" s="32"/>
      <c r="M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</row>
  </sheetData>
  <autoFilter ref="C131:K416" xr:uid="{00000000-0009-0000-0000-000006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367"/>
  <sheetViews>
    <sheetView showGridLines="0" topLeftCell="A85" zoomScale="85" zoomScaleNormal="85" workbookViewId="0">
      <selection activeCell="F209" sqref="F209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3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6" t="s">
        <v>101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1:46" s="1" customFormat="1" ht="24.9" customHeight="1">
      <c r="B4" s="19"/>
      <c r="D4" s="20" t="s">
        <v>108</v>
      </c>
      <c r="L4" s="19"/>
      <c r="M4" s="92" t="s">
        <v>10</v>
      </c>
      <c r="AT4" s="16" t="s">
        <v>3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26" t="s">
        <v>16</v>
      </c>
      <c r="L6" s="19"/>
    </row>
    <row r="7" spans="1:46" s="1" customFormat="1" ht="16.5" customHeight="1">
      <c r="B7" s="19"/>
      <c r="E7" s="248" t="str">
        <f>'Rekapitulace stavby'!K6</f>
        <v>Modernizace učeben v Gymnáziu Sokolov - stavební část</v>
      </c>
      <c r="F7" s="249"/>
      <c r="G7" s="249"/>
      <c r="H7" s="249"/>
      <c r="L7" s="19"/>
    </row>
    <row r="8" spans="1:46" s="2" customFormat="1" ht="12" customHeight="1">
      <c r="A8" s="31"/>
      <c r="B8" s="32"/>
      <c r="C8" s="31"/>
      <c r="D8" s="26" t="s">
        <v>109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7" t="s">
        <v>1187</v>
      </c>
      <c r="F9" s="247"/>
      <c r="G9" s="247"/>
      <c r="H9" s="247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4" t="str">
        <f>'Rekapitulace stavby'!AN8</f>
        <v>24. 5. 2024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5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23</v>
      </c>
      <c r="E14" s="31"/>
      <c r="F14" s="31"/>
      <c r="G14" s="31"/>
      <c r="H14" s="31"/>
      <c r="I14" s="26" t="s">
        <v>24</v>
      </c>
      <c r="J14" s="24" t="s">
        <v>1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25</v>
      </c>
      <c r="F15" s="31"/>
      <c r="G15" s="31"/>
      <c r="H15" s="31"/>
      <c r="I15" s="26" t="s">
        <v>26</v>
      </c>
      <c r="J15" s="24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27</v>
      </c>
      <c r="E17" s="31"/>
      <c r="F17" s="31"/>
      <c r="G17" s="31"/>
      <c r="H17" s="31"/>
      <c r="I17" s="26" t="s">
        <v>24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0" t="str">
        <f>'Rekapitulace stavby'!E14</f>
        <v>Vyplň údaj</v>
      </c>
      <c r="F18" s="242"/>
      <c r="G18" s="242"/>
      <c r="H18" s="242"/>
      <c r="I18" s="26" t="s">
        <v>26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29</v>
      </c>
      <c r="E20" s="31"/>
      <c r="F20" s="31"/>
      <c r="G20" s="31"/>
      <c r="H20" s="31"/>
      <c r="I20" s="26" t="s">
        <v>24</v>
      </c>
      <c r="J20" s="24" t="s">
        <v>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30</v>
      </c>
      <c r="F21" s="31"/>
      <c r="G21" s="31"/>
      <c r="H21" s="31"/>
      <c r="I21" s="26" t="s">
        <v>26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32</v>
      </c>
      <c r="E23" s="31"/>
      <c r="F23" s="31"/>
      <c r="G23" s="31"/>
      <c r="H23" s="31"/>
      <c r="I23" s="26" t="s">
        <v>24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33</v>
      </c>
      <c r="F24" s="31"/>
      <c r="G24" s="31"/>
      <c r="H24" s="31"/>
      <c r="I24" s="26" t="s">
        <v>26</v>
      </c>
      <c r="J24" s="24" t="s">
        <v>1</v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34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3"/>
      <c r="B27" s="94"/>
      <c r="C27" s="93"/>
      <c r="D27" s="93"/>
      <c r="E27" s="246" t="s">
        <v>1</v>
      </c>
      <c r="F27" s="246"/>
      <c r="G27" s="246"/>
      <c r="H27" s="246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6" t="s">
        <v>36</v>
      </c>
      <c r="E30" s="31"/>
      <c r="F30" s="31"/>
      <c r="G30" s="31"/>
      <c r="H30" s="31"/>
      <c r="I30" s="31"/>
      <c r="J30" s="70">
        <f>ROUND(J135,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2"/>
      <c r="C32" s="31"/>
      <c r="D32" s="31"/>
      <c r="E32" s="31"/>
      <c r="F32" s="35" t="s">
        <v>38</v>
      </c>
      <c r="G32" s="31"/>
      <c r="H32" s="31"/>
      <c r="I32" s="35" t="s">
        <v>37</v>
      </c>
      <c r="J32" s="35" t="s">
        <v>39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2"/>
      <c r="C33" s="31"/>
      <c r="D33" s="97" t="s">
        <v>40</v>
      </c>
      <c r="E33" s="26" t="s">
        <v>41</v>
      </c>
      <c r="F33" s="98">
        <f>ROUND((SUM(BE135:BE366)),  2)</f>
        <v>0</v>
      </c>
      <c r="G33" s="31"/>
      <c r="H33" s="31"/>
      <c r="I33" s="99">
        <v>0.21</v>
      </c>
      <c r="J33" s="98">
        <f>ROUND(((SUM(BE135:BE366))*I33),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26" t="s">
        <v>42</v>
      </c>
      <c r="F34" s="98">
        <f>ROUND((SUM(BF135:BF366)),  2)</f>
        <v>0</v>
      </c>
      <c r="G34" s="31"/>
      <c r="H34" s="31"/>
      <c r="I34" s="99">
        <v>0.12</v>
      </c>
      <c r="J34" s="98">
        <f>ROUND(((SUM(BF135:BF366))*I34),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2"/>
      <c r="C35" s="31"/>
      <c r="D35" s="31"/>
      <c r="E35" s="26" t="s">
        <v>43</v>
      </c>
      <c r="F35" s="98">
        <f>ROUND((SUM(BG135:BG366)),  2)</f>
        <v>0</v>
      </c>
      <c r="G35" s="31"/>
      <c r="H35" s="31"/>
      <c r="I35" s="99">
        <v>0.21</v>
      </c>
      <c r="J35" s="98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2"/>
      <c r="C36" s="31"/>
      <c r="D36" s="31"/>
      <c r="E36" s="26" t="s">
        <v>44</v>
      </c>
      <c r="F36" s="98">
        <f>ROUND((SUM(BH135:BH366)),  2)</f>
        <v>0</v>
      </c>
      <c r="G36" s="31"/>
      <c r="H36" s="31"/>
      <c r="I36" s="99">
        <v>0.12</v>
      </c>
      <c r="J36" s="98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45</v>
      </c>
      <c r="F37" s="98">
        <f>ROUND((SUM(BI135:BI366)),  2)</f>
        <v>0</v>
      </c>
      <c r="G37" s="31"/>
      <c r="H37" s="31"/>
      <c r="I37" s="99">
        <v>0</v>
      </c>
      <c r="J37" s="98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0"/>
      <c r="D39" s="101" t="s">
        <v>46</v>
      </c>
      <c r="E39" s="59"/>
      <c r="F39" s="59"/>
      <c r="G39" s="102" t="s">
        <v>47</v>
      </c>
      <c r="H39" s="103" t="s">
        <v>48</v>
      </c>
      <c r="I39" s="59"/>
      <c r="J39" s="104">
        <f>SUM(J30:J37)</f>
        <v>0</v>
      </c>
      <c r="K39" s="105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customHeight="1">
      <c r="B41" s="19"/>
      <c r="L41" s="19"/>
    </row>
    <row r="42" spans="1:31" s="1" customFormat="1" ht="14.4" customHeight="1">
      <c r="B42" s="19"/>
      <c r="L42" s="19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41"/>
      <c r="D50" s="42" t="s">
        <v>49</v>
      </c>
      <c r="E50" s="43"/>
      <c r="F50" s="43"/>
      <c r="G50" s="42" t="s">
        <v>50</v>
      </c>
      <c r="H50" s="43"/>
      <c r="I50" s="43"/>
      <c r="J50" s="43"/>
      <c r="K50" s="43"/>
      <c r="L50" s="4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1"/>
      <c r="B61" s="32"/>
      <c r="C61" s="31"/>
      <c r="D61" s="44" t="s">
        <v>51</v>
      </c>
      <c r="E61" s="34"/>
      <c r="F61" s="106" t="s">
        <v>52</v>
      </c>
      <c r="G61" s="44" t="s">
        <v>51</v>
      </c>
      <c r="H61" s="34"/>
      <c r="I61" s="34"/>
      <c r="J61" s="107" t="s">
        <v>52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1"/>
      <c r="B65" s="32"/>
      <c r="C65" s="31"/>
      <c r="D65" s="42" t="s">
        <v>53</v>
      </c>
      <c r="E65" s="45"/>
      <c r="F65" s="45"/>
      <c r="G65" s="42" t="s">
        <v>54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1"/>
      <c r="B76" s="32"/>
      <c r="C76" s="31"/>
      <c r="D76" s="44" t="s">
        <v>51</v>
      </c>
      <c r="E76" s="34"/>
      <c r="F76" s="106" t="s">
        <v>52</v>
      </c>
      <c r="G76" s="44" t="s">
        <v>51</v>
      </c>
      <c r="H76" s="34"/>
      <c r="I76" s="34"/>
      <c r="J76" s="107" t="s">
        <v>52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customHeight="1">
      <c r="A82" s="31"/>
      <c r="B82" s="32"/>
      <c r="C82" s="20" t="s">
        <v>111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48" t="str">
        <f>E7</f>
        <v>Modernizace učeben v Gymnáziu Sokolov - stavební část</v>
      </c>
      <c r="F85" s="249"/>
      <c r="G85" s="249"/>
      <c r="H85" s="249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109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7" t="str">
        <f>E9</f>
        <v>6 - Učebna C 206 - Polytechnika</v>
      </c>
      <c r="F87" s="247"/>
      <c r="G87" s="247"/>
      <c r="H87" s="247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Sokolov</v>
      </c>
      <c r="G89" s="31"/>
      <c r="H89" s="31"/>
      <c r="I89" s="26" t="s">
        <v>21</v>
      </c>
      <c r="J89" s="54" t="str">
        <f>IF(J12="","",J12)</f>
        <v>24. 5. 2024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customHeight="1">
      <c r="A91" s="31"/>
      <c r="B91" s="32"/>
      <c r="C91" s="26" t="s">
        <v>23</v>
      </c>
      <c r="D91" s="31"/>
      <c r="E91" s="31"/>
      <c r="F91" s="24" t="str">
        <f>E15</f>
        <v>Gymnázium Sokolov a KVC, p.o.</v>
      </c>
      <c r="G91" s="31"/>
      <c r="H91" s="31"/>
      <c r="I91" s="26" t="s">
        <v>29</v>
      </c>
      <c r="J91" s="29" t="str">
        <f>E21</f>
        <v>Projekt stav s.r.o.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customHeight="1">
      <c r="A92" s="31"/>
      <c r="B92" s="32"/>
      <c r="C92" s="26" t="s">
        <v>27</v>
      </c>
      <c r="D92" s="31"/>
      <c r="E92" s="31"/>
      <c r="F92" s="24" t="str">
        <f>IF(E18="","",E18)</f>
        <v>Vyplň údaj</v>
      </c>
      <c r="G92" s="31"/>
      <c r="H92" s="31"/>
      <c r="I92" s="26" t="s">
        <v>32</v>
      </c>
      <c r="J92" s="29" t="str">
        <f>E24</f>
        <v>Milan Hájek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08" t="s">
        <v>112</v>
      </c>
      <c r="D94" s="100"/>
      <c r="E94" s="100"/>
      <c r="F94" s="100"/>
      <c r="G94" s="100"/>
      <c r="H94" s="100"/>
      <c r="I94" s="100"/>
      <c r="J94" s="109" t="s">
        <v>113</v>
      </c>
      <c r="K94" s="100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5" customHeight="1">
      <c r="A96" s="31"/>
      <c r="B96" s="32"/>
      <c r="C96" s="110" t="s">
        <v>114</v>
      </c>
      <c r="D96" s="31"/>
      <c r="E96" s="31"/>
      <c r="F96" s="31"/>
      <c r="G96" s="31"/>
      <c r="H96" s="31"/>
      <c r="I96" s="31"/>
      <c r="J96" s="70">
        <f>J135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115</v>
      </c>
    </row>
    <row r="97" spans="2:12" s="9" customFormat="1" ht="24.9" customHeight="1">
      <c r="B97" s="111"/>
      <c r="D97" s="112" t="s">
        <v>156</v>
      </c>
      <c r="E97" s="113"/>
      <c r="F97" s="113"/>
      <c r="G97" s="113"/>
      <c r="H97" s="113"/>
      <c r="I97" s="113"/>
      <c r="J97" s="114">
        <f>J136</f>
        <v>0</v>
      </c>
      <c r="L97" s="111"/>
    </row>
    <row r="98" spans="2:12" s="12" customFormat="1" ht="19.95" customHeight="1">
      <c r="B98" s="159"/>
      <c r="D98" s="160" t="s">
        <v>157</v>
      </c>
      <c r="E98" s="161"/>
      <c r="F98" s="161"/>
      <c r="G98" s="161"/>
      <c r="H98" s="161"/>
      <c r="I98" s="161"/>
      <c r="J98" s="162">
        <f>J137</f>
        <v>0</v>
      </c>
      <c r="L98" s="159"/>
    </row>
    <row r="99" spans="2:12" s="12" customFormat="1" ht="19.95" customHeight="1">
      <c r="B99" s="159"/>
      <c r="D99" s="160" t="s">
        <v>158</v>
      </c>
      <c r="E99" s="161"/>
      <c r="F99" s="161"/>
      <c r="G99" s="161"/>
      <c r="H99" s="161"/>
      <c r="I99" s="161"/>
      <c r="J99" s="162">
        <f>J150</f>
        <v>0</v>
      </c>
      <c r="L99" s="159"/>
    </row>
    <row r="100" spans="2:12" s="12" customFormat="1" ht="19.95" customHeight="1">
      <c r="B100" s="159"/>
      <c r="D100" s="160" t="s">
        <v>159</v>
      </c>
      <c r="E100" s="161"/>
      <c r="F100" s="161"/>
      <c r="G100" s="161"/>
      <c r="H100" s="161"/>
      <c r="I100" s="161"/>
      <c r="J100" s="162">
        <f>J171</f>
        <v>0</v>
      </c>
      <c r="L100" s="159"/>
    </row>
    <row r="101" spans="2:12" s="12" customFormat="1" ht="19.95" customHeight="1">
      <c r="B101" s="159"/>
      <c r="D101" s="160" t="s">
        <v>160</v>
      </c>
      <c r="E101" s="161"/>
      <c r="F101" s="161"/>
      <c r="G101" s="161"/>
      <c r="H101" s="161"/>
      <c r="I101" s="161"/>
      <c r="J101" s="162">
        <f>J181</f>
        <v>0</v>
      </c>
      <c r="L101" s="159"/>
    </row>
    <row r="102" spans="2:12" s="9" customFormat="1" ht="24.9" customHeight="1">
      <c r="B102" s="111"/>
      <c r="D102" s="112" t="s">
        <v>161</v>
      </c>
      <c r="E102" s="113"/>
      <c r="F102" s="113"/>
      <c r="G102" s="113"/>
      <c r="H102" s="113"/>
      <c r="I102" s="113"/>
      <c r="J102" s="114">
        <f>J184</f>
        <v>0</v>
      </c>
      <c r="L102" s="111"/>
    </row>
    <row r="103" spans="2:12" s="12" customFormat="1" ht="19.95" customHeight="1">
      <c r="B103" s="159"/>
      <c r="D103" s="160" t="s">
        <v>162</v>
      </c>
      <c r="E103" s="161"/>
      <c r="F103" s="161"/>
      <c r="G103" s="161"/>
      <c r="H103" s="161"/>
      <c r="I103" s="161"/>
      <c r="J103" s="162">
        <f>J185</f>
        <v>0</v>
      </c>
      <c r="L103" s="159"/>
    </row>
    <row r="104" spans="2:12" s="12" customFormat="1" ht="19.95" customHeight="1">
      <c r="B104" s="159"/>
      <c r="D104" s="160" t="s">
        <v>163</v>
      </c>
      <c r="E104" s="161"/>
      <c r="F104" s="161"/>
      <c r="G104" s="161"/>
      <c r="H104" s="161"/>
      <c r="I104" s="161"/>
      <c r="J104" s="162">
        <f>J194</f>
        <v>0</v>
      </c>
      <c r="L104" s="159"/>
    </row>
    <row r="105" spans="2:12" s="12" customFormat="1" ht="19.95" customHeight="1">
      <c r="B105" s="159"/>
      <c r="D105" s="160" t="s">
        <v>164</v>
      </c>
      <c r="E105" s="161"/>
      <c r="F105" s="161"/>
      <c r="G105" s="161"/>
      <c r="H105" s="161"/>
      <c r="I105" s="161"/>
      <c r="J105" s="162">
        <f>J209</f>
        <v>0</v>
      </c>
      <c r="L105" s="159"/>
    </row>
    <row r="106" spans="2:12" s="12" customFormat="1" ht="19.95" customHeight="1">
      <c r="B106" s="159"/>
      <c r="D106" s="160" t="s">
        <v>165</v>
      </c>
      <c r="E106" s="161"/>
      <c r="F106" s="161"/>
      <c r="G106" s="161"/>
      <c r="H106" s="161"/>
      <c r="I106" s="161"/>
      <c r="J106" s="162">
        <f>J222</f>
        <v>0</v>
      </c>
      <c r="L106" s="159"/>
    </row>
    <row r="107" spans="2:12" s="12" customFormat="1" ht="19.95" customHeight="1">
      <c r="B107" s="159"/>
      <c r="D107" s="160" t="s">
        <v>166</v>
      </c>
      <c r="E107" s="161"/>
      <c r="F107" s="161"/>
      <c r="G107" s="161"/>
      <c r="H107" s="161"/>
      <c r="I107" s="161"/>
      <c r="J107" s="162">
        <f>J231</f>
        <v>0</v>
      </c>
      <c r="L107" s="159"/>
    </row>
    <row r="108" spans="2:12" s="12" customFormat="1" ht="19.95" customHeight="1">
      <c r="B108" s="159"/>
      <c r="D108" s="160" t="s">
        <v>167</v>
      </c>
      <c r="E108" s="161"/>
      <c r="F108" s="161"/>
      <c r="G108" s="161"/>
      <c r="H108" s="161"/>
      <c r="I108" s="161"/>
      <c r="J108" s="162">
        <f>J238</f>
        <v>0</v>
      </c>
      <c r="L108" s="159"/>
    </row>
    <row r="109" spans="2:12" s="12" customFormat="1" ht="19.95" customHeight="1">
      <c r="B109" s="159"/>
      <c r="D109" s="160" t="s">
        <v>168</v>
      </c>
      <c r="E109" s="161"/>
      <c r="F109" s="161"/>
      <c r="G109" s="161"/>
      <c r="H109" s="161"/>
      <c r="I109" s="161"/>
      <c r="J109" s="162">
        <f>J245</f>
        <v>0</v>
      </c>
      <c r="L109" s="159"/>
    </row>
    <row r="110" spans="2:12" s="12" customFormat="1" ht="19.95" customHeight="1">
      <c r="B110" s="159"/>
      <c r="D110" s="160" t="s">
        <v>626</v>
      </c>
      <c r="E110" s="161"/>
      <c r="F110" s="161"/>
      <c r="G110" s="161"/>
      <c r="H110" s="161"/>
      <c r="I110" s="161"/>
      <c r="J110" s="162">
        <f>J302</f>
        <v>0</v>
      </c>
      <c r="L110" s="159"/>
    </row>
    <row r="111" spans="2:12" s="12" customFormat="1" ht="19.95" customHeight="1">
      <c r="B111" s="159"/>
      <c r="D111" s="160" t="s">
        <v>169</v>
      </c>
      <c r="E111" s="161"/>
      <c r="F111" s="161"/>
      <c r="G111" s="161"/>
      <c r="H111" s="161"/>
      <c r="I111" s="161"/>
      <c r="J111" s="162">
        <f>J321</f>
        <v>0</v>
      </c>
      <c r="L111" s="159"/>
    </row>
    <row r="112" spans="2:12" s="12" customFormat="1" ht="19.95" customHeight="1">
      <c r="B112" s="159"/>
      <c r="D112" s="160" t="s">
        <v>1188</v>
      </c>
      <c r="E112" s="161"/>
      <c r="F112" s="161"/>
      <c r="G112" s="161"/>
      <c r="H112" s="161"/>
      <c r="I112" s="161"/>
      <c r="J112" s="162">
        <f>J326</f>
        <v>0</v>
      </c>
      <c r="L112" s="159"/>
    </row>
    <row r="113" spans="1:31" s="12" customFormat="1" ht="19.95" customHeight="1">
      <c r="B113" s="159"/>
      <c r="D113" s="160" t="s">
        <v>170</v>
      </c>
      <c r="E113" s="161"/>
      <c r="F113" s="161"/>
      <c r="G113" s="161"/>
      <c r="H113" s="161"/>
      <c r="I113" s="161"/>
      <c r="J113" s="162">
        <f>J329</f>
        <v>0</v>
      </c>
      <c r="L113" s="159"/>
    </row>
    <row r="114" spans="1:31" s="12" customFormat="1" ht="19.95" customHeight="1">
      <c r="B114" s="159"/>
      <c r="D114" s="160" t="s">
        <v>171</v>
      </c>
      <c r="E114" s="161"/>
      <c r="F114" s="161"/>
      <c r="G114" s="161"/>
      <c r="H114" s="161"/>
      <c r="I114" s="161"/>
      <c r="J114" s="162">
        <f>J348</f>
        <v>0</v>
      </c>
      <c r="L114" s="159"/>
    </row>
    <row r="115" spans="1:31" s="9" customFormat="1" ht="24.9" customHeight="1">
      <c r="B115" s="111"/>
      <c r="D115" s="112" t="s">
        <v>172</v>
      </c>
      <c r="E115" s="113"/>
      <c r="F115" s="113"/>
      <c r="G115" s="113"/>
      <c r="H115" s="113"/>
      <c r="I115" s="113"/>
      <c r="J115" s="114">
        <f>J358</f>
        <v>0</v>
      </c>
      <c r="L115" s="111"/>
    </row>
    <row r="116" spans="1:31" s="2" customFormat="1" ht="21.75" customHeight="1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6.9" customHeight="1">
      <c r="A117" s="31"/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21" spans="1:31" s="2" customFormat="1" ht="6.9" customHeight="1">
      <c r="A121" s="31"/>
      <c r="B121" s="48"/>
      <c r="C121" s="49"/>
      <c r="D121" s="49"/>
      <c r="E121" s="49"/>
      <c r="F121" s="49"/>
      <c r="G121" s="49"/>
      <c r="H121" s="49"/>
      <c r="I121" s="49"/>
      <c r="J121" s="49"/>
      <c r="K121" s="49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24.9" customHeight="1">
      <c r="A122" s="31"/>
      <c r="B122" s="32"/>
      <c r="C122" s="20" t="s">
        <v>117</v>
      </c>
      <c r="D122" s="31"/>
      <c r="E122" s="31"/>
      <c r="F122" s="31"/>
      <c r="G122" s="31"/>
      <c r="H122" s="31"/>
      <c r="I122" s="31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6.9" customHeight="1">
      <c r="A123" s="31"/>
      <c r="B123" s="32"/>
      <c r="C123" s="31"/>
      <c r="D123" s="31"/>
      <c r="E123" s="31"/>
      <c r="F123" s="31"/>
      <c r="G123" s="31"/>
      <c r="H123" s="31"/>
      <c r="I123" s="31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16</v>
      </c>
      <c r="D124" s="31"/>
      <c r="E124" s="31"/>
      <c r="F124" s="31"/>
      <c r="G124" s="31"/>
      <c r="H124" s="31"/>
      <c r="I124" s="31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6.5" customHeight="1">
      <c r="A125" s="31"/>
      <c r="B125" s="32"/>
      <c r="C125" s="31"/>
      <c r="D125" s="31"/>
      <c r="E125" s="248" t="str">
        <f>E7</f>
        <v>Modernizace učeben v Gymnáziu Sokolov - stavební část</v>
      </c>
      <c r="F125" s="249"/>
      <c r="G125" s="249"/>
      <c r="H125" s="249"/>
      <c r="I125" s="31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2" customHeight="1">
      <c r="A126" s="31"/>
      <c r="B126" s="32"/>
      <c r="C126" s="26" t="s">
        <v>109</v>
      </c>
      <c r="D126" s="31"/>
      <c r="E126" s="31"/>
      <c r="F126" s="31"/>
      <c r="G126" s="31"/>
      <c r="H126" s="31"/>
      <c r="I126" s="31"/>
      <c r="J126" s="31"/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6.5" customHeight="1">
      <c r="A127" s="31"/>
      <c r="B127" s="32"/>
      <c r="C127" s="31"/>
      <c r="D127" s="31"/>
      <c r="E127" s="227" t="str">
        <f>E9</f>
        <v>6 - Učebna C 206 - Polytechnika</v>
      </c>
      <c r="F127" s="247"/>
      <c r="G127" s="247"/>
      <c r="H127" s="247"/>
      <c r="I127" s="31"/>
      <c r="J127" s="31"/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6.9" customHeight="1">
      <c r="A128" s="31"/>
      <c r="B128" s="32"/>
      <c r="C128" s="31"/>
      <c r="D128" s="31"/>
      <c r="E128" s="31"/>
      <c r="F128" s="31"/>
      <c r="G128" s="31"/>
      <c r="H128" s="31"/>
      <c r="I128" s="31"/>
      <c r="J128" s="31"/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2" customHeight="1">
      <c r="A129" s="31"/>
      <c r="B129" s="32"/>
      <c r="C129" s="26" t="s">
        <v>19</v>
      </c>
      <c r="D129" s="31"/>
      <c r="E129" s="31"/>
      <c r="F129" s="24" t="str">
        <f>F12</f>
        <v>Sokolov</v>
      </c>
      <c r="G129" s="31"/>
      <c r="H129" s="31"/>
      <c r="I129" s="26" t="s">
        <v>21</v>
      </c>
      <c r="J129" s="54" t="str">
        <f>IF(J12="","",J12)</f>
        <v>24. 5. 2024</v>
      </c>
      <c r="K129" s="31"/>
      <c r="L129" s="4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6.9" customHeight="1">
      <c r="A130" s="31"/>
      <c r="B130" s="32"/>
      <c r="C130" s="31"/>
      <c r="D130" s="31"/>
      <c r="E130" s="31"/>
      <c r="F130" s="31"/>
      <c r="G130" s="31"/>
      <c r="H130" s="31"/>
      <c r="I130" s="31"/>
      <c r="J130" s="31"/>
      <c r="K130" s="31"/>
      <c r="L130" s="4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5.15" customHeight="1">
      <c r="A131" s="31"/>
      <c r="B131" s="32"/>
      <c r="C131" s="26" t="s">
        <v>23</v>
      </c>
      <c r="D131" s="31"/>
      <c r="E131" s="31"/>
      <c r="F131" s="24" t="str">
        <f>E15</f>
        <v>Gymnázium Sokolov a KVC, p.o.</v>
      </c>
      <c r="G131" s="31"/>
      <c r="H131" s="31"/>
      <c r="I131" s="26" t="s">
        <v>29</v>
      </c>
      <c r="J131" s="29" t="str">
        <f>E21</f>
        <v>Projekt stav s.r.o.</v>
      </c>
      <c r="K131" s="31"/>
      <c r="L131" s="4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5.15" customHeight="1">
      <c r="A132" s="31"/>
      <c r="B132" s="32"/>
      <c r="C132" s="26" t="s">
        <v>27</v>
      </c>
      <c r="D132" s="31"/>
      <c r="E132" s="31"/>
      <c r="F132" s="24" t="str">
        <f>IF(E18="","",E18)</f>
        <v>Vyplň údaj</v>
      </c>
      <c r="G132" s="31"/>
      <c r="H132" s="31"/>
      <c r="I132" s="26" t="s">
        <v>32</v>
      </c>
      <c r="J132" s="29" t="str">
        <f>E24</f>
        <v>Milan Hájek</v>
      </c>
      <c r="K132" s="31"/>
      <c r="L132" s="4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10.35" customHeight="1">
      <c r="A133" s="31"/>
      <c r="B133" s="32"/>
      <c r="C133" s="31"/>
      <c r="D133" s="31"/>
      <c r="E133" s="31"/>
      <c r="F133" s="31"/>
      <c r="G133" s="31"/>
      <c r="H133" s="31"/>
      <c r="I133" s="31"/>
      <c r="J133" s="31"/>
      <c r="K133" s="31"/>
      <c r="L133" s="4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10" customFormat="1" ht="29.25" customHeight="1">
      <c r="A134" s="115"/>
      <c r="B134" s="116"/>
      <c r="C134" s="117" t="s">
        <v>118</v>
      </c>
      <c r="D134" s="118" t="s">
        <v>61</v>
      </c>
      <c r="E134" s="118" t="s">
        <v>57</v>
      </c>
      <c r="F134" s="118" t="s">
        <v>58</v>
      </c>
      <c r="G134" s="118" t="s">
        <v>119</v>
      </c>
      <c r="H134" s="118" t="s">
        <v>120</v>
      </c>
      <c r="I134" s="118" t="s">
        <v>121</v>
      </c>
      <c r="J134" s="118" t="s">
        <v>113</v>
      </c>
      <c r="K134" s="119" t="s">
        <v>122</v>
      </c>
      <c r="L134" s="120"/>
      <c r="M134" s="61" t="s">
        <v>1</v>
      </c>
      <c r="N134" s="62" t="s">
        <v>40</v>
      </c>
      <c r="O134" s="62" t="s">
        <v>123</v>
      </c>
      <c r="P134" s="62" t="s">
        <v>124</v>
      </c>
      <c r="Q134" s="62" t="s">
        <v>125</v>
      </c>
      <c r="R134" s="62" t="s">
        <v>126</v>
      </c>
      <c r="S134" s="62" t="s">
        <v>127</v>
      </c>
      <c r="T134" s="63" t="s">
        <v>128</v>
      </c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</row>
    <row r="135" spans="1:65" s="2" customFormat="1" ht="22.95" customHeight="1">
      <c r="A135" s="31"/>
      <c r="B135" s="32"/>
      <c r="C135" s="68" t="s">
        <v>129</v>
      </c>
      <c r="D135" s="31"/>
      <c r="E135" s="31"/>
      <c r="F135" s="31"/>
      <c r="G135" s="31"/>
      <c r="H135" s="31"/>
      <c r="I135" s="31"/>
      <c r="J135" s="121">
        <f>BK135</f>
        <v>0</v>
      </c>
      <c r="K135" s="31"/>
      <c r="L135" s="32"/>
      <c r="M135" s="64"/>
      <c r="N135" s="55"/>
      <c r="O135" s="65"/>
      <c r="P135" s="122">
        <f>P136+P184+P358</f>
        <v>0</v>
      </c>
      <c r="Q135" s="65"/>
      <c r="R135" s="122">
        <f>R136+R184+R358</f>
        <v>2.9309965</v>
      </c>
      <c r="S135" s="65"/>
      <c r="T135" s="123">
        <f>T136+T184+T358</f>
        <v>4.3110275000000016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6" t="s">
        <v>75</v>
      </c>
      <c r="AU135" s="16" t="s">
        <v>115</v>
      </c>
      <c r="BK135" s="124">
        <f>BK136+BK184+BK358</f>
        <v>0</v>
      </c>
    </row>
    <row r="136" spans="1:65" s="11" customFormat="1" ht="25.95" customHeight="1">
      <c r="B136" s="125"/>
      <c r="D136" s="126" t="s">
        <v>75</v>
      </c>
      <c r="E136" s="127" t="s">
        <v>173</v>
      </c>
      <c r="F136" s="127" t="s">
        <v>174</v>
      </c>
      <c r="I136" s="128"/>
      <c r="J136" s="129">
        <f>BK136</f>
        <v>0</v>
      </c>
      <c r="L136" s="125"/>
      <c r="M136" s="130"/>
      <c r="N136" s="131"/>
      <c r="O136" s="131"/>
      <c r="P136" s="132">
        <f>P137+P150+P171+P181</f>
        <v>0</v>
      </c>
      <c r="Q136" s="131"/>
      <c r="R136" s="132">
        <f>R137+R150+R171+R181</f>
        <v>1.5317125</v>
      </c>
      <c r="S136" s="131"/>
      <c r="T136" s="133">
        <f>T137+T150+T171+T181</f>
        <v>4.2037000000000013</v>
      </c>
      <c r="AR136" s="126" t="s">
        <v>83</v>
      </c>
      <c r="AT136" s="134" t="s">
        <v>75</v>
      </c>
      <c r="AU136" s="134" t="s">
        <v>76</v>
      </c>
      <c r="AY136" s="126" t="s">
        <v>132</v>
      </c>
      <c r="BK136" s="135">
        <f>BK137+BK150+BK171+BK181</f>
        <v>0</v>
      </c>
    </row>
    <row r="137" spans="1:65" s="11" customFormat="1" ht="22.95" customHeight="1">
      <c r="B137" s="125"/>
      <c r="D137" s="126" t="s">
        <v>75</v>
      </c>
      <c r="E137" s="163" t="s">
        <v>99</v>
      </c>
      <c r="F137" s="163" t="s">
        <v>175</v>
      </c>
      <c r="I137" s="128"/>
      <c r="J137" s="164">
        <f>BK137</f>
        <v>0</v>
      </c>
      <c r="L137" s="125"/>
      <c r="M137" s="130"/>
      <c r="N137" s="131"/>
      <c r="O137" s="131"/>
      <c r="P137" s="132">
        <f>SUM(P138:P149)</f>
        <v>0</v>
      </c>
      <c r="Q137" s="131"/>
      <c r="R137" s="132">
        <f>SUM(R138:R149)</f>
        <v>1.51705</v>
      </c>
      <c r="S137" s="131"/>
      <c r="T137" s="133">
        <f>SUM(T138:T149)</f>
        <v>2.0000000000000001E-4</v>
      </c>
      <c r="AR137" s="126" t="s">
        <v>83</v>
      </c>
      <c r="AT137" s="134" t="s">
        <v>75</v>
      </c>
      <c r="AU137" s="134" t="s">
        <v>83</v>
      </c>
      <c r="AY137" s="126" t="s">
        <v>132</v>
      </c>
      <c r="BK137" s="135">
        <f>SUM(BK138:BK149)</f>
        <v>0</v>
      </c>
    </row>
    <row r="138" spans="1:65" s="2" customFormat="1" ht="24.15" customHeight="1">
      <c r="A138" s="31"/>
      <c r="B138" s="136"/>
      <c r="C138" s="137" t="s">
        <v>83</v>
      </c>
      <c r="D138" s="137" t="s">
        <v>133</v>
      </c>
      <c r="E138" s="138" t="s">
        <v>176</v>
      </c>
      <c r="F138" s="139" t="s">
        <v>177</v>
      </c>
      <c r="G138" s="140" t="s">
        <v>178</v>
      </c>
      <c r="H138" s="141">
        <v>86.25</v>
      </c>
      <c r="I138" s="142"/>
      <c r="J138" s="143">
        <f>ROUND(I138*H138,2)</f>
        <v>0</v>
      </c>
      <c r="K138" s="139" t="s">
        <v>179</v>
      </c>
      <c r="L138" s="32"/>
      <c r="M138" s="144" t="s">
        <v>1</v>
      </c>
      <c r="N138" s="145" t="s">
        <v>41</v>
      </c>
      <c r="O138" s="57"/>
      <c r="P138" s="146">
        <f>O138*H138</f>
        <v>0</v>
      </c>
      <c r="Q138" s="146">
        <v>5.7999999999999996E-3</v>
      </c>
      <c r="R138" s="146">
        <f>Q138*H138</f>
        <v>0.50024999999999997</v>
      </c>
      <c r="S138" s="146">
        <v>0</v>
      </c>
      <c r="T138" s="147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48" t="s">
        <v>93</v>
      </c>
      <c r="AT138" s="148" t="s">
        <v>133</v>
      </c>
      <c r="AU138" s="148" t="s">
        <v>85</v>
      </c>
      <c r="AY138" s="16" t="s">
        <v>132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6" t="s">
        <v>83</v>
      </c>
      <c r="BK138" s="149">
        <f>ROUND(I138*H138,2)</f>
        <v>0</v>
      </c>
      <c r="BL138" s="16" t="s">
        <v>93</v>
      </c>
      <c r="BM138" s="148" t="s">
        <v>180</v>
      </c>
    </row>
    <row r="139" spans="1:65" s="2" customFormat="1" ht="28.8">
      <c r="A139" s="31"/>
      <c r="B139" s="32"/>
      <c r="C139" s="31"/>
      <c r="D139" s="150" t="s">
        <v>138</v>
      </c>
      <c r="E139" s="31"/>
      <c r="F139" s="151" t="s">
        <v>181</v>
      </c>
      <c r="G139" s="31"/>
      <c r="H139" s="31"/>
      <c r="I139" s="152"/>
      <c r="J139" s="31"/>
      <c r="K139" s="31"/>
      <c r="L139" s="32"/>
      <c r="M139" s="153"/>
      <c r="N139" s="154"/>
      <c r="O139" s="57"/>
      <c r="P139" s="57"/>
      <c r="Q139" s="57"/>
      <c r="R139" s="57"/>
      <c r="S139" s="57"/>
      <c r="T139" s="58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6" t="s">
        <v>138</v>
      </c>
      <c r="AU139" s="16" t="s">
        <v>85</v>
      </c>
    </row>
    <row r="140" spans="1:65" s="2" customFormat="1" ht="21.75" customHeight="1">
      <c r="A140" s="31"/>
      <c r="B140" s="136"/>
      <c r="C140" s="137" t="s">
        <v>85</v>
      </c>
      <c r="D140" s="137" t="s">
        <v>133</v>
      </c>
      <c r="E140" s="138" t="s">
        <v>182</v>
      </c>
      <c r="F140" s="139" t="s">
        <v>183</v>
      </c>
      <c r="G140" s="140" t="s">
        <v>178</v>
      </c>
      <c r="H140" s="141">
        <v>6.35</v>
      </c>
      <c r="I140" s="142"/>
      <c r="J140" s="143">
        <f>ROUND(I140*H140,2)</f>
        <v>0</v>
      </c>
      <c r="K140" s="139" t="s">
        <v>179</v>
      </c>
      <c r="L140" s="32"/>
      <c r="M140" s="144" t="s">
        <v>1</v>
      </c>
      <c r="N140" s="145" t="s">
        <v>41</v>
      </c>
      <c r="O140" s="57"/>
      <c r="P140" s="146">
        <f>O140*H140</f>
        <v>0</v>
      </c>
      <c r="Q140" s="146">
        <v>5.6000000000000001E-2</v>
      </c>
      <c r="R140" s="146">
        <f>Q140*H140</f>
        <v>0.35559999999999997</v>
      </c>
      <c r="S140" s="146">
        <v>0</v>
      </c>
      <c r="T140" s="147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48" t="s">
        <v>93</v>
      </c>
      <c r="AT140" s="148" t="s">
        <v>133</v>
      </c>
      <c r="AU140" s="148" t="s">
        <v>85</v>
      </c>
      <c r="AY140" s="16" t="s">
        <v>132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6" t="s">
        <v>83</v>
      </c>
      <c r="BK140" s="149">
        <f>ROUND(I140*H140,2)</f>
        <v>0</v>
      </c>
      <c r="BL140" s="16" t="s">
        <v>93</v>
      </c>
      <c r="BM140" s="148" t="s">
        <v>184</v>
      </c>
    </row>
    <row r="141" spans="1:65" s="2" customFormat="1">
      <c r="A141" s="31"/>
      <c r="B141" s="32"/>
      <c r="C141" s="31"/>
      <c r="D141" s="150" t="s">
        <v>138</v>
      </c>
      <c r="E141" s="31"/>
      <c r="F141" s="151" t="s">
        <v>185</v>
      </c>
      <c r="G141" s="31"/>
      <c r="H141" s="31"/>
      <c r="I141" s="152"/>
      <c r="J141" s="31"/>
      <c r="K141" s="31"/>
      <c r="L141" s="32"/>
      <c r="M141" s="153"/>
      <c r="N141" s="154"/>
      <c r="O141" s="57"/>
      <c r="P141" s="57"/>
      <c r="Q141" s="57"/>
      <c r="R141" s="57"/>
      <c r="S141" s="57"/>
      <c r="T141" s="58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6" t="s">
        <v>138</v>
      </c>
      <c r="AU141" s="16" t="s">
        <v>85</v>
      </c>
    </row>
    <row r="142" spans="1:65" s="13" customFormat="1">
      <c r="B142" s="165"/>
      <c r="D142" s="150" t="s">
        <v>186</v>
      </c>
      <c r="E142" s="166" t="s">
        <v>1</v>
      </c>
      <c r="F142" s="167" t="s">
        <v>628</v>
      </c>
      <c r="H142" s="168">
        <v>6</v>
      </c>
      <c r="I142" s="169"/>
      <c r="L142" s="165"/>
      <c r="M142" s="170"/>
      <c r="N142" s="171"/>
      <c r="O142" s="171"/>
      <c r="P142" s="171"/>
      <c r="Q142" s="171"/>
      <c r="R142" s="171"/>
      <c r="S142" s="171"/>
      <c r="T142" s="172"/>
      <c r="AT142" s="166" t="s">
        <v>186</v>
      </c>
      <c r="AU142" s="166" t="s">
        <v>85</v>
      </c>
      <c r="AV142" s="13" t="s">
        <v>85</v>
      </c>
      <c r="AW142" s="13" t="s">
        <v>31</v>
      </c>
      <c r="AX142" s="13" t="s">
        <v>76</v>
      </c>
      <c r="AY142" s="166" t="s">
        <v>132</v>
      </c>
    </row>
    <row r="143" spans="1:65" s="13" customFormat="1">
      <c r="B143" s="165"/>
      <c r="D143" s="150" t="s">
        <v>186</v>
      </c>
      <c r="E143" s="166" t="s">
        <v>1</v>
      </c>
      <c r="F143" s="167" t="s">
        <v>909</v>
      </c>
      <c r="H143" s="168">
        <v>0.28000000000000003</v>
      </c>
      <c r="I143" s="169"/>
      <c r="L143" s="165"/>
      <c r="M143" s="170"/>
      <c r="N143" s="171"/>
      <c r="O143" s="171"/>
      <c r="P143" s="171"/>
      <c r="Q143" s="171"/>
      <c r="R143" s="171"/>
      <c r="S143" s="171"/>
      <c r="T143" s="172"/>
      <c r="AT143" s="166" t="s">
        <v>186</v>
      </c>
      <c r="AU143" s="166" t="s">
        <v>85</v>
      </c>
      <c r="AV143" s="13" t="s">
        <v>85</v>
      </c>
      <c r="AW143" s="13" t="s">
        <v>31</v>
      </c>
      <c r="AX143" s="13" t="s">
        <v>76</v>
      </c>
      <c r="AY143" s="166" t="s">
        <v>132</v>
      </c>
    </row>
    <row r="144" spans="1:65" s="13" customFormat="1">
      <c r="B144" s="165"/>
      <c r="D144" s="150" t="s">
        <v>186</v>
      </c>
      <c r="E144" s="166" t="s">
        <v>1</v>
      </c>
      <c r="F144" s="167" t="s">
        <v>910</v>
      </c>
      <c r="H144" s="168">
        <v>7.0000000000000007E-2</v>
      </c>
      <c r="I144" s="169"/>
      <c r="L144" s="165"/>
      <c r="M144" s="170"/>
      <c r="N144" s="171"/>
      <c r="O144" s="171"/>
      <c r="P144" s="171"/>
      <c r="Q144" s="171"/>
      <c r="R144" s="171"/>
      <c r="S144" s="171"/>
      <c r="T144" s="172"/>
      <c r="AT144" s="166" t="s">
        <v>186</v>
      </c>
      <c r="AU144" s="166" t="s">
        <v>85</v>
      </c>
      <c r="AV144" s="13" t="s">
        <v>85</v>
      </c>
      <c r="AW144" s="13" t="s">
        <v>31</v>
      </c>
      <c r="AX144" s="13" t="s">
        <v>76</v>
      </c>
      <c r="AY144" s="166" t="s">
        <v>132</v>
      </c>
    </row>
    <row r="145" spans="1:65" s="2" customFormat="1" ht="24.15" customHeight="1">
      <c r="A145" s="31"/>
      <c r="B145" s="136"/>
      <c r="C145" s="137" t="s">
        <v>90</v>
      </c>
      <c r="D145" s="137" t="s">
        <v>133</v>
      </c>
      <c r="E145" s="138" t="s">
        <v>191</v>
      </c>
      <c r="F145" s="139" t="s">
        <v>192</v>
      </c>
      <c r="G145" s="140" t="s">
        <v>178</v>
      </c>
      <c r="H145" s="141">
        <v>114</v>
      </c>
      <c r="I145" s="142"/>
      <c r="J145" s="143">
        <f>ROUND(I145*H145,2)</f>
        <v>0</v>
      </c>
      <c r="K145" s="139" t="s">
        <v>179</v>
      </c>
      <c r="L145" s="32"/>
      <c r="M145" s="144" t="s">
        <v>1</v>
      </c>
      <c r="N145" s="145" t="s">
        <v>41</v>
      </c>
      <c r="O145" s="57"/>
      <c r="P145" s="146">
        <f>O145*H145</f>
        <v>0</v>
      </c>
      <c r="Q145" s="146">
        <v>5.7999999999999996E-3</v>
      </c>
      <c r="R145" s="146">
        <f>Q145*H145</f>
        <v>0.66120000000000001</v>
      </c>
      <c r="S145" s="146">
        <v>0</v>
      </c>
      <c r="T145" s="147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48" t="s">
        <v>93</v>
      </c>
      <c r="AT145" s="148" t="s">
        <v>133</v>
      </c>
      <c r="AU145" s="148" t="s">
        <v>85</v>
      </c>
      <c r="AY145" s="16" t="s">
        <v>132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6" t="s">
        <v>83</v>
      </c>
      <c r="BK145" s="149">
        <f>ROUND(I145*H145,2)</f>
        <v>0</v>
      </c>
      <c r="BL145" s="16" t="s">
        <v>93</v>
      </c>
      <c r="BM145" s="148" t="s">
        <v>193</v>
      </c>
    </row>
    <row r="146" spans="1:65" s="2" customFormat="1" ht="28.8">
      <c r="A146" s="31"/>
      <c r="B146" s="32"/>
      <c r="C146" s="31"/>
      <c r="D146" s="150" t="s">
        <v>138</v>
      </c>
      <c r="E146" s="31"/>
      <c r="F146" s="151" t="s">
        <v>194</v>
      </c>
      <c r="G146" s="31"/>
      <c r="H146" s="31"/>
      <c r="I146" s="152"/>
      <c r="J146" s="31"/>
      <c r="K146" s="31"/>
      <c r="L146" s="32"/>
      <c r="M146" s="153"/>
      <c r="N146" s="154"/>
      <c r="O146" s="57"/>
      <c r="P146" s="57"/>
      <c r="Q146" s="57"/>
      <c r="R146" s="57"/>
      <c r="S146" s="57"/>
      <c r="T146" s="58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6" t="s">
        <v>138</v>
      </c>
      <c r="AU146" s="16" t="s">
        <v>85</v>
      </c>
    </row>
    <row r="147" spans="1:65" s="2" customFormat="1" ht="24.15" customHeight="1">
      <c r="A147" s="31"/>
      <c r="B147" s="136"/>
      <c r="C147" s="137" t="s">
        <v>93</v>
      </c>
      <c r="D147" s="137" t="s">
        <v>133</v>
      </c>
      <c r="E147" s="138" t="s">
        <v>195</v>
      </c>
      <c r="F147" s="139" t="s">
        <v>196</v>
      </c>
      <c r="G147" s="140" t="s">
        <v>178</v>
      </c>
      <c r="H147" s="141">
        <v>20</v>
      </c>
      <c r="I147" s="142"/>
      <c r="J147" s="143">
        <f>ROUND(I147*H147,2)</f>
        <v>0</v>
      </c>
      <c r="K147" s="139" t="s">
        <v>179</v>
      </c>
      <c r="L147" s="32"/>
      <c r="M147" s="144" t="s">
        <v>1</v>
      </c>
      <c r="N147" s="145" t="s">
        <v>41</v>
      </c>
      <c r="O147" s="57"/>
      <c r="P147" s="146">
        <f>O147*H147</f>
        <v>0</v>
      </c>
      <c r="Q147" s="146">
        <v>0</v>
      </c>
      <c r="R147" s="146">
        <f>Q147*H147</f>
        <v>0</v>
      </c>
      <c r="S147" s="146">
        <v>1.0000000000000001E-5</v>
      </c>
      <c r="T147" s="147">
        <f>S147*H147</f>
        <v>2.0000000000000001E-4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48" t="s">
        <v>93</v>
      </c>
      <c r="AT147" s="148" t="s">
        <v>133</v>
      </c>
      <c r="AU147" s="148" t="s">
        <v>85</v>
      </c>
      <c r="AY147" s="16" t="s">
        <v>132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6" t="s">
        <v>83</v>
      </c>
      <c r="BK147" s="149">
        <f>ROUND(I147*H147,2)</f>
        <v>0</v>
      </c>
      <c r="BL147" s="16" t="s">
        <v>93</v>
      </c>
      <c r="BM147" s="148" t="s">
        <v>197</v>
      </c>
    </row>
    <row r="148" spans="1:65" s="2" customFormat="1" ht="28.8">
      <c r="A148" s="31"/>
      <c r="B148" s="32"/>
      <c r="C148" s="31"/>
      <c r="D148" s="150" t="s">
        <v>138</v>
      </c>
      <c r="E148" s="31"/>
      <c r="F148" s="151" t="s">
        <v>198</v>
      </c>
      <c r="G148" s="31"/>
      <c r="H148" s="31"/>
      <c r="I148" s="152"/>
      <c r="J148" s="31"/>
      <c r="K148" s="31"/>
      <c r="L148" s="32"/>
      <c r="M148" s="153"/>
      <c r="N148" s="154"/>
      <c r="O148" s="57"/>
      <c r="P148" s="57"/>
      <c r="Q148" s="57"/>
      <c r="R148" s="57"/>
      <c r="S148" s="57"/>
      <c r="T148" s="58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6" t="s">
        <v>138</v>
      </c>
      <c r="AU148" s="16" t="s">
        <v>85</v>
      </c>
    </row>
    <row r="149" spans="1:65" s="13" customFormat="1">
      <c r="B149" s="165"/>
      <c r="D149" s="150" t="s">
        <v>186</v>
      </c>
      <c r="E149" s="166" t="s">
        <v>1</v>
      </c>
      <c r="F149" s="167" t="s">
        <v>1189</v>
      </c>
      <c r="H149" s="168">
        <v>20</v>
      </c>
      <c r="I149" s="169"/>
      <c r="L149" s="165"/>
      <c r="M149" s="170"/>
      <c r="N149" s="171"/>
      <c r="O149" s="171"/>
      <c r="P149" s="171"/>
      <c r="Q149" s="171"/>
      <c r="R149" s="171"/>
      <c r="S149" s="171"/>
      <c r="T149" s="172"/>
      <c r="AT149" s="166" t="s">
        <v>186</v>
      </c>
      <c r="AU149" s="166" t="s">
        <v>85</v>
      </c>
      <c r="AV149" s="13" t="s">
        <v>85</v>
      </c>
      <c r="AW149" s="13" t="s">
        <v>31</v>
      </c>
      <c r="AX149" s="13" t="s">
        <v>83</v>
      </c>
      <c r="AY149" s="166" t="s">
        <v>132</v>
      </c>
    </row>
    <row r="150" spans="1:65" s="11" customFormat="1" ht="22.95" customHeight="1">
      <c r="B150" s="125"/>
      <c r="D150" s="126" t="s">
        <v>75</v>
      </c>
      <c r="E150" s="163" t="s">
        <v>200</v>
      </c>
      <c r="F150" s="163" t="s">
        <v>201</v>
      </c>
      <c r="I150" s="128"/>
      <c r="J150" s="164">
        <f>BK150</f>
        <v>0</v>
      </c>
      <c r="L150" s="125"/>
      <c r="M150" s="130"/>
      <c r="N150" s="131"/>
      <c r="O150" s="131"/>
      <c r="P150" s="132">
        <f>SUM(P151:P170)</f>
        <v>0</v>
      </c>
      <c r="Q150" s="131"/>
      <c r="R150" s="132">
        <f>SUM(R151:R170)</f>
        <v>1.4662499999999998E-2</v>
      </c>
      <c r="S150" s="131"/>
      <c r="T150" s="133">
        <f>SUM(T151:T170)</f>
        <v>4.2035000000000009</v>
      </c>
      <c r="AR150" s="126" t="s">
        <v>83</v>
      </c>
      <c r="AT150" s="134" t="s">
        <v>75</v>
      </c>
      <c r="AU150" s="134" t="s">
        <v>83</v>
      </c>
      <c r="AY150" s="126" t="s">
        <v>132</v>
      </c>
      <c r="BK150" s="135">
        <f>SUM(BK151:BK170)</f>
        <v>0</v>
      </c>
    </row>
    <row r="151" spans="1:65" s="2" customFormat="1" ht="33" customHeight="1">
      <c r="A151" s="31"/>
      <c r="B151" s="136"/>
      <c r="C151" s="137" t="s">
        <v>96</v>
      </c>
      <c r="D151" s="137" t="s">
        <v>133</v>
      </c>
      <c r="E151" s="138" t="s">
        <v>202</v>
      </c>
      <c r="F151" s="139" t="s">
        <v>203</v>
      </c>
      <c r="G151" s="140" t="s">
        <v>178</v>
      </c>
      <c r="H151" s="141">
        <v>86.25</v>
      </c>
      <c r="I151" s="142"/>
      <c r="J151" s="143">
        <f>ROUND(I151*H151,2)</f>
        <v>0</v>
      </c>
      <c r="K151" s="139" t="s">
        <v>179</v>
      </c>
      <c r="L151" s="32"/>
      <c r="M151" s="144" t="s">
        <v>1</v>
      </c>
      <c r="N151" s="145" t="s">
        <v>41</v>
      </c>
      <c r="O151" s="57"/>
      <c r="P151" s="146">
        <f>O151*H151</f>
        <v>0</v>
      </c>
      <c r="Q151" s="146">
        <v>1.2999999999999999E-4</v>
      </c>
      <c r="R151" s="146">
        <f>Q151*H151</f>
        <v>1.1212499999999999E-2</v>
      </c>
      <c r="S151" s="146">
        <v>0</v>
      </c>
      <c r="T151" s="147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48" t="s">
        <v>93</v>
      </c>
      <c r="AT151" s="148" t="s">
        <v>133</v>
      </c>
      <c r="AU151" s="148" t="s">
        <v>85</v>
      </c>
      <c r="AY151" s="16" t="s">
        <v>132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6" t="s">
        <v>83</v>
      </c>
      <c r="BK151" s="149">
        <f>ROUND(I151*H151,2)</f>
        <v>0</v>
      </c>
      <c r="BL151" s="16" t="s">
        <v>93</v>
      </c>
      <c r="BM151" s="148" t="s">
        <v>204</v>
      </c>
    </row>
    <row r="152" spans="1:65" s="2" customFormat="1" ht="19.2">
      <c r="A152" s="31"/>
      <c r="B152" s="32"/>
      <c r="C152" s="31"/>
      <c r="D152" s="150" t="s">
        <v>138</v>
      </c>
      <c r="E152" s="31"/>
      <c r="F152" s="151" t="s">
        <v>205</v>
      </c>
      <c r="G152" s="31"/>
      <c r="H152" s="31"/>
      <c r="I152" s="152"/>
      <c r="J152" s="31"/>
      <c r="K152" s="31"/>
      <c r="L152" s="32"/>
      <c r="M152" s="153"/>
      <c r="N152" s="154"/>
      <c r="O152" s="57"/>
      <c r="P152" s="57"/>
      <c r="Q152" s="57"/>
      <c r="R152" s="57"/>
      <c r="S152" s="57"/>
      <c r="T152" s="58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6" t="s">
        <v>138</v>
      </c>
      <c r="AU152" s="16" t="s">
        <v>85</v>
      </c>
    </row>
    <row r="153" spans="1:65" s="2" customFormat="1" ht="24.15" customHeight="1">
      <c r="A153" s="31"/>
      <c r="B153" s="136"/>
      <c r="C153" s="137" t="s">
        <v>99</v>
      </c>
      <c r="D153" s="137" t="s">
        <v>133</v>
      </c>
      <c r="E153" s="138" t="s">
        <v>206</v>
      </c>
      <c r="F153" s="139" t="s">
        <v>207</v>
      </c>
      <c r="G153" s="140" t="s">
        <v>178</v>
      </c>
      <c r="H153" s="141">
        <v>86.25</v>
      </c>
      <c r="I153" s="142"/>
      <c r="J153" s="143">
        <f>ROUND(I153*H153,2)</f>
        <v>0</v>
      </c>
      <c r="K153" s="139" t="s">
        <v>179</v>
      </c>
      <c r="L153" s="32"/>
      <c r="M153" s="144" t="s">
        <v>1</v>
      </c>
      <c r="N153" s="145" t="s">
        <v>41</v>
      </c>
      <c r="O153" s="57"/>
      <c r="P153" s="146">
        <f>O153*H153</f>
        <v>0</v>
      </c>
      <c r="Q153" s="146">
        <v>4.0000000000000003E-5</v>
      </c>
      <c r="R153" s="146">
        <f>Q153*H153</f>
        <v>3.4500000000000004E-3</v>
      </c>
      <c r="S153" s="146">
        <v>0</v>
      </c>
      <c r="T153" s="147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48" t="s">
        <v>93</v>
      </c>
      <c r="AT153" s="148" t="s">
        <v>133</v>
      </c>
      <c r="AU153" s="148" t="s">
        <v>85</v>
      </c>
      <c r="AY153" s="16" t="s">
        <v>132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6" t="s">
        <v>83</v>
      </c>
      <c r="BK153" s="149">
        <f>ROUND(I153*H153,2)</f>
        <v>0</v>
      </c>
      <c r="BL153" s="16" t="s">
        <v>93</v>
      </c>
      <c r="BM153" s="148" t="s">
        <v>208</v>
      </c>
    </row>
    <row r="154" spans="1:65" s="2" customFormat="1" ht="19.2">
      <c r="A154" s="31"/>
      <c r="B154" s="32"/>
      <c r="C154" s="31"/>
      <c r="D154" s="150" t="s">
        <v>138</v>
      </c>
      <c r="E154" s="31"/>
      <c r="F154" s="151" t="s">
        <v>209</v>
      </c>
      <c r="G154" s="31"/>
      <c r="H154" s="31"/>
      <c r="I154" s="152"/>
      <c r="J154" s="31"/>
      <c r="K154" s="31"/>
      <c r="L154" s="32"/>
      <c r="M154" s="153"/>
      <c r="N154" s="154"/>
      <c r="O154" s="57"/>
      <c r="P154" s="57"/>
      <c r="Q154" s="57"/>
      <c r="R154" s="57"/>
      <c r="S154" s="57"/>
      <c r="T154" s="58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6" t="s">
        <v>138</v>
      </c>
      <c r="AU154" s="16" t="s">
        <v>85</v>
      </c>
    </row>
    <row r="155" spans="1:65" s="2" customFormat="1" ht="21.75" customHeight="1">
      <c r="A155" s="31"/>
      <c r="B155" s="136"/>
      <c r="C155" s="137" t="s">
        <v>102</v>
      </c>
      <c r="D155" s="137" t="s">
        <v>133</v>
      </c>
      <c r="E155" s="138" t="s">
        <v>638</v>
      </c>
      <c r="F155" s="139" t="s">
        <v>639</v>
      </c>
      <c r="G155" s="140" t="s">
        <v>178</v>
      </c>
      <c r="H155" s="141">
        <v>86.5</v>
      </c>
      <c r="I155" s="142"/>
      <c r="J155" s="143">
        <f>ROUND(I155*H155,2)</f>
        <v>0</v>
      </c>
      <c r="K155" s="139" t="s">
        <v>179</v>
      </c>
      <c r="L155" s="32"/>
      <c r="M155" s="144" t="s">
        <v>1</v>
      </c>
      <c r="N155" s="145" t="s">
        <v>41</v>
      </c>
      <c r="O155" s="57"/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48" t="s">
        <v>93</v>
      </c>
      <c r="AT155" s="148" t="s">
        <v>133</v>
      </c>
      <c r="AU155" s="148" t="s">
        <v>85</v>
      </c>
      <c r="AY155" s="16" t="s">
        <v>132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6" t="s">
        <v>83</v>
      </c>
      <c r="BK155" s="149">
        <f>ROUND(I155*H155,2)</f>
        <v>0</v>
      </c>
      <c r="BL155" s="16" t="s">
        <v>93</v>
      </c>
      <c r="BM155" s="148" t="s">
        <v>1190</v>
      </c>
    </row>
    <row r="156" spans="1:65" s="2" customFormat="1">
      <c r="A156" s="31"/>
      <c r="B156" s="32"/>
      <c r="C156" s="31"/>
      <c r="D156" s="150" t="s">
        <v>138</v>
      </c>
      <c r="E156" s="31"/>
      <c r="F156" s="151" t="s">
        <v>639</v>
      </c>
      <c r="G156" s="31"/>
      <c r="H156" s="31"/>
      <c r="I156" s="152"/>
      <c r="J156" s="31"/>
      <c r="K156" s="31"/>
      <c r="L156" s="32"/>
      <c r="M156" s="153"/>
      <c r="N156" s="154"/>
      <c r="O156" s="57"/>
      <c r="P156" s="57"/>
      <c r="Q156" s="57"/>
      <c r="R156" s="57"/>
      <c r="S156" s="57"/>
      <c r="T156" s="58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T156" s="16" t="s">
        <v>138</v>
      </c>
      <c r="AU156" s="16" t="s">
        <v>85</v>
      </c>
    </row>
    <row r="157" spans="1:65" s="2" customFormat="1" ht="24.15" customHeight="1">
      <c r="A157" s="31"/>
      <c r="B157" s="136"/>
      <c r="C157" s="137" t="s">
        <v>105</v>
      </c>
      <c r="D157" s="137" t="s">
        <v>133</v>
      </c>
      <c r="E157" s="138" t="s">
        <v>641</v>
      </c>
      <c r="F157" s="139" t="s">
        <v>642</v>
      </c>
      <c r="G157" s="140" t="s">
        <v>178</v>
      </c>
      <c r="H157" s="141">
        <v>86.5</v>
      </c>
      <c r="I157" s="142"/>
      <c r="J157" s="143">
        <f>ROUND(I157*H157,2)</f>
        <v>0</v>
      </c>
      <c r="K157" s="139" t="s">
        <v>179</v>
      </c>
      <c r="L157" s="32"/>
      <c r="M157" s="144" t="s">
        <v>1</v>
      </c>
      <c r="N157" s="145" t="s">
        <v>41</v>
      </c>
      <c r="O157" s="57"/>
      <c r="P157" s="146">
        <f>O157*H157</f>
        <v>0</v>
      </c>
      <c r="Q157" s="146">
        <v>0</v>
      </c>
      <c r="R157" s="146">
        <f>Q157*H157</f>
        <v>0</v>
      </c>
      <c r="S157" s="146">
        <v>3.5000000000000003E-2</v>
      </c>
      <c r="T157" s="147">
        <f>S157*H157</f>
        <v>3.0275000000000003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48" t="s">
        <v>93</v>
      </c>
      <c r="AT157" s="148" t="s">
        <v>133</v>
      </c>
      <c r="AU157" s="148" t="s">
        <v>85</v>
      </c>
      <c r="AY157" s="16" t="s">
        <v>132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6" t="s">
        <v>83</v>
      </c>
      <c r="BK157" s="149">
        <f>ROUND(I157*H157,2)</f>
        <v>0</v>
      </c>
      <c r="BL157" s="16" t="s">
        <v>93</v>
      </c>
      <c r="BM157" s="148" t="s">
        <v>1191</v>
      </c>
    </row>
    <row r="158" spans="1:65" s="2" customFormat="1" ht="28.8">
      <c r="A158" s="31"/>
      <c r="B158" s="32"/>
      <c r="C158" s="31"/>
      <c r="D158" s="150" t="s">
        <v>138</v>
      </c>
      <c r="E158" s="31"/>
      <c r="F158" s="151" t="s">
        <v>644</v>
      </c>
      <c r="G158" s="31"/>
      <c r="H158" s="31"/>
      <c r="I158" s="152"/>
      <c r="J158" s="31"/>
      <c r="K158" s="31"/>
      <c r="L158" s="32"/>
      <c r="M158" s="153"/>
      <c r="N158" s="154"/>
      <c r="O158" s="57"/>
      <c r="P158" s="57"/>
      <c r="Q158" s="57"/>
      <c r="R158" s="57"/>
      <c r="S158" s="57"/>
      <c r="T158" s="58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6" t="s">
        <v>138</v>
      </c>
      <c r="AU158" s="16" t="s">
        <v>85</v>
      </c>
    </row>
    <row r="159" spans="1:65" s="2" customFormat="1" ht="24.15" customHeight="1">
      <c r="A159" s="31"/>
      <c r="B159" s="136"/>
      <c r="C159" s="137" t="s">
        <v>200</v>
      </c>
      <c r="D159" s="137" t="s">
        <v>133</v>
      </c>
      <c r="E159" s="138" t="s">
        <v>911</v>
      </c>
      <c r="F159" s="139" t="s">
        <v>912</v>
      </c>
      <c r="G159" s="140" t="s">
        <v>136</v>
      </c>
      <c r="H159" s="141">
        <v>2</v>
      </c>
      <c r="I159" s="142"/>
      <c r="J159" s="143">
        <f>ROUND(I159*H159,2)</f>
        <v>0</v>
      </c>
      <c r="K159" s="139" t="s">
        <v>179</v>
      </c>
      <c r="L159" s="32"/>
      <c r="M159" s="144" t="s">
        <v>1</v>
      </c>
      <c r="N159" s="145" t="s">
        <v>41</v>
      </c>
      <c r="O159" s="57"/>
      <c r="P159" s="146">
        <f>O159*H159</f>
        <v>0</v>
      </c>
      <c r="Q159" s="146">
        <v>0</v>
      </c>
      <c r="R159" s="146">
        <f>Q159*H159</f>
        <v>0</v>
      </c>
      <c r="S159" s="146">
        <v>7.3999999999999996E-2</v>
      </c>
      <c r="T159" s="147">
        <f>S159*H159</f>
        <v>0.14799999999999999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48" t="s">
        <v>93</v>
      </c>
      <c r="AT159" s="148" t="s">
        <v>133</v>
      </c>
      <c r="AU159" s="148" t="s">
        <v>85</v>
      </c>
      <c r="AY159" s="16" t="s">
        <v>132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6" t="s">
        <v>83</v>
      </c>
      <c r="BK159" s="149">
        <f>ROUND(I159*H159,2)</f>
        <v>0</v>
      </c>
      <c r="BL159" s="16" t="s">
        <v>93</v>
      </c>
      <c r="BM159" s="148" t="s">
        <v>913</v>
      </c>
    </row>
    <row r="160" spans="1:65" s="2" customFormat="1" ht="28.8">
      <c r="A160" s="31"/>
      <c r="B160" s="32"/>
      <c r="C160" s="31"/>
      <c r="D160" s="150" t="s">
        <v>138</v>
      </c>
      <c r="E160" s="31"/>
      <c r="F160" s="151" t="s">
        <v>914</v>
      </c>
      <c r="G160" s="31"/>
      <c r="H160" s="31"/>
      <c r="I160" s="152"/>
      <c r="J160" s="31"/>
      <c r="K160" s="31"/>
      <c r="L160" s="32"/>
      <c r="M160" s="153"/>
      <c r="N160" s="154"/>
      <c r="O160" s="57"/>
      <c r="P160" s="57"/>
      <c r="Q160" s="57"/>
      <c r="R160" s="57"/>
      <c r="S160" s="57"/>
      <c r="T160" s="58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6" t="s">
        <v>138</v>
      </c>
      <c r="AU160" s="16" t="s">
        <v>85</v>
      </c>
    </row>
    <row r="161" spans="1:65" s="2" customFormat="1" ht="33" customHeight="1">
      <c r="A161" s="31"/>
      <c r="B161" s="136"/>
      <c r="C161" s="137" t="s">
        <v>223</v>
      </c>
      <c r="D161" s="137" t="s">
        <v>133</v>
      </c>
      <c r="E161" s="138" t="s">
        <v>210</v>
      </c>
      <c r="F161" s="139" t="s">
        <v>211</v>
      </c>
      <c r="G161" s="140" t="s">
        <v>212</v>
      </c>
      <c r="H161" s="141">
        <v>200</v>
      </c>
      <c r="I161" s="142"/>
      <c r="J161" s="143">
        <f>ROUND(I161*H161,2)</f>
        <v>0</v>
      </c>
      <c r="K161" s="139" t="s">
        <v>179</v>
      </c>
      <c r="L161" s="32"/>
      <c r="M161" s="144" t="s">
        <v>1</v>
      </c>
      <c r="N161" s="145" t="s">
        <v>41</v>
      </c>
      <c r="O161" s="57"/>
      <c r="P161" s="146">
        <f>O161*H161</f>
        <v>0</v>
      </c>
      <c r="Q161" s="146">
        <v>0</v>
      </c>
      <c r="R161" s="146">
        <f>Q161*H161</f>
        <v>0</v>
      </c>
      <c r="S161" s="146">
        <v>1E-3</v>
      </c>
      <c r="T161" s="147">
        <f>S161*H161</f>
        <v>0.2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48" t="s">
        <v>93</v>
      </c>
      <c r="AT161" s="148" t="s">
        <v>133</v>
      </c>
      <c r="AU161" s="148" t="s">
        <v>85</v>
      </c>
      <c r="AY161" s="16" t="s">
        <v>132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6" t="s">
        <v>83</v>
      </c>
      <c r="BK161" s="149">
        <f>ROUND(I161*H161,2)</f>
        <v>0</v>
      </c>
      <c r="BL161" s="16" t="s">
        <v>93</v>
      </c>
      <c r="BM161" s="148" t="s">
        <v>213</v>
      </c>
    </row>
    <row r="162" spans="1:65" s="2" customFormat="1" ht="28.8">
      <c r="A162" s="31"/>
      <c r="B162" s="32"/>
      <c r="C162" s="31"/>
      <c r="D162" s="150" t="s">
        <v>138</v>
      </c>
      <c r="E162" s="31"/>
      <c r="F162" s="151" t="s">
        <v>214</v>
      </c>
      <c r="G162" s="31"/>
      <c r="H162" s="31"/>
      <c r="I162" s="152"/>
      <c r="J162" s="31"/>
      <c r="K162" s="31"/>
      <c r="L162" s="32"/>
      <c r="M162" s="153"/>
      <c r="N162" s="154"/>
      <c r="O162" s="57"/>
      <c r="P162" s="57"/>
      <c r="Q162" s="57"/>
      <c r="R162" s="57"/>
      <c r="S162" s="57"/>
      <c r="T162" s="58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6" t="s">
        <v>138</v>
      </c>
      <c r="AU162" s="16" t="s">
        <v>85</v>
      </c>
    </row>
    <row r="163" spans="1:65" s="2" customFormat="1" ht="24.15" customHeight="1">
      <c r="A163" s="31"/>
      <c r="B163" s="136"/>
      <c r="C163" s="137" t="s">
        <v>228</v>
      </c>
      <c r="D163" s="137" t="s">
        <v>133</v>
      </c>
      <c r="E163" s="138" t="s">
        <v>215</v>
      </c>
      <c r="F163" s="139" t="s">
        <v>216</v>
      </c>
      <c r="G163" s="140" t="s">
        <v>212</v>
      </c>
      <c r="H163" s="141">
        <v>4</v>
      </c>
      <c r="I163" s="142"/>
      <c r="J163" s="143">
        <f>ROUND(I163*H163,2)</f>
        <v>0</v>
      </c>
      <c r="K163" s="139" t="s">
        <v>179</v>
      </c>
      <c r="L163" s="32"/>
      <c r="M163" s="144" t="s">
        <v>1</v>
      </c>
      <c r="N163" s="145" t="s">
        <v>41</v>
      </c>
      <c r="O163" s="57"/>
      <c r="P163" s="146">
        <f>O163*H163</f>
        <v>0</v>
      </c>
      <c r="Q163" s="146">
        <v>0</v>
      </c>
      <c r="R163" s="146">
        <f>Q163*H163</f>
        <v>0</v>
      </c>
      <c r="S163" s="146">
        <v>5.0000000000000001E-3</v>
      </c>
      <c r="T163" s="147">
        <f>S163*H163</f>
        <v>0.02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48" t="s">
        <v>93</v>
      </c>
      <c r="AT163" s="148" t="s">
        <v>133</v>
      </c>
      <c r="AU163" s="148" t="s">
        <v>85</v>
      </c>
      <c r="AY163" s="16" t="s">
        <v>132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6" t="s">
        <v>83</v>
      </c>
      <c r="BK163" s="149">
        <f>ROUND(I163*H163,2)</f>
        <v>0</v>
      </c>
      <c r="BL163" s="16" t="s">
        <v>93</v>
      </c>
      <c r="BM163" s="148" t="s">
        <v>217</v>
      </c>
    </row>
    <row r="164" spans="1:65" s="2" customFormat="1" ht="28.8">
      <c r="A164" s="31"/>
      <c r="B164" s="32"/>
      <c r="C164" s="31"/>
      <c r="D164" s="150" t="s">
        <v>138</v>
      </c>
      <c r="E164" s="31"/>
      <c r="F164" s="151" t="s">
        <v>218</v>
      </c>
      <c r="G164" s="31"/>
      <c r="H164" s="31"/>
      <c r="I164" s="152"/>
      <c r="J164" s="31"/>
      <c r="K164" s="31"/>
      <c r="L164" s="32"/>
      <c r="M164" s="153"/>
      <c r="N164" s="154"/>
      <c r="O164" s="57"/>
      <c r="P164" s="57"/>
      <c r="Q164" s="57"/>
      <c r="R164" s="57"/>
      <c r="S164" s="57"/>
      <c r="T164" s="58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6" t="s">
        <v>138</v>
      </c>
      <c r="AU164" s="16" t="s">
        <v>85</v>
      </c>
    </row>
    <row r="165" spans="1:65" s="2" customFormat="1" ht="33" customHeight="1">
      <c r="A165" s="31"/>
      <c r="B165" s="136"/>
      <c r="C165" s="137" t="s">
        <v>8</v>
      </c>
      <c r="D165" s="137" t="s">
        <v>133</v>
      </c>
      <c r="E165" s="138" t="s">
        <v>219</v>
      </c>
      <c r="F165" s="139" t="s">
        <v>220</v>
      </c>
      <c r="G165" s="140" t="s">
        <v>212</v>
      </c>
      <c r="H165" s="141">
        <v>1</v>
      </c>
      <c r="I165" s="142"/>
      <c r="J165" s="143">
        <f>ROUND(I165*H165,2)</f>
        <v>0</v>
      </c>
      <c r="K165" s="139" t="s">
        <v>179</v>
      </c>
      <c r="L165" s="32"/>
      <c r="M165" s="144" t="s">
        <v>1</v>
      </c>
      <c r="N165" s="145" t="s">
        <v>41</v>
      </c>
      <c r="O165" s="57"/>
      <c r="P165" s="146">
        <f>O165*H165</f>
        <v>0</v>
      </c>
      <c r="Q165" s="146">
        <v>0</v>
      </c>
      <c r="R165" s="146">
        <f>Q165*H165</f>
        <v>0</v>
      </c>
      <c r="S165" s="146">
        <v>7.0000000000000001E-3</v>
      </c>
      <c r="T165" s="147">
        <f>S165*H165</f>
        <v>7.0000000000000001E-3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48" t="s">
        <v>93</v>
      </c>
      <c r="AT165" s="148" t="s">
        <v>133</v>
      </c>
      <c r="AU165" s="148" t="s">
        <v>85</v>
      </c>
      <c r="AY165" s="16" t="s">
        <v>132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6" t="s">
        <v>83</v>
      </c>
      <c r="BK165" s="149">
        <f>ROUND(I165*H165,2)</f>
        <v>0</v>
      </c>
      <c r="BL165" s="16" t="s">
        <v>93</v>
      </c>
      <c r="BM165" s="148" t="s">
        <v>221</v>
      </c>
    </row>
    <row r="166" spans="1:65" s="2" customFormat="1" ht="28.8">
      <c r="A166" s="31"/>
      <c r="B166" s="32"/>
      <c r="C166" s="31"/>
      <c r="D166" s="150" t="s">
        <v>138</v>
      </c>
      <c r="E166" s="31"/>
      <c r="F166" s="151" t="s">
        <v>222</v>
      </c>
      <c r="G166" s="31"/>
      <c r="H166" s="31"/>
      <c r="I166" s="152"/>
      <c r="J166" s="31"/>
      <c r="K166" s="31"/>
      <c r="L166" s="32"/>
      <c r="M166" s="153"/>
      <c r="N166" s="154"/>
      <c r="O166" s="57"/>
      <c r="P166" s="57"/>
      <c r="Q166" s="57"/>
      <c r="R166" s="57"/>
      <c r="S166" s="57"/>
      <c r="T166" s="58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6" t="s">
        <v>138</v>
      </c>
      <c r="AU166" s="16" t="s">
        <v>85</v>
      </c>
    </row>
    <row r="167" spans="1:65" s="2" customFormat="1" ht="37.950000000000003" customHeight="1">
      <c r="A167" s="31"/>
      <c r="B167" s="136"/>
      <c r="C167" s="137" t="s">
        <v>239</v>
      </c>
      <c r="D167" s="137" t="s">
        <v>133</v>
      </c>
      <c r="E167" s="138" t="s">
        <v>229</v>
      </c>
      <c r="F167" s="139" t="s">
        <v>230</v>
      </c>
      <c r="G167" s="140" t="s">
        <v>178</v>
      </c>
      <c r="H167" s="141">
        <v>86.25</v>
      </c>
      <c r="I167" s="142"/>
      <c r="J167" s="143">
        <f>ROUND(I167*H167,2)</f>
        <v>0</v>
      </c>
      <c r="K167" s="139" t="s">
        <v>179</v>
      </c>
      <c r="L167" s="32"/>
      <c r="M167" s="144" t="s">
        <v>1</v>
      </c>
      <c r="N167" s="145" t="s">
        <v>41</v>
      </c>
      <c r="O167" s="57"/>
      <c r="P167" s="146">
        <f>O167*H167</f>
        <v>0</v>
      </c>
      <c r="Q167" s="146">
        <v>0</v>
      </c>
      <c r="R167" s="146">
        <f>Q167*H167</f>
        <v>0</v>
      </c>
      <c r="S167" s="146">
        <v>4.0000000000000001E-3</v>
      </c>
      <c r="T167" s="147">
        <f>S167*H167</f>
        <v>0.34500000000000003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48" t="s">
        <v>93</v>
      </c>
      <c r="AT167" s="148" t="s">
        <v>133</v>
      </c>
      <c r="AU167" s="148" t="s">
        <v>85</v>
      </c>
      <c r="AY167" s="16" t="s">
        <v>132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6" t="s">
        <v>83</v>
      </c>
      <c r="BK167" s="149">
        <f>ROUND(I167*H167,2)</f>
        <v>0</v>
      </c>
      <c r="BL167" s="16" t="s">
        <v>93</v>
      </c>
      <c r="BM167" s="148" t="s">
        <v>231</v>
      </c>
    </row>
    <row r="168" spans="1:65" s="2" customFormat="1" ht="19.2">
      <c r="A168" s="31"/>
      <c r="B168" s="32"/>
      <c r="C168" s="31"/>
      <c r="D168" s="150" t="s">
        <v>138</v>
      </c>
      <c r="E168" s="31"/>
      <c r="F168" s="151" t="s">
        <v>232</v>
      </c>
      <c r="G168" s="31"/>
      <c r="H168" s="31"/>
      <c r="I168" s="152"/>
      <c r="J168" s="31"/>
      <c r="K168" s="31"/>
      <c r="L168" s="32"/>
      <c r="M168" s="153"/>
      <c r="N168" s="154"/>
      <c r="O168" s="57"/>
      <c r="P168" s="57"/>
      <c r="Q168" s="57"/>
      <c r="R168" s="57"/>
      <c r="S168" s="57"/>
      <c r="T168" s="58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6" t="s">
        <v>138</v>
      </c>
      <c r="AU168" s="16" t="s">
        <v>85</v>
      </c>
    </row>
    <row r="169" spans="1:65" s="2" customFormat="1" ht="37.950000000000003" customHeight="1">
      <c r="A169" s="31"/>
      <c r="B169" s="136"/>
      <c r="C169" s="137" t="s">
        <v>245</v>
      </c>
      <c r="D169" s="137" t="s">
        <v>133</v>
      </c>
      <c r="E169" s="138" t="s">
        <v>233</v>
      </c>
      <c r="F169" s="139" t="s">
        <v>234</v>
      </c>
      <c r="G169" s="140" t="s">
        <v>178</v>
      </c>
      <c r="H169" s="141">
        <v>114</v>
      </c>
      <c r="I169" s="142"/>
      <c r="J169" s="143">
        <f>ROUND(I169*H169,2)</f>
        <v>0</v>
      </c>
      <c r="K169" s="139" t="s">
        <v>179</v>
      </c>
      <c r="L169" s="32"/>
      <c r="M169" s="144" t="s">
        <v>1</v>
      </c>
      <c r="N169" s="145" t="s">
        <v>41</v>
      </c>
      <c r="O169" s="57"/>
      <c r="P169" s="146">
        <f>O169*H169</f>
        <v>0</v>
      </c>
      <c r="Q169" s="146">
        <v>0</v>
      </c>
      <c r="R169" s="146">
        <f>Q169*H169</f>
        <v>0</v>
      </c>
      <c r="S169" s="146">
        <v>4.0000000000000001E-3</v>
      </c>
      <c r="T169" s="147">
        <f>S169*H169</f>
        <v>0.45600000000000002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48" t="s">
        <v>93</v>
      </c>
      <c r="AT169" s="148" t="s">
        <v>133</v>
      </c>
      <c r="AU169" s="148" t="s">
        <v>85</v>
      </c>
      <c r="AY169" s="16" t="s">
        <v>132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6" t="s">
        <v>83</v>
      </c>
      <c r="BK169" s="149">
        <f>ROUND(I169*H169,2)</f>
        <v>0</v>
      </c>
      <c r="BL169" s="16" t="s">
        <v>93</v>
      </c>
      <c r="BM169" s="148" t="s">
        <v>235</v>
      </c>
    </row>
    <row r="170" spans="1:65" s="2" customFormat="1" ht="28.8">
      <c r="A170" s="31"/>
      <c r="B170" s="32"/>
      <c r="C170" s="31"/>
      <c r="D170" s="150" t="s">
        <v>138</v>
      </c>
      <c r="E170" s="31"/>
      <c r="F170" s="151" t="s">
        <v>236</v>
      </c>
      <c r="G170" s="31"/>
      <c r="H170" s="31"/>
      <c r="I170" s="152"/>
      <c r="J170" s="31"/>
      <c r="K170" s="31"/>
      <c r="L170" s="32"/>
      <c r="M170" s="153"/>
      <c r="N170" s="154"/>
      <c r="O170" s="57"/>
      <c r="P170" s="57"/>
      <c r="Q170" s="57"/>
      <c r="R170" s="57"/>
      <c r="S170" s="57"/>
      <c r="T170" s="58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6" t="s">
        <v>138</v>
      </c>
      <c r="AU170" s="16" t="s">
        <v>85</v>
      </c>
    </row>
    <row r="171" spans="1:65" s="11" customFormat="1" ht="22.95" customHeight="1">
      <c r="B171" s="125"/>
      <c r="D171" s="126" t="s">
        <v>75</v>
      </c>
      <c r="E171" s="163" t="s">
        <v>237</v>
      </c>
      <c r="F171" s="163" t="s">
        <v>238</v>
      </c>
      <c r="I171" s="128"/>
      <c r="J171" s="164">
        <f>BK171</f>
        <v>0</v>
      </c>
      <c r="L171" s="125"/>
      <c r="M171" s="130"/>
      <c r="N171" s="131"/>
      <c r="O171" s="131"/>
      <c r="P171" s="132">
        <f>SUM(P172:P180)</f>
        <v>0</v>
      </c>
      <c r="Q171" s="131"/>
      <c r="R171" s="132">
        <f>SUM(R172:R180)</f>
        <v>0</v>
      </c>
      <c r="S171" s="131"/>
      <c r="T171" s="133">
        <f>SUM(T172:T180)</f>
        <v>0</v>
      </c>
      <c r="AR171" s="126" t="s">
        <v>83</v>
      </c>
      <c r="AT171" s="134" t="s">
        <v>75</v>
      </c>
      <c r="AU171" s="134" t="s">
        <v>83</v>
      </c>
      <c r="AY171" s="126" t="s">
        <v>132</v>
      </c>
      <c r="BK171" s="135">
        <f>SUM(BK172:BK180)</f>
        <v>0</v>
      </c>
    </row>
    <row r="172" spans="1:65" s="2" customFormat="1" ht="24.15" customHeight="1">
      <c r="A172" s="31"/>
      <c r="B172" s="136"/>
      <c r="C172" s="137" t="s">
        <v>250</v>
      </c>
      <c r="D172" s="137" t="s">
        <v>133</v>
      </c>
      <c r="E172" s="138" t="s">
        <v>240</v>
      </c>
      <c r="F172" s="139" t="s">
        <v>241</v>
      </c>
      <c r="G172" s="140" t="s">
        <v>242</v>
      </c>
      <c r="H172" s="141">
        <v>4.3109999999999999</v>
      </c>
      <c r="I172" s="142"/>
      <c r="J172" s="143">
        <f>ROUND(I172*H172,2)</f>
        <v>0</v>
      </c>
      <c r="K172" s="139" t="s">
        <v>179</v>
      </c>
      <c r="L172" s="32"/>
      <c r="M172" s="144" t="s">
        <v>1</v>
      </c>
      <c r="N172" s="145" t="s">
        <v>41</v>
      </c>
      <c r="O172" s="57"/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48" t="s">
        <v>93</v>
      </c>
      <c r="AT172" s="148" t="s">
        <v>133</v>
      </c>
      <c r="AU172" s="148" t="s">
        <v>85</v>
      </c>
      <c r="AY172" s="16" t="s">
        <v>132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6" t="s">
        <v>83</v>
      </c>
      <c r="BK172" s="149">
        <f>ROUND(I172*H172,2)</f>
        <v>0</v>
      </c>
      <c r="BL172" s="16" t="s">
        <v>93</v>
      </c>
      <c r="BM172" s="148" t="s">
        <v>243</v>
      </c>
    </row>
    <row r="173" spans="1:65" s="2" customFormat="1" ht="19.2">
      <c r="A173" s="31"/>
      <c r="B173" s="32"/>
      <c r="C173" s="31"/>
      <c r="D173" s="150" t="s">
        <v>138</v>
      </c>
      <c r="E173" s="31"/>
      <c r="F173" s="151" t="s">
        <v>244</v>
      </c>
      <c r="G173" s="31"/>
      <c r="H173" s="31"/>
      <c r="I173" s="152"/>
      <c r="J173" s="31"/>
      <c r="K173" s="31"/>
      <c r="L173" s="32"/>
      <c r="M173" s="153"/>
      <c r="N173" s="154"/>
      <c r="O173" s="57"/>
      <c r="P173" s="57"/>
      <c r="Q173" s="57"/>
      <c r="R173" s="57"/>
      <c r="S173" s="57"/>
      <c r="T173" s="58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T173" s="16" t="s">
        <v>138</v>
      </c>
      <c r="AU173" s="16" t="s">
        <v>85</v>
      </c>
    </row>
    <row r="174" spans="1:65" s="2" customFormat="1" ht="24.15" customHeight="1">
      <c r="A174" s="31"/>
      <c r="B174" s="136"/>
      <c r="C174" s="137" t="s">
        <v>256</v>
      </c>
      <c r="D174" s="137" t="s">
        <v>133</v>
      </c>
      <c r="E174" s="138" t="s">
        <v>246</v>
      </c>
      <c r="F174" s="139" t="s">
        <v>247</v>
      </c>
      <c r="G174" s="140" t="s">
        <v>242</v>
      </c>
      <c r="H174" s="141">
        <v>4.3109999999999999</v>
      </c>
      <c r="I174" s="142"/>
      <c r="J174" s="143">
        <f>ROUND(I174*H174,2)</f>
        <v>0</v>
      </c>
      <c r="K174" s="139" t="s">
        <v>179</v>
      </c>
      <c r="L174" s="32"/>
      <c r="M174" s="144" t="s">
        <v>1</v>
      </c>
      <c r="N174" s="145" t="s">
        <v>41</v>
      </c>
      <c r="O174" s="57"/>
      <c r="P174" s="146">
        <f>O174*H174</f>
        <v>0</v>
      </c>
      <c r="Q174" s="146">
        <v>0</v>
      </c>
      <c r="R174" s="146">
        <f>Q174*H174</f>
        <v>0</v>
      </c>
      <c r="S174" s="146">
        <v>0</v>
      </c>
      <c r="T174" s="147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48" t="s">
        <v>93</v>
      </c>
      <c r="AT174" s="148" t="s">
        <v>133</v>
      </c>
      <c r="AU174" s="148" t="s">
        <v>85</v>
      </c>
      <c r="AY174" s="16" t="s">
        <v>132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6" t="s">
        <v>83</v>
      </c>
      <c r="BK174" s="149">
        <f>ROUND(I174*H174,2)</f>
        <v>0</v>
      </c>
      <c r="BL174" s="16" t="s">
        <v>93</v>
      </c>
      <c r="BM174" s="148" t="s">
        <v>248</v>
      </c>
    </row>
    <row r="175" spans="1:65" s="2" customFormat="1" ht="19.2">
      <c r="A175" s="31"/>
      <c r="B175" s="32"/>
      <c r="C175" s="31"/>
      <c r="D175" s="150" t="s">
        <v>138</v>
      </c>
      <c r="E175" s="31"/>
      <c r="F175" s="151" t="s">
        <v>249</v>
      </c>
      <c r="G175" s="31"/>
      <c r="H175" s="31"/>
      <c r="I175" s="152"/>
      <c r="J175" s="31"/>
      <c r="K175" s="31"/>
      <c r="L175" s="32"/>
      <c r="M175" s="153"/>
      <c r="N175" s="154"/>
      <c r="O175" s="57"/>
      <c r="P175" s="57"/>
      <c r="Q175" s="57"/>
      <c r="R175" s="57"/>
      <c r="S175" s="57"/>
      <c r="T175" s="58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T175" s="16" t="s">
        <v>138</v>
      </c>
      <c r="AU175" s="16" t="s">
        <v>85</v>
      </c>
    </row>
    <row r="176" spans="1:65" s="2" customFormat="1" ht="24.15" customHeight="1">
      <c r="A176" s="31"/>
      <c r="B176" s="136"/>
      <c r="C176" s="137" t="s">
        <v>263</v>
      </c>
      <c r="D176" s="137" t="s">
        <v>133</v>
      </c>
      <c r="E176" s="138" t="s">
        <v>251</v>
      </c>
      <c r="F176" s="139" t="s">
        <v>252</v>
      </c>
      <c r="G176" s="140" t="s">
        <v>242</v>
      </c>
      <c r="H176" s="141">
        <v>38.798999999999999</v>
      </c>
      <c r="I176" s="142"/>
      <c r="J176" s="143">
        <f>ROUND(I176*H176,2)</f>
        <v>0</v>
      </c>
      <c r="K176" s="139" t="s">
        <v>179</v>
      </c>
      <c r="L176" s="32"/>
      <c r="M176" s="144" t="s">
        <v>1</v>
      </c>
      <c r="N176" s="145" t="s">
        <v>41</v>
      </c>
      <c r="O176" s="57"/>
      <c r="P176" s="146">
        <f>O176*H176</f>
        <v>0</v>
      </c>
      <c r="Q176" s="146">
        <v>0</v>
      </c>
      <c r="R176" s="146">
        <f>Q176*H176</f>
        <v>0</v>
      </c>
      <c r="S176" s="146">
        <v>0</v>
      </c>
      <c r="T176" s="147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48" t="s">
        <v>93</v>
      </c>
      <c r="AT176" s="148" t="s">
        <v>133</v>
      </c>
      <c r="AU176" s="148" t="s">
        <v>85</v>
      </c>
      <c r="AY176" s="16" t="s">
        <v>132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6" t="s">
        <v>83</v>
      </c>
      <c r="BK176" s="149">
        <f>ROUND(I176*H176,2)</f>
        <v>0</v>
      </c>
      <c r="BL176" s="16" t="s">
        <v>93</v>
      </c>
      <c r="BM176" s="148" t="s">
        <v>253</v>
      </c>
    </row>
    <row r="177" spans="1:65" s="2" customFormat="1" ht="28.8">
      <c r="A177" s="31"/>
      <c r="B177" s="32"/>
      <c r="C177" s="31"/>
      <c r="D177" s="150" t="s">
        <v>138</v>
      </c>
      <c r="E177" s="31"/>
      <c r="F177" s="151" t="s">
        <v>254</v>
      </c>
      <c r="G177" s="31"/>
      <c r="H177" s="31"/>
      <c r="I177" s="152"/>
      <c r="J177" s="31"/>
      <c r="K177" s="31"/>
      <c r="L177" s="32"/>
      <c r="M177" s="153"/>
      <c r="N177" s="154"/>
      <c r="O177" s="57"/>
      <c r="P177" s="57"/>
      <c r="Q177" s="57"/>
      <c r="R177" s="57"/>
      <c r="S177" s="57"/>
      <c r="T177" s="58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T177" s="16" t="s">
        <v>138</v>
      </c>
      <c r="AU177" s="16" t="s">
        <v>85</v>
      </c>
    </row>
    <row r="178" spans="1:65" s="13" customFormat="1">
      <c r="B178" s="165"/>
      <c r="D178" s="150" t="s">
        <v>186</v>
      </c>
      <c r="F178" s="167" t="s">
        <v>1192</v>
      </c>
      <c r="H178" s="168">
        <v>38.798999999999999</v>
      </c>
      <c r="I178" s="169"/>
      <c r="L178" s="165"/>
      <c r="M178" s="170"/>
      <c r="N178" s="171"/>
      <c r="O178" s="171"/>
      <c r="P178" s="171"/>
      <c r="Q178" s="171"/>
      <c r="R178" s="171"/>
      <c r="S178" s="171"/>
      <c r="T178" s="172"/>
      <c r="AT178" s="166" t="s">
        <v>186</v>
      </c>
      <c r="AU178" s="166" t="s">
        <v>85</v>
      </c>
      <c r="AV178" s="13" t="s">
        <v>85</v>
      </c>
      <c r="AW178" s="13" t="s">
        <v>3</v>
      </c>
      <c r="AX178" s="13" t="s">
        <v>83</v>
      </c>
      <c r="AY178" s="166" t="s">
        <v>132</v>
      </c>
    </row>
    <row r="179" spans="1:65" s="2" customFormat="1" ht="33" customHeight="1">
      <c r="A179" s="31"/>
      <c r="B179" s="136"/>
      <c r="C179" s="137" t="s">
        <v>272</v>
      </c>
      <c r="D179" s="137" t="s">
        <v>133</v>
      </c>
      <c r="E179" s="138" t="s">
        <v>257</v>
      </c>
      <c r="F179" s="139" t="s">
        <v>258</v>
      </c>
      <c r="G179" s="140" t="s">
        <v>242</v>
      </c>
      <c r="H179" s="141">
        <v>4.3109999999999999</v>
      </c>
      <c r="I179" s="142"/>
      <c r="J179" s="143">
        <f>ROUND(I179*H179,2)</f>
        <v>0</v>
      </c>
      <c r="K179" s="139" t="s">
        <v>179</v>
      </c>
      <c r="L179" s="32"/>
      <c r="M179" s="144" t="s">
        <v>1</v>
      </c>
      <c r="N179" s="145" t="s">
        <v>41</v>
      </c>
      <c r="O179" s="57"/>
      <c r="P179" s="146">
        <f>O179*H179</f>
        <v>0</v>
      </c>
      <c r="Q179" s="146">
        <v>0</v>
      </c>
      <c r="R179" s="146">
        <f>Q179*H179</f>
        <v>0</v>
      </c>
      <c r="S179" s="146">
        <v>0</v>
      </c>
      <c r="T179" s="147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48" t="s">
        <v>93</v>
      </c>
      <c r="AT179" s="148" t="s">
        <v>133</v>
      </c>
      <c r="AU179" s="148" t="s">
        <v>85</v>
      </c>
      <c r="AY179" s="16" t="s">
        <v>132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6" t="s">
        <v>83</v>
      </c>
      <c r="BK179" s="149">
        <f>ROUND(I179*H179,2)</f>
        <v>0</v>
      </c>
      <c r="BL179" s="16" t="s">
        <v>93</v>
      </c>
      <c r="BM179" s="148" t="s">
        <v>259</v>
      </c>
    </row>
    <row r="180" spans="1:65" s="2" customFormat="1" ht="28.8">
      <c r="A180" s="31"/>
      <c r="B180" s="32"/>
      <c r="C180" s="31"/>
      <c r="D180" s="150" t="s">
        <v>138</v>
      </c>
      <c r="E180" s="31"/>
      <c r="F180" s="151" t="s">
        <v>260</v>
      </c>
      <c r="G180" s="31"/>
      <c r="H180" s="31"/>
      <c r="I180" s="152"/>
      <c r="J180" s="31"/>
      <c r="K180" s="31"/>
      <c r="L180" s="32"/>
      <c r="M180" s="153"/>
      <c r="N180" s="154"/>
      <c r="O180" s="57"/>
      <c r="P180" s="57"/>
      <c r="Q180" s="57"/>
      <c r="R180" s="57"/>
      <c r="S180" s="57"/>
      <c r="T180" s="58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T180" s="16" t="s">
        <v>138</v>
      </c>
      <c r="AU180" s="16" t="s">
        <v>85</v>
      </c>
    </row>
    <row r="181" spans="1:65" s="11" customFormat="1" ht="22.95" customHeight="1">
      <c r="B181" s="125"/>
      <c r="D181" s="126" t="s">
        <v>75</v>
      </c>
      <c r="E181" s="163" t="s">
        <v>261</v>
      </c>
      <c r="F181" s="163" t="s">
        <v>262</v>
      </c>
      <c r="I181" s="128"/>
      <c r="J181" s="164">
        <f>BK181</f>
        <v>0</v>
      </c>
      <c r="L181" s="125"/>
      <c r="M181" s="130"/>
      <c r="N181" s="131"/>
      <c r="O181" s="131"/>
      <c r="P181" s="132">
        <f>SUM(P182:P183)</f>
        <v>0</v>
      </c>
      <c r="Q181" s="131"/>
      <c r="R181" s="132">
        <f>SUM(R182:R183)</f>
        <v>0</v>
      </c>
      <c r="S181" s="131"/>
      <c r="T181" s="133">
        <f>SUM(T182:T183)</f>
        <v>0</v>
      </c>
      <c r="AR181" s="126" t="s">
        <v>83</v>
      </c>
      <c r="AT181" s="134" t="s">
        <v>75</v>
      </c>
      <c r="AU181" s="134" t="s">
        <v>83</v>
      </c>
      <c r="AY181" s="126" t="s">
        <v>132</v>
      </c>
      <c r="BK181" s="135">
        <f>SUM(BK182:BK183)</f>
        <v>0</v>
      </c>
    </row>
    <row r="182" spans="1:65" s="2" customFormat="1" ht="21.75" customHeight="1">
      <c r="A182" s="31"/>
      <c r="B182" s="136"/>
      <c r="C182" s="137" t="s">
        <v>277</v>
      </c>
      <c r="D182" s="137" t="s">
        <v>133</v>
      </c>
      <c r="E182" s="138" t="s">
        <v>264</v>
      </c>
      <c r="F182" s="139" t="s">
        <v>265</v>
      </c>
      <c r="G182" s="140" t="s">
        <v>242</v>
      </c>
      <c r="H182" s="141">
        <v>1.532</v>
      </c>
      <c r="I182" s="142"/>
      <c r="J182" s="143">
        <f>ROUND(I182*H182,2)</f>
        <v>0</v>
      </c>
      <c r="K182" s="139" t="s">
        <v>179</v>
      </c>
      <c r="L182" s="32"/>
      <c r="M182" s="144" t="s">
        <v>1</v>
      </c>
      <c r="N182" s="145" t="s">
        <v>41</v>
      </c>
      <c r="O182" s="57"/>
      <c r="P182" s="146">
        <f>O182*H182</f>
        <v>0</v>
      </c>
      <c r="Q182" s="146">
        <v>0</v>
      </c>
      <c r="R182" s="146">
        <f>Q182*H182</f>
        <v>0</v>
      </c>
      <c r="S182" s="146">
        <v>0</v>
      </c>
      <c r="T182" s="147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48" t="s">
        <v>93</v>
      </c>
      <c r="AT182" s="148" t="s">
        <v>133</v>
      </c>
      <c r="AU182" s="148" t="s">
        <v>85</v>
      </c>
      <c r="AY182" s="16" t="s">
        <v>132</v>
      </c>
      <c r="BE182" s="149">
        <f>IF(N182="základní",J182,0)</f>
        <v>0</v>
      </c>
      <c r="BF182" s="149">
        <f>IF(N182="snížená",J182,0)</f>
        <v>0</v>
      </c>
      <c r="BG182" s="149">
        <f>IF(N182="zákl. přenesená",J182,0)</f>
        <v>0</v>
      </c>
      <c r="BH182" s="149">
        <f>IF(N182="sníž. přenesená",J182,0)</f>
        <v>0</v>
      </c>
      <c r="BI182" s="149">
        <f>IF(N182="nulová",J182,0)</f>
        <v>0</v>
      </c>
      <c r="BJ182" s="16" t="s">
        <v>83</v>
      </c>
      <c r="BK182" s="149">
        <f>ROUND(I182*H182,2)</f>
        <v>0</v>
      </c>
      <c r="BL182" s="16" t="s">
        <v>93</v>
      </c>
      <c r="BM182" s="148" t="s">
        <v>266</v>
      </c>
    </row>
    <row r="183" spans="1:65" s="2" customFormat="1" ht="38.4">
      <c r="A183" s="31"/>
      <c r="B183" s="32"/>
      <c r="C183" s="31"/>
      <c r="D183" s="150" t="s">
        <v>138</v>
      </c>
      <c r="E183" s="31"/>
      <c r="F183" s="151" t="s">
        <v>267</v>
      </c>
      <c r="G183" s="31"/>
      <c r="H183" s="31"/>
      <c r="I183" s="152"/>
      <c r="J183" s="31"/>
      <c r="K183" s="31"/>
      <c r="L183" s="32"/>
      <c r="M183" s="153"/>
      <c r="N183" s="154"/>
      <c r="O183" s="57"/>
      <c r="P183" s="57"/>
      <c r="Q183" s="57"/>
      <c r="R183" s="57"/>
      <c r="S183" s="57"/>
      <c r="T183" s="58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T183" s="16" t="s">
        <v>138</v>
      </c>
      <c r="AU183" s="16" t="s">
        <v>85</v>
      </c>
    </row>
    <row r="184" spans="1:65" s="11" customFormat="1" ht="25.95" customHeight="1">
      <c r="B184" s="125"/>
      <c r="D184" s="126" t="s">
        <v>75</v>
      </c>
      <c r="E184" s="127" t="s">
        <v>268</v>
      </c>
      <c r="F184" s="127" t="s">
        <v>269</v>
      </c>
      <c r="I184" s="128"/>
      <c r="J184" s="129">
        <f>BK184</f>
        <v>0</v>
      </c>
      <c r="L184" s="125"/>
      <c r="M184" s="130"/>
      <c r="N184" s="131"/>
      <c r="O184" s="131"/>
      <c r="P184" s="132">
        <f>P185+P194+P209+P222+P231+P238+P245+P302+P321+P326+P329+P348</f>
        <v>0</v>
      </c>
      <c r="Q184" s="131"/>
      <c r="R184" s="132">
        <f>R185+R194+R209+R222+R231+R238+R245+R302+R321+R326+R329+R348</f>
        <v>1.3992840000000002</v>
      </c>
      <c r="S184" s="131"/>
      <c r="T184" s="133">
        <f>T185+T194+T209+T222+T231+T238+T245+T302+T321+T326+T329+T348</f>
        <v>0.10732749999999999</v>
      </c>
      <c r="AR184" s="126" t="s">
        <v>85</v>
      </c>
      <c r="AT184" s="134" t="s">
        <v>75</v>
      </c>
      <c r="AU184" s="134" t="s">
        <v>76</v>
      </c>
      <c r="AY184" s="126" t="s">
        <v>132</v>
      </c>
      <c r="BK184" s="135">
        <f>BK185+BK194+BK209+BK222+BK231+BK238+BK245+BK302+BK321+BK326+BK329+BK348</f>
        <v>0</v>
      </c>
    </row>
    <row r="185" spans="1:65" s="11" customFormat="1" ht="22.95" customHeight="1">
      <c r="B185" s="125"/>
      <c r="D185" s="126" t="s">
        <v>75</v>
      </c>
      <c r="E185" s="163" t="s">
        <v>270</v>
      </c>
      <c r="F185" s="163" t="s">
        <v>271</v>
      </c>
      <c r="I185" s="128"/>
      <c r="J185" s="164">
        <f>BK185</f>
        <v>0</v>
      </c>
      <c r="L185" s="125"/>
      <c r="M185" s="130"/>
      <c r="N185" s="131"/>
      <c r="O185" s="131"/>
      <c r="P185" s="132">
        <f>SUM(P186:P193)</f>
        <v>0</v>
      </c>
      <c r="Q185" s="131"/>
      <c r="R185" s="132">
        <f>SUM(R186:R193)</f>
        <v>7.9000000000000001E-4</v>
      </c>
      <c r="S185" s="131"/>
      <c r="T185" s="133">
        <f>SUM(T186:T193)</f>
        <v>0</v>
      </c>
      <c r="AR185" s="126" t="s">
        <v>85</v>
      </c>
      <c r="AT185" s="134" t="s">
        <v>75</v>
      </c>
      <c r="AU185" s="134" t="s">
        <v>83</v>
      </c>
      <c r="AY185" s="126" t="s">
        <v>132</v>
      </c>
      <c r="BK185" s="135">
        <f>SUM(BK186:BK193)</f>
        <v>0</v>
      </c>
    </row>
    <row r="186" spans="1:65" s="2" customFormat="1" ht="16.5" customHeight="1">
      <c r="A186" s="31"/>
      <c r="B186" s="136"/>
      <c r="C186" s="137" t="s">
        <v>282</v>
      </c>
      <c r="D186" s="137" t="s">
        <v>133</v>
      </c>
      <c r="E186" s="138" t="s">
        <v>273</v>
      </c>
      <c r="F186" s="139" t="s">
        <v>274</v>
      </c>
      <c r="G186" s="140" t="s">
        <v>136</v>
      </c>
      <c r="H186" s="141">
        <v>1</v>
      </c>
      <c r="I186" s="142"/>
      <c r="J186" s="143">
        <f>ROUND(I186*H186,2)</f>
        <v>0</v>
      </c>
      <c r="K186" s="139" t="s">
        <v>179</v>
      </c>
      <c r="L186" s="32"/>
      <c r="M186" s="144" t="s">
        <v>1</v>
      </c>
      <c r="N186" s="145" t="s">
        <v>41</v>
      </c>
      <c r="O186" s="57"/>
      <c r="P186" s="146">
        <f>O186*H186</f>
        <v>0</v>
      </c>
      <c r="Q186" s="146">
        <v>3.1E-4</v>
      </c>
      <c r="R186" s="146">
        <f>Q186*H186</f>
        <v>3.1E-4</v>
      </c>
      <c r="S186" s="146">
        <v>0</v>
      </c>
      <c r="T186" s="147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48" t="s">
        <v>256</v>
      </c>
      <c r="AT186" s="148" t="s">
        <v>133</v>
      </c>
      <c r="AU186" s="148" t="s">
        <v>85</v>
      </c>
      <c r="AY186" s="16" t="s">
        <v>132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6" t="s">
        <v>83</v>
      </c>
      <c r="BK186" s="149">
        <f>ROUND(I186*H186,2)</f>
        <v>0</v>
      </c>
      <c r="BL186" s="16" t="s">
        <v>256</v>
      </c>
      <c r="BM186" s="148" t="s">
        <v>275</v>
      </c>
    </row>
    <row r="187" spans="1:65" s="2" customFormat="1" ht="19.2">
      <c r="A187" s="31"/>
      <c r="B187" s="32"/>
      <c r="C187" s="31"/>
      <c r="D187" s="150" t="s">
        <v>138</v>
      </c>
      <c r="E187" s="31"/>
      <c r="F187" s="151" t="s">
        <v>276</v>
      </c>
      <c r="G187" s="31"/>
      <c r="H187" s="31"/>
      <c r="I187" s="152"/>
      <c r="J187" s="31"/>
      <c r="K187" s="31"/>
      <c r="L187" s="32"/>
      <c r="M187" s="153"/>
      <c r="N187" s="154"/>
      <c r="O187" s="57"/>
      <c r="P187" s="57"/>
      <c r="Q187" s="57"/>
      <c r="R187" s="57"/>
      <c r="S187" s="57"/>
      <c r="T187" s="58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T187" s="16" t="s">
        <v>138</v>
      </c>
      <c r="AU187" s="16" t="s">
        <v>85</v>
      </c>
    </row>
    <row r="188" spans="1:65" s="2" customFormat="1" ht="16.5" customHeight="1">
      <c r="A188" s="31"/>
      <c r="B188" s="136"/>
      <c r="C188" s="137" t="s">
        <v>7</v>
      </c>
      <c r="D188" s="137" t="s">
        <v>133</v>
      </c>
      <c r="E188" s="138" t="s">
        <v>278</v>
      </c>
      <c r="F188" s="139" t="s">
        <v>279</v>
      </c>
      <c r="G188" s="140" t="s">
        <v>212</v>
      </c>
      <c r="H188" s="141">
        <v>1</v>
      </c>
      <c r="I188" s="142"/>
      <c r="J188" s="143">
        <f>ROUND(I188*H188,2)</f>
        <v>0</v>
      </c>
      <c r="K188" s="139" t="s">
        <v>179</v>
      </c>
      <c r="L188" s="32"/>
      <c r="M188" s="144" t="s">
        <v>1</v>
      </c>
      <c r="N188" s="145" t="s">
        <v>41</v>
      </c>
      <c r="O188" s="57"/>
      <c r="P188" s="146">
        <f>O188*H188</f>
        <v>0</v>
      </c>
      <c r="Q188" s="146">
        <v>4.8000000000000001E-4</v>
      </c>
      <c r="R188" s="146">
        <f>Q188*H188</f>
        <v>4.8000000000000001E-4</v>
      </c>
      <c r="S188" s="146">
        <v>0</v>
      </c>
      <c r="T188" s="147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48" t="s">
        <v>256</v>
      </c>
      <c r="AT188" s="148" t="s">
        <v>133</v>
      </c>
      <c r="AU188" s="148" t="s">
        <v>85</v>
      </c>
      <c r="AY188" s="16" t="s">
        <v>132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6" t="s">
        <v>83</v>
      </c>
      <c r="BK188" s="149">
        <f>ROUND(I188*H188,2)</f>
        <v>0</v>
      </c>
      <c r="BL188" s="16" t="s">
        <v>256</v>
      </c>
      <c r="BM188" s="148" t="s">
        <v>280</v>
      </c>
    </row>
    <row r="189" spans="1:65" s="2" customFormat="1">
      <c r="A189" s="31"/>
      <c r="B189" s="32"/>
      <c r="C189" s="31"/>
      <c r="D189" s="150" t="s">
        <v>138</v>
      </c>
      <c r="E189" s="31"/>
      <c r="F189" s="151" t="s">
        <v>281</v>
      </c>
      <c r="G189" s="31"/>
      <c r="H189" s="31"/>
      <c r="I189" s="152"/>
      <c r="J189" s="31"/>
      <c r="K189" s="31"/>
      <c r="L189" s="32"/>
      <c r="M189" s="153"/>
      <c r="N189" s="154"/>
      <c r="O189" s="57"/>
      <c r="P189" s="57"/>
      <c r="Q189" s="57"/>
      <c r="R189" s="57"/>
      <c r="S189" s="57"/>
      <c r="T189" s="58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T189" s="16" t="s">
        <v>138</v>
      </c>
      <c r="AU189" s="16" t="s">
        <v>85</v>
      </c>
    </row>
    <row r="190" spans="1:65" s="2" customFormat="1" ht="21.75" customHeight="1">
      <c r="A190" s="31"/>
      <c r="B190" s="136"/>
      <c r="C190" s="137" t="s">
        <v>294</v>
      </c>
      <c r="D190" s="137" t="s">
        <v>133</v>
      </c>
      <c r="E190" s="138" t="s">
        <v>283</v>
      </c>
      <c r="F190" s="139" t="s">
        <v>284</v>
      </c>
      <c r="G190" s="140" t="s">
        <v>212</v>
      </c>
      <c r="H190" s="141">
        <v>1</v>
      </c>
      <c r="I190" s="142"/>
      <c r="J190" s="143">
        <f>ROUND(I190*H190,2)</f>
        <v>0</v>
      </c>
      <c r="K190" s="139" t="s">
        <v>179</v>
      </c>
      <c r="L190" s="32"/>
      <c r="M190" s="144" t="s">
        <v>1</v>
      </c>
      <c r="N190" s="145" t="s">
        <v>41</v>
      </c>
      <c r="O190" s="57"/>
      <c r="P190" s="146">
        <f>O190*H190</f>
        <v>0</v>
      </c>
      <c r="Q190" s="146">
        <v>0</v>
      </c>
      <c r="R190" s="146">
        <f>Q190*H190</f>
        <v>0</v>
      </c>
      <c r="S190" s="146">
        <v>0</v>
      </c>
      <c r="T190" s="147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48" t="s">
        <v>256</v>
      </c>
      <c r="AT190" s="148" t="s">
        <v>133</v>
      </c>
      <c r="AU190" s="148" t="s">
        <v>85</v>
      </c>
      <c r="AY190" s="16" t="s">
        <v>132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6" t="s">
        <v>83</v>
      </c>
      <c r="BK190" s="149">
        <f>ROUND(I190*H190,2)</f>
        <v>0</v>
      </c>
      <c r="BL190" s="16" t="s">
        <v>256</v>
      </c>
      <c r="BM190" s="148" t="s">
        <v>285</v>
      </c>
    </row>
    <row r="191" spans="1:65" s="2" customFormat="1">
      <c r="A191" s="31"/>
      <c r="B191" s="32"/>
      <c r="C191" s="31"/>
      <c r="D191" s="150" t="s">
        <v>138</v>
      </c>
      <c r="E191" s="31"/>
      <c r="F191" s="151" t="s">
        <v>286</v>
      </c>
      <c r="G191" s="31"/>
      <c r="H191" s="31"/>
      <c r="I191" s="152"/>
      <c r="J191" s="31"/>
      <c r="K191" s="31"/>
      <c r="L191" s="32"/>
      <c r="M191" s="153"/>
      <c r="N191" s="154"/>
      <c r="O191" s="57"/>
      <c r="P191" s="57"/>
      <c r="Q191" s="57"/>
      <c r="R191" s="57"/>
      <c r="S191" s="57"/>
      <c r="T191" s="58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T191" s="16" t="s">
        <v>138</v>
      </c>
      <c r="AU191" s="16" t="s">
        <v>85</v>
      </c>
    </row>
    <row r="192" spans="1:65" s="2" customFormat="1" ht="24.15" customHeight="1">
      <c r="A192" s="31"/>
      <c r="B192" s="136"/>
      <c r="C192" s="137" t="s">
        <v>299</v>
      </c>
      <c r="D192" s="137" t="s">
        <v>133</v>
      </c>
      <c r="E192" s="138" t="s">
        <v>287</v>
      </c>
      <c r="F192" s="139" t="s">
        <v>288</v>
      </c>
      <c r="G192" s="140" t="s">
        <v>289</v>
      </c>
      <c r="H192" s="173"/>
      <c r="I192" s="142"/>
      <c r="J192" s="143">
        <f>ROUND(I192*H192,2)</f>
        <v>0</v>
      </c>
      <c r="K192" s="139" t="s">
        <v>179</v>
      </c>
      <c r="L192" s="32"/>
      <c r="M192" s="144" t="s">
        <v>1</v>
      </c>
      <c r="N192" s="145" t="s">
        <v>41</v>
      </c>
      <c r="O192" s="57"/>
      <c r="P192" s="146">
        <f>O192*H192</f>
        <v>0</v>
      </c>
      <c r="Q192" s="146">
        <v>0</v>
      </c>
      <c r="R192" s="146">
        <f>Q192*H192</f>
        <v>0</v>
      </c>
      <c r="S192" s="146">
        <v>0</v>
      </c>
      <c r="T192" s="147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48" t="s">
        <v>256</v>
      </c>
      <c r="AT192" s="148" t="s">
        <v>133</v>
      </c>
      <c r="AU192" s="148" t="s">
        <v>85</v>
      </c>
      <c r="AY192" s="16" t="s">
        <v>132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6" t="s">
        <v>83</v>
      </c>
      <c r="BK192" s="149">
        <f>ROUND(I192*H192,2)</f>
        <v>0</v>
      </c>
      <c r="BL192" s="16" t="s">
        <v>256</v>
      </c>
      <c r="BM192" s="148" t="s">
        <v>290</v>
      </c>
    </row>
    <row r="193" spans="1:65" s="2" customFormat="1" ht="28.8">
      <c r="A193" s="31"/>
      <c r="B193" s="32"/>
      <c r="C193" s="31"/>
      <c r="D193" s="150" t="s">
        <v>138</v>
      </c>
      <c r="E193" s="31"/>
      <c r="F193" s="151" t="s">
        <v>291</v>
      </c>
      <c r="G193" s="31"/>
      <c r="H193" s="31"/>
      <c r="I193" s="152"/>
      <c r="J193" s="31"/>
      <c r="K193" s="31"/>
      <c r="L193" s="32"/>
      <c r="M193" s="153"/>
      <c r="N193" s="154"/>
      <c r="O193" s="57"/>
      <c r="P193" s="57"/>
      <c r="Q193" s="57"/>
      <c r="R193" s="57"/>
      <c r="S193" s="57"/>
      <c r="T193" s="58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T193" s="16" t="s">
        <v>138</v>
      </c>
      <c r="AU193" s="16" t="s">
        <v>85</v>
      </c>
    </row>
    <row r="194" spans="1:65" s="11" customFormat="1" ht="22.95" customHeight="1">
      <c r="B194" s="125"/>
      <c r="D194" s="126" t="s">
        <v>75</v>
      </c>
      <c r="E194" s="163" t="s">
        <v>292</v>
      </c>
      <c r="F194" s="163" t="s">
        <v>293</v>
      </c>
      <c r="I194" s="128"/>
      <c r="J194" s="164">
        <f>BK194</f>
        <v>0</v>
      </c>
      <c r="L194" s="125"/>
      <c r="M194" s="130"/>
      <c r="N194" s="131"/>
      <c r="O194" s="131"/>
      <c r="P194" s="132">
        <f>SUM(P195:P208)</f>
        <v>0</v>
      </c>
      <c r="Q194" s="131"/>
      <c r="R194" s="132">
        <f>SUM(R195:R208)</f>
        <v>1.8800000000000002E-3</v>
      </c>
      <c r="S194" s="131"/>
      <c r="T194" s="133">
        <f>SUM(T195:T208)</f>
        <v>0</v>
      </c>
      <c r="AR194" s="126" t="s">
        <v>85</v>
      </c>
      <c r="AT194" s="134" t="s">
        <v>75</v>
      </c>
      <c r="AU194" s="134" t="s">
        <v>83</v>
      </c>
      <c r="AY194" s="126" t="s">
        <v>132</v>
      </c>
      <c r="BK194" s="135">
        <f>SUM(BK195:BK208)</f>
        <v>0</v>
      </c>
    </row>
    <row r="195" spans="1:65" s="2" customFormat="1" ht="44.25" customHeight="1">
      <c r="A195" s="31"/>
      <c r="B195" s="136"/>
      <c r="C195" s="137" t="s">
        <v>304</v>
      </c>
      <c r="D195" s="137" t="s">
        <v>133</v>
      </c>
      <c r="E195" s="138" t="s">
        <v>1193</v>
      </c>
      <c r="F195" s="139" t="s">
        <v>1194</v>
      </c>
      <c r="G195" s="140" t="s">
        <v>136</v>
      </c>
      <c r="H195" s="141">
        <v>9</v>
      </c>
      <c r="I195" s="142"/>
      <c r="J195" s="143">
        <f>ROUND(I195*H195,2)</f>
        <v>0</v>
      </c>
      <c r="K195" s="139" t="s">
        <v>1</v>
      </c>
      <c r="L195" s="32"/>
      <c r="M195" s="144" t="s">
        <v>1</v>
      </c>
      <c r="N195" s="145" t="s">
        <v>41</v>
      </c>
      <c r="O195" s="57"/>
      <c r="P195" s="146">
        <f>O195*H195</f>
        <v>0</v>
      </c>
      <c r="Q195" s="146">
        <v>0</v>
      </c>
      <c r="R195" s="146">
        <f>Q195*H195</f>
        <v>0</v>
      </c>
      <c r="S195" s="146">
        <v>0</v>
      </c>
      <c r="T195" s="147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48" t="s">
        <v>256</v>
      </c>
      <c r="AT195" s="148" t="s">
        <v>133</v>
      </c>
      <c r="AU195" s="148" t="s">
        <v>85</v>
      </c>
      <c r="AY195" s="16" t="s">
        <v>132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6" t="s">
        <v>83</v>
      </c>
      <c r="BK195" s="149">
        <f>ROUND(I195*H195,2)</f>
        <v>0</v>
      </c>
      <c r="BL195" s="16" t="s">
        <v>256</v>
      </c>
      <c r="BM195" s="148" t="s">
        <v>1195</v>
      </c>
    </row>
    <row r="196" spans="1:65" s="2" customFormat="1" ht="28.8">
      <c r="A196" s="31"/>
      <c r="B196" s="32"/>
      <c r="C196" s="31"/>
      <c r="D196" s="150" t="s">
        <v>138</v>
      </c>
      <c r="E196" s="31"/>
      <c r="F196" s="151" t="s">
        <v>1194</v>
      </c>
      <c r="G196" s="31"/>
      <c r="H196" s="31"/>
      <c r="I196" s="152"/>
      <c r="J196" s="31"/>
      <c r="K196" s="31"/>
      <c r="L196" s="32"/>
      <c r="M196" s="153"/>
      <c r="N196" s="154"/>
      <c r="O196" s="57"/>
      <c r="P196" s="57"/>
      <c r="Q196" s="57"/>
      <c r="R196" s="57"/>
      <c r="S196" s="57"/>
      <c r="T196" s="58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T196" s="16" t="s">
        <v>138</v>
      </c>
      <c r="AU196" s="16" t="s">
        <v>85</v>
      </c>
    </row>
    <row r="197" spans="1:65" s="2" customFormat="1" ht="24.15" customHeight="1">
      <c r="A197" s="31"/>
      <c r="B197" s="136"/>
      <c r="C197" s="137" t="s">
        <v>309</v>
      </c>
      <c r="D197" s="137" t="s">
        <v>133</v>
      </c>
      <c r="E197" s="138" t="s">
        <v>295</v>
      </c>
      <c r="F197" s="139" t="s">
        <v>296</v>
      </c>
      <c r="G197" s="140" t="s">
        <v>136</v>
      </c>
      <c r="H197" s="141">
        <v>2</v>
      </c>
      <c r="I197" s="142"/>
      <c r="J197" s="143">
        <f>ROUND(I197*H197,2)</f>
        <v>0</v>
      </c>
      <c r="K197" s="139" t="s">
        <v>179</v>
      </c>
      <c r="L197" s="32"/>
      <c r="M197" s="144" t="s">
        <v>1</v>
      </c>
      <c r="N197" s="145" t="s">
        <v>41</v>
      </c>
      <c r="O197" s="57"/>
      <c r="P197" s="146">
        <f>O197*H197</f>
        <v>0</v>
      </c>
      <c r="Q197" s="146">
        <v>0</v>
      </c>
      <c r="R197" s="146">
        <f>Q197*H197</f>
        <v>0</v>
      </c>
      <c r="S197" s="146">
        <v>0</v>
      </c>
      <c r="T197" s="147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48" t="s">
        <v>256</v>
      </c>
      <c r="AT197" s="148" t="s">
        <v>133</v>
      </c>
      <c r="AU197" s="148" t="s">
        <v>85</v>
      </c>
      <c r="AY197" s="16" t="s">
        <v>132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6" t="s">
        <v>83</v>
      </c>
      <c r="BK197" s="149">
        <f>ROUND(I197*H197,2)</f>
        <v>0</v>
      </c>
      <c r="BL197" s="16" t="s">
        <v>256</v>
      </c>
      <c r="BM197" s="148" t="s">
        <v>297</v>
      </c>
    </row>
    <row r="198" spans="1:65" s="2" customFormat="1" ht="19.2">
      <c r="A198" s="31"/>
      <c r="B198" s="32"/>
      <c r="C198" s="31"/>
      <c r="D198" s="150" t="s">
        <v>138</v>
      </c>
      <c r="E198" s="31"/>
      <c r="F198" s="151" t="s">
        <v>298</v>
      </c>
      <c r="G198" s="31"/>
      <c r="H198" s="31"/>
      <c r="I198" s="152"/>
      <c r="J198" s="31"/>
      <c r="K198" s="31"/>
      <c r="L198" s="32"/>
      <c r="M198" s="153"/>
      <c r="N198" s="154"/>
      <c r="O198" s="57"/>
      <c r="P198" s="57"/>
      <c r="Q198" s="57"/>
      <c r="R198" s="57"/>
      <c r="S198" s="57"/>
      <c r="T198" s="58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T198" s="16" t="s">
        <v>138</v>
      </c>
      <c r="AU198" s="16" t="s">
        <v>85</v>
      </c>
    </row>
    <row r="199" spans="1:65" s="2" customFormat="1" ht="24.15" customHeight="1">
      <c r="A199" s="31"/>
      <c r="B199" s="136"/>
      <c r="C199" s="137" t="s">
        <v>314</v>
      </c>
      <c r="D199" s="137" t="s">
        <v>133</v>
      </c>
      <c r="E199" s="138" t="s">
        <v>300</v>
      </c>
      <c r="F199" s="139" t="s">
        <v>301</v>
      </c>
      <c r="G199" s="140" t="s">
        <v>212</v>
      </c>
      <c r="H199" s="141">
        <v>2</v>
      </c>
      <c r="I199" s="142"/>
      <c r="J199" s="143">
        <f>ROUND(I199*H199,2)</f>
        <v>0</v>
      </c>
      <c r="K199" s="139" t="s">
        <v>179</v>
      </c>
      <c r="L199" s="32"/>
      <c r="M199" s="144" t="s">
        <v>1</v>
      </c>
      <c r="N199" s="145" t="s">
        <v>41</v>
      </c>
      <c r="O199" s="57"/>
      <c r="P199" s="146">
        <f>O199*H199</f>
        <v>0</v>
      </c>
      <c r="Q199" s="146">
        <v>8.4000000000000003E-4</v>
      </c>
      <c r="R199" s="146">
        <f>Q199*H199</f>
        <v>1.6800000000000001E-3</v>
      </c>
      <c r="S199" s="146">
        <v>0</v>
      </c>
      <c r="T199" s="147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48" t="s">
        <v>256</v>
      </c>
      <c r="AT199" s="148" t="s">
        <v>133</v>
      </c>
      <c r="AU199" s="148" t="s">
        <v>85</v>
      </c>
      <c r="AY199" s="16" t="s">
        <v>132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6" t="s">
        <v>83</v>
      </c>
      <c r="BK199" s="149">
        <f>ROUND(I199*H199,2)</f>
        <v>0</v>
      </c>
      <c r="BL199" s="16" t="s">
        <v>256</v>
      </c>
      <c r="BM199" s="148" t="s">
        <v>302</v>
      </c>
    </row>
    <row r="200" spans="1:65" s="2" customFormat="1" ht="19.2">
      <c r="A200" s="31"/>
      <c r="B200" s="32"/>
      <c r="C200" s="31"/>
      <c r="D200" s="150" t="s">
        <v>138</v>
      </c>
      <c r="E200" s="31"/>
      <c r="F200" s="151" t="s">
        <v>303</v>
      </c>
      <c r="G200" s="31"/>
      <c r="H200" s="31"/>
      <c r="I200" s="152"/>
      <c r="J200" s="31"/>
      <c r="K200" s="31"/>
      <c r="L200" s="32"/>
      <c r="M200" s="153"/>
      <c r="N200" s="154"/>
      <c r="O200" s="57"/>
      <c r="P200" s="57"/>
      <c r="Q200" s="57"/>
      <c r="R200" s="57"/>
      <c r="S200" s="57"/>
      <c r="T200" s="58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T200" s="16" t="s">
        <v>138</v>
      </c>
      <c r="AU200" s="16" t="s">
        <v>85</v>
      </c>
    </row>
    <row r="201" spans="1:65" s="2" customFormat="1" ht="37.950000000000003" customHeight="1">
      <c r="A201" s="31"/>
      <c r="B201" s="136"/>
      <c r="C201" s="137" t="s">
        <v>319</v>
      </c>
      <c r="D201" s="137" t="s">
        <v>133</v>
      </c>
      <c r="E201" s="138" t="s">
        <v>305</v>
      </c>
      <c r="F201" s="139" t="s">
        <v>306</v>
      </c>
      <c r="G201" s="140" t="s">
        <v>212</v>
      </c>
      <c r="H201" s="141">
        <v>2</v>
      </c>
      <c r="I201" s="142"/>
      <c r="J201" s="143">
        <f>ROUND(I201*H201,2)</f>
        <v>0</v>
      </c>
      <c r="K201" s="139" t="s">
        <v>179</v>
      </c>
      <c r="L201" s="32"/>
      <c r="M201" s="144" t="s">
        <v>1</v>
      </c>
      <c r="N201" s="145" t="s">
        <v>41</v>
      </c>
      <c r="O201" s="57"/>
      <c r="P201" s="146">
        <f>O201*H201</f>
        <v>0</v>
      </c>
      <c r="Q201" s="146">
        <v>6.9999999999999994E-5</v>
      </c>
      <c r="R201" s="146">
        <f>Q201*H201</f>
        <v>1.3999999999999999E-4</v>
      </c>
      <c r="S201" s="146">
        <v>0</v>
      </c>
      <c r="T201" s="147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48" t="s">
        <v>256</v>
      </c>
      <c r="AT201" s="148" t="s">
        <v>133</v>
      </c>
      <c r="AU201" s="148" t="s">
        <v>85</v>
      </c>
      <c r="AY201" s="16" t="s">
        <v>132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6" t="s">
        <v>83</v>
      </c>
      <c r="BK201" s="149">
        <f>ROUND(I201*H201,2)</f>
        <v>0</v>
      </c>
      <c r="BL201" s="16" t="s">
        <v>256</v>
      </c>
      <c r="BM201" s="148" t="s">
        <v>916</v>
      </c>
    </row>
    <row r="202" spans="1:65" s="2" customFormat="1" ht="38.4">
      <c r="A202" s="31"/>
      <c r="B202" s="32"/>
      <c r="C202" s="31"/>
      <c r="D202" s="150" t="s">
        <v>138</v>
      </c>
      <c r="E202" s="31"/>
      <c r="F202" s="151" t="s">
        <v>308</v>
      </c>
      <c r="G202" s="31"/>
      <c r="H202" s="31"/>
      <c r="I202" s="152"/>
      <c r="J202" s="31"/>
      <c r="K202" s="31"/>
      <c r="L202" s="32"/>
      <c r="M202" s="153"/>
      <c r="N202" s="154"/>
      <c r="O202" s="57"/>
      <c r="P202" s="57"/>
      <c r="Q202" s="57"/>
      <c r="R202" s="57"/>
      <c r="S202" s="57"/>
      <c r="T202" s="58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T202" s="16" t="s">
        <v>138</v>
      </c>
      <c r="AU202" s="16" t="s">
        <v>85</v>
      </c>
    </row>
    <row r="203" spans="1:65" s="2" customFormat="1" ht="21.75" customHeight="1">
      <c r="A203" s="31"/>
      <c r="B203" s="136"/>
      <c r="C203" s="137" t="s">
        <v>325</v>
      </c>
      <c r="D203" s="137" t="s">
        <v>133</v>
      </c>
      <c r="E203" s="138" t="s">
        <v>310</v>
      </c>
      <c r="F203" s="139" t="s">
        <v>311</v>
      </c>
      <c r="G203" s="140" t="s">
        <v>212</v>
      </c>
      <c r="H203" s="141">
        <v>2</v>
      </c>
      <c r="I203" s="142"/>
      <c r="J203" s="143">
        <f>ROUND(I203*H203,2)</f>
        <v>0</v>
      </c>
      <c r="K203" s="139" t="s">
        <v>179</v>
      </c>
      <c r="L203" s="32"/>
      <c r="M203" s="144" t="s">
        <v>1</v>
      </c>
      <c r="N203" s="145" t="s">
        <v>41</v>
      </c>
      <c r="O203" s="57"/>
      <c r="P203" s="146">
        <f>O203*H203</f>
        <v>0</v>
      </c>
      <c r="Q203" s="146">
        <v>1.0000000000000001E-5</v>
      </c>
      <c r="R203" s="146">
        <f>Q203*H203</f>
        <v>2.0000000000000002E-5</v>
      </c>
      <c r="S203" s="146">
        <v>0</v>
      </c>
      <c r="T203" s="147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48" t="s">
        <v>256</v>
      </c>
      <c r="AT203" s="148" t="s">
        <v>133</v>
      </c>
      <c r="AU203" s="148" t="s">
        <v>85</v>
      </c>
      <c r="AY203" s="16" t="s">
        <v>132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6" t="s">
        <v>83</v>
      </c>
      <c r="BK203" s="149">
        <f>ROUND(I203*H203,2)</f>
        <v>0</v>
      </c>
      <c r="BL203" s="16" t="s">
        <v>256</v>
      </c>
      <c r="BM203" s="148" t="s">
        <v>312</v>
      </c>
    </row>
    <row r="204" spans="1:65" s="2" customFormat="1" ht="19.2">
      <c r="A204" s="31"/>
      <c r="B204" s="32"/>
      <c r="C204" s="31"/>
      <c r="D204" s="150" t="s">
        <v>138</v>
      </c>
      <c r="E204" s="31"/>
      <c r="F204" s="151" t="s">
        <v>313</v>
      </c>
      <c r="G204" s="31"/>
      <c r="H204" s="31"/>
      <c r="I204" s="152"/>
      <c r="J204" s="31"/>
      <c r="K204" s="31"/>
      <c r="L204" s="32"/>
      <c r="M204" s="153"/>
      <c r="N204" s="154"/>
      <c r="O204" s="57"/>
      <c r="P204" s="57"/>
      <c r="Q204" s="57"/>
      <c r="R204" s="57"/>
      <c r="S204" s="57"/>
      <c r="T204" s="58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T204" s="16" t="s">
        <v>138</v>
      </c>
      <c r="AU204" s="16" t="s">
        <v>85</v>
      </c>
    </row>
    <row r="205" spans="1:65" s="2" customFormat="1" ht="24.15" customHeight="1">
      <c r="A205" s="31"/>
      <c r="B205" s="136"/>
      <c r="C205" s="137" t="s">
        <v>331</v>
      </c>
      <c r="D205" s="137" t="s">
        <v>133</v>
      </c>
      <c r="E205" s="138" t="s">
        <v>315</v>
      </c>
      <c r="F205" s="139" t="s">
        <v>316</v>
      </c>
      <c r="G205" s="140" t="s">
        <v>212</v>
      </c>
      <c r="H205" s="141">
        <v>2</v>
      </c>
      <c r="I205" s="142"/>
      <c r="J205" s="143">
        <f>ROUND(I205*H205,2)</f>
        <v>0</v>
      </c>
      <c r="K205" s="139" t="s">
        <v>179</v>
      </c>
      <c r="L205" s="32"/>
      <c r="M205" s="144" t="s">
        <v>1</v>
      </c>
      <c r="N205" s="145" t="s">
        <v>41</v>
      </c>
      <c r="O205" s="57"/>
      <c r="P205" s="146">
        <f>O205*H205</f>
        <v>0</v>
      </c>
      <c r="Q205" s="146">
        <v>2.0000000000000002E-5</v>
      </c>
      <c r="R205" s="146">
        <f>Q205*H205</f>
        <v>4.0000000000000003E-5</v>
      </c>
      <c r="S205" s="146">
        <v>0</v>
      </c>
      <c r="T205" s="147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48" t="s">
        <v>256</v>
      </c>
      <c r="AT205" s="148" t="s">
        <v>133</v>
      </c>
      <c r="AU205" s="148" t="s">
        <v>85</v>
      </c>
      <c r="AY205" s="16" t="s">
        <v>132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6" t="s">
        <v>83</v>
      </c>
      <c r="BK205" s="149">
        <f>ROUND(I205*H205,2)</f>
        <v>0</v>
      </c>
      <c r="BL205" s="16" t="s">
        <v>256</v>
      </c>
      <c r="BM205" s="148" t="s">
        <v>317</v>
      </c>
    </row>
    <row r="206" spans="1:65" s="2" customFormat="1" ht="19.2">
      <c r="A206" s="31"/>
      <c r="B206" s="32"/>
      <c r="C206" s="31"/>
      <c r="D206" s="150" t="s">
        <v>138</v>
      </c>
      <c r="E206" s="31"/>
      <c r="F206" s="151" t="s">
        <v>318</v>
      </c>
      <c r="G206" s="31"/>
      <c r="H206" s="31"/>
      <c r="I206" s="152"/>
      <c r="J206" s="31"/>
      <c r="K206" s="31"/>
      <c r="L206" s="32"/>
      <c r="M206" s="153"/>
      <c r="N206" s="154"/>
      <c r="O206" s="57"/>
      <c r="P206" s="57"/>
      <c r="Q206" s="57"/>
      <c r="R206" s="57"/>
      <c r="S206" s="57"/>
      <c r="T206" s="58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T206" s="16" t="s">
        <v>138</v>
      </c>
      <c r="AU206" s="16" t="s">
        <v>85</v>
      </c>
    </row>
    <row r="207" spans="1:65" s="2" customFormat="1" ht="24.15" customHeight="1">
      <c r="A207" s="31"/>
      <c r="B207" s="136"/>
      <c r="C207" s="137" t="s">
        <v>336</v>
      </c>
      <c r="D207" s="137" t="s">
        <v>133</v>
      </c>
      <c r="E207" s="138" t="s">
        <v>320</v>
      </c>
      <c r="F207" s="139" t="s">
        <v>321</v>
      </c>
      <c r="G207" s="140" t="s">
        <v>289</v>
      </c>
      <c r="H207" s="173"/>
      <c r="I207" s="142"/>
      <c r="J207" s="143">
        <f>ROUND(I207*H207,2)</f>
        <v>0</v>
      </c>
      <c r="K207" s="139" t="s">
        <v>179</v>
      </c>
      <c r="L207" s="32"/>
      <c r="M207" s="144" t="s">
        <v>1</v>
      </c>
      <c r="N207" s="145" t="s">
        <v>41</v>
      </c>
      <c r="O207" s="57"/>
      <c r="P207" s="146">
        <f>O207*H207</f>
        <v>0</v>
      </c>
      <c r="Q207" s="146">
        <v>0</v>
      </c>
      <c r="R207" s="146">
        <f>Q207*H207</f>
        <v>0</v>
      </c>
      <c r="S207" s="146">
        <v>0</v>
      </c>
      <c r="T207" s="147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48" t="s">
        <v>256</v>
      </c>
      <c r="AT207" s="148" t="s">
        <v>133</v>
      </c>
      <c r="AU207" s="148" t="s">
        <v>85</v>
      </c>
      <c r="AY207" s="16" t="s">
        <v>132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6" t="s">
        <v>83</v>
      </c>
      <c r="BK207" s="149">
        <f>ROUND(I207*H207,2)</f>
        <v>0</v>
      </c>
      <c r="BL207" s="16" t="s">
        <v>256</v>
      </c>
      <c r="BM207" s="148" t="s">
        <v>322</v>
      </c>
    </row>
    <row r="208" spans="1:65" s="2" customFormat="1" ht="28.8">
      <c r="A208" s="31"/>
      <c r="B208" s="32"/>
      <c r="C208" s="31"/>
      <c r="D208" s="150" t="s">
        <v>138</v>
      </c>
      <c r="E208" s="31"/>
      <c r="F208" s="151" t="s">
        <v>323</v>
      </c>
      <c r="G208" s="31"/>
      <c r="H208" s="31"/>
      <c r="I208" s="152"/>
      <c r="J208" s="31"/>
      <c r="K208" s="31"/>
      <c r="L208" s="32"/>
      <c r="M208" s="153"/>
      <c r="N208" s="154"/>
      <c r="O208" s="57"/>
      <c r="P208" s="57"/>
      <c r="Q208" s="57"/>
      <c r="R208" s="57"/>
      <c r="S208" s="57"/>
      <c r="T208" s="58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T208" s="16" t="s">
        <v>138</v>
      </c>
      <c r="AU208" s="16" t="s">
        <v>85</v>
      </c>
    </row>
    <row r="209" spans="1:65" s="11" customFormat="1" ht="22.95" customHeight="1">
      <c r="B209" s="125"/>
      <c r="D209" s="126" t="s">
        <v>75</v>
      </c>
      <c r="E209" s="163" t="s">
        <v>324</v>
      </c>
      <c r="F209" s="163" t="s">
        <v>1442</v>
      </c>
      <c r="I209" s="128"/>
      <c r="J209" s="164">
        <f>BK209</f>
        <v>0</v>
      </c>
      <c r="L209" s="125"/>
      <c r="M209" s="130"/>
      <c r="N209" s="131"/>
      <c r="O209" s="131"/>
      <c r="P209" s="132">
        <f>SUM(P210:P221)</f>
        <v>0</v>
      </c>
      <c r="Q209" s="131"/>
      <c r="R209" s="132">
        <f>SUM(R210:R221)</f>
        <v>1.729E-2</v>
      </c>
      <c r="S209" s="131"/>
      <c r="T209" s="133">
        <f>SUM(T210:T221)</f>
        <v>2.0320000000000001E-2</v>
      </c>
      <c r="AR209" s="126" t="s">
        <v>85</v>
      </c>
      <c r="AT209" s="134" t="s">
        <v>75</v>
      </c>
      <c r="AU209" s="134" t="s">
        <v>83</v>
      </c>
      <c r="AY209" s="126" t="s">
        <v>132</v>
      </c>
      <c r="BK209" s="135">
        <f>SUM(BK210:BK221)</f>
        <v>0</v>
      </c>
    </row>
    <row r="210" spans="1:65" s="2" customFormat="1" ht="16.5" customHeight="1">
      <c r="A210" s="31"/>
      <c r="B210" s="136"/>
      <c r="C210" s="137" t="s">
        <v>342</v>
      </c>
      <c r="D210" s="137" t="s">
        <v>133</v>
      </c>
      <c r="E210" s="193" t="s">
        <v>695</v>
      </c>
      <c r="F210" s="194" t="s">
        <v>696</v>
      </c>
      <c r="G210" s="195" t="s">
        <v>328</v>
      </c>
      <c r="H210" s="196">
        <v>1</v>
      </c>
      <c r="I210" s="197"/>
      <c r="J210" s="197">
        <f>ROUND(I210*H210,2)</f>
        <v>0</v>
      </c>
      <c r="K210" s="194" t="s">
        <v>179</v>
      </c>
      <c r="L210" s="32"/>
      <c r="M210" s="144" t="s">
        <v>1</v>
      </c>
      <c r="N210" s="145" t="s">
        <v>41</v>
      </c>
      <c r="O210" s="57"/>
      <c r="P210" s="146">
        <f>O210*H210</f>
        <v>0</v>
      </c>
      <c r="Q210" s="146">
        <v>0</v>
      </c>
      <c r="R210" s="146">
        <f>Q210*H210</f>
        <v>0</v>
      </c>
      <c r="S210" s="146">
        <v>1.9460000000000002E-2</v>
      </c>
      <c r="T210" s="147">
        <f>S210*H210</f>
        <v>1.9460000000000002E-2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48" t="s">
        <v>256</v>
      </c>
      <c r="AT210" s="148" t="s">
        <v>133</v>
      </c>
      <c r="AU210" s="148" t="s">
        <v>85</v>
      </c>
      <c r="AY210" s="16" t="s">
        <v>132</v>
      </c>
      <c r="BE210" s="149">
        <f>IF(N210="základní",J210,0)</f>
        <v>0</v>
      </c>
      <c r="BF210" s="149">
        <f>IF(N210="snížená",J210,0)</f>
        <v>0</v>
      </c>
      <c r="BG210" s="149">
        <f>IF(N210="zákl. přenesená",J210,0)</f>
        <v>0</v>
      </c>
      <c r="BH210" s="149">
        <f>IF(N210="sníž. přenesená",J210,0)</f>
        <v>0</v>
      </c>
      <c r="BI210" s="149">
        <f>IF(N210="nulová",J210,0)</f>
        <v>0</v>
      </c>
      <c r="BJ210" s="16" t="s">
        <v>83</v>
      </c>
      <c r="BK210" s="149">
        <f>ROUND(I210*H210,2)</f>
        <v>0</v>
      </c>
      <c r="BL210" s="16" t="s">
        <v>256</v>
      </c>
      <c r="BM210" s="148" t="s">
        <v>917</v>
      </c>
    </row>
    <row r="211" spans="1:65" s="2" customFormat="1">
      <c r="A211" s="31"/>
      <c r="B211" s="32"/>
      <c r="C211" s="31"/>
      <c r="D211" s="150" t="s">
        <v>138</v>
      </c>
      <c r="E211" s="198"/>
      <c r="F211" s="200" t="s">
        <v>698</v>
      </c>
      <c r="G211" s="198"/>
      <c r="H211" s="198"/>
      <c r="I211" s="201"/>
      <c r="J211" s="198"/>
      <c r="K211" s="198"/>
      <c r="L211" s="32"/>
      <c r="M211" s="153"/>
      <c r="N211" s="154"/>
      <c r="O211" s="57"/>
      <c r="P211" s="57"/>
      <c r="Q211" s="57"/>
      <c r="R211" s="57"/>
      <c r="S211" s="57"/>
      <c r="T211" s="58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T211" s="16" t="s">
        <v>138</v>
      </c>
      <c r="AU211" s="16" t="s">
        <v>85</v>
      </c>
    </row>
    <row r="212" spans="1:65" s="2" customFormat="1" ht="24.15" customHeight="1">
      <c r="A212" s="31"/>
      <c r="B212" s="136"/>
      <c r="C212" s="137" t="s">
        <v>340</v>
      </c>
      <c r="D212" s="137" t="s">
        <v>133</v>
      </c>
      <c r="E212" s="193" t="s">
        <v>918</v>
      </c>
      <c r="F212" s="194" t="s">
        <v>919</v>
      </c>
      <c r="G212" s="195" t="s">
        <v>328</v>
      </c>
      <c r="H212" s="196">
        <v>1</v>
      </c>
      <c r="I212" s="197"/>
      <c r="J212" s="197">
        <f>ROUND(I212*H212,2)</f>
        <v>0</v>
      </c>
      <c r="K212" s="194" t="s">
        <v>179</v>
      </c>
      <c r="L212" s="32"/>
      <c r="M212" s="144" t="s">
        <v>1</v>
      </c>
      <c r="N212" s="145" t="s">
        <v>41</v>
      </c>
      <c r="O212" s="57"/>
      <c r="P212" s="146">
        <f>O212*H212</f>
        <v>0</v>
      </c>
      <c r="Q212" s="146">
        <v>1.4970000000000001E-2</v>
      </c>
      <c r="R212" s="146">
        <f>Q212*H212</f>
        <v>1.4970000000000001E-2</v>
      </c>
      <c r="S212" s="146">
        <v>0</v>
      </c>
      <c r="T212" s="147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48" t="s">
        <v>256</v>
      </c>
      <c r="AT212" s="148" t="s">
        <v>133</v>
      </c>
      <c r="AU212" s="148" t="s">
        <v>85</v>
      </c>
      <c r="AY212" s="16" t="s">
        <v>132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6" t="s">
        <v>83</v>
      </c>
      <c r="BK212" s="149">
        <f>ROUND(I212*H212,2)</f>
        <v>0</v>
      </c>
      <c r="BL212" s="16" t="s">
        <v>256</v>
      </c>
      <c r="BM212" s="148" t="s">
        <v>920</v>
      </c>
    </row>
    <row r="213" spans="1:65" s="2" customFormat="1" ht="28.8">
      <c r="A213" s="31"/>
      <c r="B213" s="32"/>
      <c r="C213" s="31"/>
      <c r="D213" s="150" t="s">
        <v>138</v>
      </c>
      <c r="E213" s="198"/>
      <c r="F213" s="200" t="s">
        <v>921</v>
      </c>
      <c r="G213" s="198"/>
      <c r="H213" s="198"/>
      <c r="I213" s="201"/>
      <c r="J213" s="198"/>
      <c r="K213" s="198"/>
      <c r="L213" s="32"/>
      <c r="M213" s="153"/>
      <c r="N213" s="154"/>
      <c r="O213" s="57"/>
      <c r="P213" s="57"/>
      <c r="Q213" s="57"/>
      <c r="R213" s="57"/>
      <c r="S213" s="57"/>
      <c r="T213" s="58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T213" s="16" t="s">
        <v>138</v>
      </c>
      <c r="AU213" s="16" t="s">
        <v>85</v>
      </c>
    </row>
    <row r="214" spans="1:65" s="2" customFormat="1" ht="24.15" customHeight="1">
      <c r="A214" s="31"/>
      <c r="B214" s="136"/>
      <c r="C214" s="137" t="s">
        <v>351</v>
      </c>
      <c r="D214" s="137" t="s">
        <v>133</v>
      </c>
      <c r="E214" s="193" t="s">
        <v>343</v>
      </c>
      <c r="F214" s="194" t="s">
        <v>344</v>
      </c>
      <c r="G214" s="195" t="s">
        <v>328</v>
      </c>
      <c r="H214" s="196">
        <v>2</v>
      </c>
      <c r="I214" s="197"/>
      <c r="J214" s="197">
        <f>ROUND(I214*H214,2)</f>
        <v>0</v>
      </c>
      <c r="K214" s="194" t="s">
        <v>179</v>
      </c>
      <c r="L214" s="32"/>
      <c r="M214" s="144" t="s">
        <v>1</v>
      </c>
      <c r="N214" s="145" t="s">
        <v>41</v>
      </c>
      <c r="O214" s="57"/>
      <c r="P214" s="146">
        <f>O214*H214</f>
        <v>0</v>
      </c>
      <c r="Q214" s="146">
        <v>2.4000000000000001E-4</v>
      </c>
      <c r="R214" s="146">
        <f>Q214*H214</f>
        <v>4.8000000000000001E-4</v>
      </c>
      <c r="S214" s="146">
        <v>0</v>
      </c>
      <c r="T214" s="147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48" t="s">
        <v>256</v>
      </c>
      <c r="AT214" s="148" t="s">
        <v>133</v>
      </c>
      <c r="AU214" s="148" t="s">
        <v>85</v>
      </c>
      <c r="AY214" s="16" t="s">
        <v>132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6" t="s">
        <v>83</v>
      </c>
      <c r="BK214" s="149">
        <f>ROUND(I214*H214,2)</f>
        <v>0</v>
      </c>
      <c r="BL214" s="16" t="s">
        <v>256</v>
      </c>
      <c r="BM214" s="148" t="s">
        <v>345</v>
      </c>
    </row>
    <row r="215" spans="1:65" s="2" customFormat="1" ht="19.2">
      <c r="A215" s="31"/>
      <c r="B215" s="32"/>
      <c r="C215" s="31"/>
      <c r="D215" s="150" t="s">
        <v>138</v>
      </c>
      <c r="E215" s="198"/>
      <c r="F215" s="200" t="s">
        <v>346</v>
      </c>
      <c r="G215" s="198"/>
      <c r="H215" s="198"/>
      <c r="I215" s="201"/>
      <c r="J215" s="198"/>
      <c r="K215" s="198"/>
      <c r="L215" s="32"/>
      <c r="M215" s="153"/>
      <c r="N215" s="154"/>
      <c r="O215" s="57"/>
      <c r="P215" s="57"/>
      <c r="Q215" s="57"/>
      <c r="R215" s="57"/>
      <c r="S215" s="57"/>
      <c r="T215" s="58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T215" s="16" t="s">
        <v>138</v>
      </c>
      <c r="AU215" s="16" t="s">
        <v>85</v>
      </c>
    </row>
    <row r="216" spans="1:65" s="2" customFormat="1" ht="16.5" customHeight="1">
      <c r="A216" s="31"/>
      <c r="B216" s="136"/>
      <c r="C216" s="137" t="s">
        <v>356</v>
      </c>
      <c r="D216" s="137" t="s">
        <v>133</v>
      </c>
      <c r="E216" s="193" t="s">
        <v>347</v>
      </c>
      <c r="F216" s="194" t="s">
        <v>348</v>
      </c>
      <c r="G216" s="195" t="s">
        <v>328</v>
      </c>
      <c r="H216" s="196">
        <v>1</v>
      </c>
      <c r="I216" s="197"/>
      <c r="J216" s="197">
        <f>ROUND(I216*H216,2)</f>
        <v>0</v>
      </c>
      <c r="K216" s="194" t="s">
        <v>179</v>
      </c>
      <c r="L216" s="32"/>
      <c r="M216" s="144" t="s">
        <v>1</v>
      </c>
      <c r="N216" s="145" t="s">
        <v>41</v>
      </c>
      <c r="O216" s="57"/>
      <c r="P216" s="146">
        <f>O216*H216</f>
        <v>0</v>
      </c>
      <c r="Q216" s="146">
        <v>0</v>
      </c>
      <c r="R216" s="146">
        <f>Q216*H216</f>
        <v>0</v>
      </c>
      <c r="S216" s="146">
        <v>8.5999999999999998E-4</v>
      </c>
      <c r="T216" s="147">
        <f>S216*H216</f>
        <v>8.5999999999999998E-4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48" t="s">
        <v>256</v>
      </c>
      <c r="AT216" s="148" t="s">
        <v>133</v>
      </c>
      <c r="AU216" s="148" t="s">
        <v>85</v>
      </c>
      <c r="AY216" s="16" t="s">
        <v>132</v>
      </c>
      <c r="BE216" s="149">
        <f>IF(N216="základní",J216,0)</f>
        <v>0</v>
      </c>
      <c r="BF216" s="149">
        <f>IF(N216="snížená",J216,0)</f>
        <v>0</v>
      </c>
      <c r="BG216" s="149">
        <f>IF(N216="zákl. přenesená",J216,0)</f>
        <v>0</v>
      </c>
      <c r="BH216" s="149">
        <f>IF(N216="sníž. přenesená",J216,0)</f>
        <v>0</v>
      </c>
      <c r="BI216" s="149">
        <f>IF(N216="nulová",J216,0)</f>
        <v>0</v>
      </c>
      <c r="BJ216" s="16" t="s">
        <v>83</v>
      </c>
      <c r="BK216" s="149">
        <f>ROUND(I216*H216,2)</f>
        <v>0</v>
      </c>
      <c r="BL216" s="16" t="s">
        <v>256</v>
      </c>
      <c r="BM216" s="148" t="s">
        <v>349</v>
      </c>
    </row>
    <row r="217" spans="1:65" s="2" customFormat="1">
      <c r="A217" s="31"/>
      <c r="B217" s="32"/>
      <c r="C217" s="31"/>
      <c r="D217" s="150" t="s">
        <v>138</v>
      </c>
      <c r="E217" s="198"/>
      <c r="F217" s="200" t="s">
        <v>350</v>
      </c>
      <c r="G217" s="198"/>
      <c r="H217" s="198"/>
      <c r="I217" s="201"/>
      <c r="J217" s="198"/>
      <c r="K217" s="198"/>
      <c r="L217" s="32"/>
      <c r="M217" s="153"/>
      <c r="N217" s="154"/>
      <c r="O217" s="57"/>
      <c r="P217" s="57"/>
      <c r="Q217" s="57"/>
      <c r="R217" s="57"/>
      <c r="S217" s="57"/>
      <c r="T217" s="58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T217" s="16" t="s">
        <v>138</v>
      </c>
      <c r="AU217" s="16" t="s">
        <v>85</v>
      </c>
    </row>
    <row r="218" spans="1:65" s="2" customFormat="1" ht="16.5" customHeight="1">
      <c r="A218" s="31"/>
      <c r="B218" s="136"/>
      <c r="C218" s="137" t="s">
        <v>361</v>
      </c>
      <c r="D218" s="137" t="s">
        <v>133</v>
      </c>
      <c r="E218" s="193" t="s">
        <v>922</v>
      </c>
      <c r="F218" s="194" t="s">
        <v>923</v>
      </c>
      <c r="G218" s="195" t="s">
        <v>328</v>
      </c>
      <c r="H218" s="196">
        <v>1</v>
      </c>
      <c r="I218" s="197"/>
      <c r="J218" s="197">
        <f>ROUND(I218*H218,2)</f>
        <v>0</v>
      </c>
      <c r="K218" s="194" t="s">
        <v>179</v>
      </c>
      <c r="L218" s="32"/>
      <c r="M218" s="144" t="s">
        <v>1</v>
      </c>
      <c r="N218" s="145" t="s">
        <v>41</v>
      </c>
      <c r="O218" s="57"/>
      <c r="P218" s="146">
        <f>O218*H218</f>
        <v>0</v>
      </c>
      <c r="Q218" s="146">
        <v>1.8400000000000001E-3</v>
      </c>
      <c r="R218" s="146">
        <f>Q218*H218</f>
        <v>1.8400000000000001E-3</v>
      </c>
      <c r="S218" s="146">
        <v>0</v>
      </c>
      <c r="T218" s="147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48" t="s">
        <v>256</v>
      </c>
      <c r="AT218" s="148" t="s">
        <v>133</v>
      </c>
      <c r="AU218" s="148" t="s">
        <v>85</v>
      </c>
      <c r="AY218" s="16" t="s">
        <v>132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6" t="s">
        <v>83</v>
      </c>
      <c r="BK218" s="149">
        <f>ROUND(I218*H218,2)</f>
        <v>0</v>
      </c>
      <c r="BL218" s="16" t="s">
        <v>256</v>
      </c>
      <c r="BM218" s="148" t="s">
        <v>924</v>
      </c>
    </row>
    <row r="219" spans="1:65" s="2" customFormat="1">
      <c r="A219" s="31"/>
      <c r="B219" s="32"/>
      <c r="C219" s="31"/>
      <c r="D219" s="150" t="s">
        <v>138</v>
      </c>
      <c r="E219" s="198"/>
      <c r="F219" s="200" t="s">
        <v>925</v>
      </c>
      <c r="G219" s="198"/>
      <c r="H219" s="198"/>
      <c r="I219" s="201"/>
      <c r="J219" s="198"/>
      <c r="K219" s="198"/>
      <c r="L219" s="32"/>
      <c r="M219" s="153"/>
      <c r="N219" s="154"/>
      <c r="O219" s="57"/>
      <c r="P219" s="57"/>
      <c r="Q219" s="57"/>
      <c r="R219" s="57"/>
      <c r="S219" s="57"/>
      <c r="T219" s="58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T219" s="16" t="s">
        <v>138</v>
      </c>
      <c r="AU219" s="16" t="s">
        <v>85</v>
      </c>
    </row>
    <row r="220" spans="1:65" s="2" customFormat="1" ht="24.15" customHeight="1">
      <c r="A220" s="31"/>
      <c r="B220" s="136"/>
      <c r="C220" s="137" t="s">
        <v>365</v>
      </c>
      <c r="D220" s="137" t="s">
        <v>133</v>
      </c>
      <c r="E220" s="193" t="s">
        <v>374</v>
      </c>
      <c r="F220" s="194" t="s">
        <v>375</v>
      </c>
      <c r="G220" s="195" t="s">
        <v>289</v>
      </c>
      <c r="H220" s="196"/>
      <c r="I220" s="197"/>
      <c r="J220" s="197">
        <f>ROUND(I220*H220,2)</f>
        <v>0</v>
      </c>
      <c r="K220" s="194" t="s">
        <v>179</v>
      </c>
      <c r="L220" s="32"/>
      <c r="M220" s="144" t="s">
        <v>1</v>
      </c>
      <c r="N220" s="145" t="s">
        <v>41</v>
      </c>
      <c r="O220" s="57"/>
      <c r="P220" s="146">
        <f>O220*H220</f>
        <v>0</v>
      </c>
      <c r="Q220" s="146">
        <v>0</v>
      </c>
      <c r="R220" s="146">
        <f>Q220*H220</f>
        <v>0</v>
      </c>
      <c r="S220" s="146">
        <v>0</v>
      </c>
      <c r="T220" s="147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48" t="s">
        <v>256</v>
      </c>
      <c r="AT220" s="148" t="s">
        <v>133</v>
      </c>
      <c r="AU220" s="148" t="s">
        <v>85</v>
      </c>
      <c r="AY220" s="16" t="s">
        <v>132</v>
      </c>
      <c r="BE220" s="149">
        <f>IF(N220="základní",J220,0)</f>
        <v>0</v>
      </c>
      <c r="BF220" s="149">
        <f>IF(N220="snížená",J220,0)</f>
        <v>0</v>
      </c>
      <c r="BG220" s="149">
        <f>IF(N220="zákl. přenesená",J220,0)</f>
        <v>0</v>
      </c>
      <c r="BH220" s="149">
        <f>IF(N220="sníž. přenesená",J220,0)</f>
        <v>0</v>
      </c>
      <c r="BI220" s="149">
        <f>IF(N220="nulová",J220,0)</f>
        <v>0</v>
      </c>
      <c r="BJ220" s="16" t="s">
        <v>83</v>
      </c>
      <c r="BK220" s="149">
        <f>ROUND(I220*H220,2)</f>
        <v>0</v>
      </c>
      <c r="BL220" s="16" t="s">
        <v>256</v>
      </c>
      <c r="BM220" s="148" t="s">
        <v>376</v>
      </c>
    </row>
    <row r="221" spans="1:65" s="2" customFormat="1" ht="28.8">
      <c r="A221" s="31"/>
      <c r="B221" s="32"/>
      <c r="C221" s="31"/>
      <c r="D221" s="150" t="s">
        <v>138</v>
      </c>
      <c r="E221" s="198"/>
      <c r="F221" s="200" t="s">
        <v>377</v>
      </c>
      <c r="G221" s="198"/>
      <c r="H221" s="198"/>
      <c r="I221" s="201"/>
      <c r="J221" s="198"/>
      <c r="K221" s="198"/>
      <c r="L221" s="32"/>
      <c r="M221" s="153"/>
      <c r="N221" s="154"/>
      <c r="O221" s="57"/>
      <c r="P221" s="57"/>
      <c r="Q221" s="57"/>
      <c r="R221" s="57"/>
      <c r="S221" s="57"/>
      <c r="T221" s="58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T221" s="16" t="s">
        <v>138</v>
      </c>
      <c r="AU221" s="16" t="s">
        <v>85</v>
      </c>
    </row>
    <row r="222" spans="1:65" s="11" customFormat="1" ht="22.95" customHeight="1">
      <c r="B222" s="125"/>
      <c r="D222" s="126" t="s">
        <v>75</v>
      </c>
      <c r="E222" s="163" t="s">
        <v>378</v>
      </c>
      <c r="F222" s="163" t="s">
        <v>379</v>
      </c>
      <c r="I222" s="128"/>
      <c r="J222" s="164">
        <f>BK222</f>
        <v>0</v>
      </c>
      <c r="L222" s="125"/>
      <c r="M222" s="130"/>
      <c r="N222" s="131"/>
      <c r="O222" s="131"/>
      <c r="P222" s="132">
        <f>SUM(P223:P230)</f>
        <v>0</v>
      </c>
      <c r="Q222" s="131"/>
      <c r="R222" s="132">
        <f>SUM(R223:R230)</f>
        <v>9.7999999999999997E-4</v>
      </c>
      <c r="S222" s="131"/>
      <c r="T222" s="133">
        <f>SUM(T223:T230)</f>
        <v>0</v>
      </c>
      <c r="AR222" s="126" t="s">
        <v>85</v>
      </c>
      <c r="AT222" s="134" t="s">
        <v>75</v>
      </c>
      <c r="AU222" s="134" t="s">
        <v>83</v>
      </c>
      <c r="AY222" s="126" t="s">
        <v>132</v>
      </c>
      <c r="BK222" s="135">
        <f>SUM(BK223:BK230)</f>
        <v>0</v>
      </c>
    </row>
    <row r="223" spans="1:65" s="2" customFormat="1" ht="24.15" customHeight="1">
      <c r="A223" s="31"/>
      <c r="B223" s="136"/>
      <c r="C223" s="137" t="s">
        <v>369</v>
      </c>
      <c r="D223" s="137" t="s">
        <v>133</v>
      </c>
      <c r="E223" s="138" t="s">
        <v>381</v>
      </c>
      <c r="F223" s="139" t="s">
        <v>382</v>
      </c>
      <c r="G223" s="140" t="s">
        <v>212</v>
      </c>
      <c r="H223" s="141">
        <v>2</v>
      </c>
      <c r="I223" s="142"/>
      <c r="J223" s="143">
        <f>ROUND(I223*H223,2)</f>
        <v>0</v>
      </c>
      <c r="K223" s="139" t="s">
        <v>383</v>
      </c>
      <c r="L223" s="32"/>
      <c r="M223" s="144" t="s">
        <v>1</v>
      </c>
      <c r="N223" s="145" t="s">
        <v>41</v>
      </c>
      <c r="O223" s="57"/>
      <c r="P223" s="146">
        <f>O223*H223</f>
        <v>0</v>
      </c>
      <c r="Q223" s="146">
        <v>4.6999999999999999E-4</v>
      </c>
      <c r="R223" s="146">
        <f>Q223*H223</f>
        <v>9.3999999999999997E-4</v>
      </c>
      <c r="S223" s="146">
        <v>0</v>
      </c>
      <c r="T223" s="147">
        <f>S223*H223</f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48" t="s">
        <v>256</v>
      </c>
      <c r="AT223" s="148" t="s">
        <v>133</v>
      </c>
      <c r="AU223" s="148" t="s">
        <v>85</v>
      </c>
      <c r="AY223" s="16" t="s">
        <v>132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6" t="s">
        <v>83</v>
      </c>
      <c r="BK223" s="149">
        <f>ROUND(I223*H223,2)</f>
        <v>0</v>
      </c>
      <c r="BL223" s="16" t="s">
        <v>256</v>
      </c>
      <c r="BM223" s="148" t="s">
        <v>1196</v>
      </c>
    </row>
    <row r="224" spans="1:65" s="2" customFormat="1" ht="19.2">
      <c r="A224" s="31"/>
      <c r="B224" s="32"/>
      <c r="C224" s="31"/>
      <c r="D224" s="150" t="s">
        <v>138</v>
      </c>
      <c r="E224" s="31"/>
      <c r="F224" s="151" t="s">
        <v>385</v>
      </c>
      <c r="G224" s="31"/>
      <c r="H224" s="31"/>
      <c r="I224" s="152"/>
      <c r="J224" s="31"/>
      <c r="K224" s="31"/>
      <c r="L224" s="32"/>
      <c r="M224" s="153"/>
      <c r="N224" s="154"/>
      <c r="O224" s="57"/>
      <c r="P224" s="57"/>
      <c r="Q224" s="57"/>
      <c r="R224" s="57"/>
      <c r="S224" s="57"/>
      <c r="T224" s="58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T224" s="16" t="s">
        <v>138</v>
      </c>
      <c r="AU224" s="16" t="s">
        <v>85</v>
      </c>
    </row>
    <row r="225" spans="1:65" s="2" customFormat="1" ht="24.15" customHeight="1">
      <c r="A225" s="31"/>
      <c r="B225" s="136"/>
      <c r="C225" s="137" t="s">
        <v>373</v>
      </c>
      <c r="D225" s="137" t="s">
        <v>133</v>
      </c>
      <c r="E225" s="138" t="s">
        <v>387</v>
      </c>
      <c r="F225" s="139" t="s">
        <v>388</v>
      </c>
      <c r="G225" s="140" t="s">
        <v>136</v>
      </c>
      <c r="H225" s="141">
        <v>4</v>
      </c>
      <c r="I225" s="142"/>
      <c r="J225" s="143">
        <f>ROUND(I225*H225,2)</f>
        <v>0</v>
      </c>
      <c r="K225" s="139" t="s">
        <v>179</v>
      </c>
      <c r="L225" s="32"/>
      <c r="M225" s="144" t="s">
        <v>1</v>
      </c>
      <c r="N225" s="145" t="s">
        <v>41</v>
      </c>
      <c r="O225" s="57"/>
      <c r="P225" s="146">
        <f>O225*H225</f>
        <v>0</v>
      </c>
      <c r="Q225" s="146">
        <v>1.0000000000000001E-5</v>
      </c>
      <c r="R225" s="146">
        <f>Q225*H225</f>
        <v>4.0000000000000003E-5</v>
      </c>
      <c r="S225" s="146">
        <v>0</v>
      </c>
      <c r="T225" s="147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48" t="s">
        <v>256</v>
      </c>
      <c r="AT225" s="148" t="s">
        <v>133</v>
      </c>
      <c r="AU225" s="148" t="s">
        <v>85</v>
      </c>
      <c r="AY225" s="16" t="s">
        <v>132</v>
      </c>
      <c r="BE225" s="149">
        <f>IF(N225="základní",J225,0)</f>
        <v>0</v>
      </c>
      <c r="BF225" s="149">
        <f>IF(N225="snížená",J225,0)</f>
        <v>0</v>
      </c>
      <c r="BG225" s="149">
        <f>IF(N225="zákl. přenesená",J225,0)</f>
        <v>0</v>
      </c>
      <c r="BH225" s="149">
        <f>IF(N225="sníž. přenesená",J225,0)</f>
        <v>0</v>
      </c>
      <c r="BI225" s="149">
        <f>IF(N225="nulová",J225,0)</f>
        <v>0</v>
      </c>
      <c r="BJ225" s="16" t="s">
        <v>83</v>
      </c>
      <c r="BK225" s="149">
        <f>ROUND(I225*H225,2)</f>
        <v>0</v>
      </c>
      <c r="BL225" s="16" t="s">
        <v>256</v>
      </c>
      <c r="BM225" s="148" t="s">
        <v>1197</v>
      </c>
    </row>
    <row r="226" spans="1:65" s="2" customFormat="1" ht="19.2">
      <c r="A226" s="31"/>
      <c r="B226" s="32"/>
      <c r="C226" s="31"/>
      <c r="D226" s="150" t="s">
        <v>138</v>
      </c>
      <c r="E226" s="31"/>
      <c r="F226" s="151" t="s">
        <v>390</v>
      </c>
      <c r="G226" s="31"/>
      <c r="H226" s="31"/>
      <c r="I226" s="152"/>
      <c r="J226" s="31"/>
      <c r="K226" s="31"/>
      <c r="L226" s="32"/>
      <c r="M226" s="153"/>
      <c r="N226" s="154"/>
      <c r="O226" s="57"/>
      <c r="P226" s="57"/>
      <c r="Q226" s="57"/>
      <c r="R226" s="57"/>
      <c r="S226" s="57"/>
      <c r="T226" s="58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T226" s="16" t="s">
        <v>138</v>
      </c>
      <c r="AU226" s="16" t="s">
        <v>85</v>
      </c>
    </row>
    <row r="227" spans="1:65" s="2" customFormat="1" ht="16.5" customHeight="1">
      <c r="A227" s="31"/>
      <c r="B227" s="136"/>
      <c r="C227" s="137" t="s">
        <v>380</v>
      </c>
      <c r="D227" s="137" t="s">
        <v>133</v>
      </c>
      <c r="E227" s="138" t="s">
        <v>392</v>
      </c>
      <c r="F227" s="139" t="s">
        <v>393</v>
      </c>
      <c r="G227" s="140" t="s">
        <v>212</v>
      </c>
      <c r="H227" s="141">
        <v>2</v>
      </c>
      <c r="I227" s="142"/>
      <c r="J227" s="143">
        <f>ROUND(I227*H227,2)</f>
        <v>0</v>
      </c>
      <c r="K227" s="139" t="s">
        <v>179</v>
      </c>
      <c r="L227" s="32"/>
      <c r="M227" s="144" t="s">
        <v>1</v>
      </c>
      <c r="N227" s="145" t="s">
        <v>41</v>
      </c>
      <c r="O227" s="57"/>
      <c r="P227" s="146">
        <f>O227*H227</f>
        <v>0</v>
      </c>
      <c r="Q227" s="146">
        <v>0</v>
      </c>
      <c r="R227" s="146">
        <f>Q227*H227</f>
        <v>0</v>
      </c>
      <c r="S227" s="146">
        <v>0</v>
      </c>
      <c r="T227" s="147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48" t="s">
        <v>256</v>
      </c>
      <c r="AT227" s="148" t="s">
        <v>133</v>
      </c>
      <c r="AU227" s="148" t="s">
        <v>85</v>
      </c>
      <c r="AY227" s="16" t="s">
        <v>132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6" t="s">
        <v>83</v>
      </c>
      <c r="BK227" s="149">
        <f>ROUND(I227*H227,2)</f>
        <v>0</v>
      </c>
      <c r="BL227" s="16" t="s">
        <v>256</v>
      </c>
      <c r="BM227" s="148" t="s">
        <v>1198</v>
      </c>
    </row>
    <row r="228" spans="1:65" s="2" customFormat="1">
      <c r="A228" s="31"/>
      <c r="B228" s="32"/>
      <c r="C228" s="31"/>
      <c r="D228" s="150" t="s">
        <v>138</v>
      </c>
      <c r="E228" s="31"/>
      <c r="F228" s="151" t="s">
        <v>395</v>
      </c>
      <c r="G228" s="31"/>
      <c r="H228" s="31"/>
      <c r="I228" s="152"/>
      <c r="J228" s="31"/>
      <c r="K228" s="31"/>
      <c r="L228" s="32"/>
      <c r="M228" s="153"/>
      <c r="N228" s="154"/>
      <c r="O228" s="57"/>
      <c r="P228" s="57"/>
      <c r="Q228" s="57"/>
      <c r="R228" s="57"/>
      <c r="S228" s="57"/>
      <c r="T228" s="58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T228" s="16" t="s">
        <v>138</v>
      </c>
      <c r="AU228" s="16" t="s">
        <v>85</v>
      </c>
    </row>
    <row r="229" spans="1:65" s="2" customFormat="1" ht="24.15" customHeight="1">
      <c r="A229" s="31"/>
      <c r="B229" s="136"/>
      <c r="C229" s="137" t="s">
        <v>386</v>
      </c>
      <c r="D229" s="137" t="s">
        <v>133</v>
      </c>
      <c r="E229" s="138" t="s">
        <v>397</v>
      </c>
      <c r="F229" s="139" t="s">
        <v>398</v>
      </c>
      <c r="G229" s="140" t="s">
        <v>289</v>
      </c>
      <c r="H229" s="173"/>
      <c r="I229" s="142"/>
      <c r="J229" s="143">
        <f>ROUND(I229*H229,2)</f>
        <v>0</v>
      </c>
      <c r="K229" s="139" t="s">
        <v>179</v>
      </c>
      <c r="L229" s="32"/>
      <c r="M229" s="144" t="s">
        <v>1</v>
      </c>
      <c r="N229" s="145" t="s">
        <v>41</v>
      </c>
      <c r="O229" s="57"/>
      <c r="P229" s="146">
        <f>O229*H229</f>
        <v>0</v>
      </c>
      <c r="Q229" s="146">
        <v>0</v>
      </c>
      <c r="R229" s="146">
        <f>Q229*H229</f>
        <v>0</v>
      </c>
      <c r="S229" s="146">
        <v>0</v>
      </c>
      <c r="T229" s="147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48" t="s">
        <v>256</v>
      </c>
      <c r="AT229" s="148" t="s">
        <v>133</v>
      </c>
      <c r="AU229" s="148" t="s">
        <v>85</v>
      </c>
      <c r="AY229" s="16" t="s">
        <v>132</v>
      </c>
      <c r="BE229" s="149">
        <f>IF(N229="základní",J229,0)</f>
        <v>0</v>
      </c>
      <c r="BF229" s="149">
        <f>IF(N229="snížená",J229,0)</f>
        <v>0</v>
      </c>
      <c r="BG229" s="149">
        <f>IF(N229="zákl. přenesená",J229,0)</f>
        <v>0</v>
      </c>
      <c r="BH229" s="149">
        <f>IF(N229="sníž. přenesená",J229,0)</f>
        <v>0</v>
      </c>
      <c r="BI229" s="149">
        <f>IF(N229="nulová",J229,0)</f>
        <v>0</v>
      </c>
      <c r="BJ229" s="16" t="s">
        <v>83</v>
      </c>
      <c r="BK229" s="149">
        <f>ROUND(I229*H229,2)</f>
        <v>0</v>
      </c>
      <c r="BL229" s="16" t="s">
        <v>256</v>
      </c>
      <c r="BM229" s="148" t="s">
        <v>1199</v>
      </c>
    </row>
    <row r="230" spans="1:65" s="2" customFormat="1" ht="28.8">
      <c r="A230" s="31"/>
      <c r="B230" s="32"/>
      <c r="C230" s="31"/>
      <c r="D230" s="150" t="s">
        <v>138</v>
      </c>
      <c r="E230" s="31"/>
      <c r="F230" s="151" t="s">
        <v>400</v>
      </c>
      <c r="G230" s="31"/>
      <c r="H230" s="31"/>
      <c r="I230" s="152"/>
      <c r="J230" s="31"/>
      <c r="K230" s="31"/>
      <c r="L230" s="32"/>
      <c r="M230" s="153"/>
      <c r="N230" s="154"/>
      <c r="O230" s="57"/>
      <c r="P230" s="57"/>
      <c r="Q230" s="57"/>
      <c r="R230" s="57"/>
      <c r="S230" s="57"/>
      <c r="T230" s="58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T230" s="16" t="s">
        <v>138</v>
      </c>
      <c r="AU230" s="16" t="s">
        <v>85</v>
      </c>
    </row>
    <row r="231" spans="1:65" s="11" customFormat="1" ht="22.95" customHeight="1">
      <c r="B231" s="125"/>
      <c r="D231" s="126" t="s">
        <v>75</v>
      </c>
      <c r="E231" s="163" t="s">
        <v>401</v>
      </c>
      <c r="F231" s="163" t="s">
        <v>402</v>
      </c>
      <c r="I231" s="128"/>
      <c r="J231" s="164">
        <f>BK231</f>
        <v>0</v>
      </c>
      <c r="L231" s="125"/>
      <c r="M231" s="130"/>
      <c r="N231" s="131"/>
      <c r="O231" s="131"/>
      <c r="P231" s="132">
        <f>SUM(P232:P237)</f>
        <v>0</v>
      </c>
      <c r="Q231" s="131"/>
      <c r="R231" s="132">
        <f>SUM(R232:R237)</f>
        <v>8.4000000000000003E-4</v>
      </c>
      <c r="S231" s="131"/>
      <c r="T231" s="133">
        <f>SUM(T232:T237)</f>
        <v>0</v>
      </c>
      <c r="AR231" s="126" t="s">
        <v>85</v>
      </c>
      <c r="AT231" s="134" t="s">
        <v>75</v>
      </c>
      <c r="AU231" s="134" t="s">
        <v>83</v>
      </c>
      <c r="AY231" s="126" t="s">
        <v>132</v>
      </c>
      <c r="BK231" s="135">
        <f>SUM(BK232:BK237)</f>
        <v>0</v>
      </c>
    </row>
    <row r="232" spans="1:65" s="2" customFormat="1" ht="24.15" customHeight="1">
      <c r="A232" s="31"/>
      <c r="B232" s="136"/>
      <c r="C232" s="137" t="s">
        <v>391</v>
      </c>
      <c r="D232" s="137" t="s">
        <v>133</v>
      </c>
      <c r="E232" s="138" t="s">
        <v>404</v>
      </c>
      <c r="F232" s="139" t="s">
        <v>405</v>
      </c>
      <c r="G232" s="140" t="s">
        <v>136</v>
      </c>
      <c r="H232" s="141">
        <v>1</v>
      </c>
      <c r="I232" s="142"/>
      <c r="J232" s="143">
        <f>ROUND(I232*H232,2)</f>
        <v>0</v>
      </c>
      <c r="K232" s="139" t="s">
        <v>179</v>
      </c>
      <c r="L232" s="32"/>
      <c r="M232" s="144" t="s">
        <v>1</v>
      </c>
      <c r="N232" s="145" t="s">
        <v>41</v>
      </c>
      <c r="O232" s="57"/>
      <c r="P232" s="146">
        <f>O232*H232</f>
        <v>0</v>
      </c>
      <c r="Q232" s="146">
        <v>1.3999999999999999E-4</v>
      </c>
      <c r="R232" s="146">
        <f>Q232*H232</f>
        <v>1.3999999999999999E-4</v>
      </c>
      <c r="S232" s="146">
        <v>0</v>
      </c>
      <c r="T232" s="147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48" t="s">
        <v>256</v>
      </c>
      <c r="AT232" s="148" t="s">
        <v>133</v>
      </c>
      <c r="AU232" s="148" t="s">
        <v>85</v>
      </c>
      <c r="AY232" s="16" t="s">
        <v>132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6" t="s">
        <v>83</v>
      </c>
      <c r="BK232" s="149">
        <f>ROUND(I232*H232,2)</f>
        <v>0</v>
      </c>
      <c r="BL232" s="16" t="s">
        <v>256</v>
      </c>
      <c r="BM232" s="148" t="s">
        <v>1200</v>
      </c>
    </row>
    <row r="233" spans="1:65" s="2" customFormat="1" ht="19.2">
      <c r="A233" s="31"/>
      <c r="B233" s="32"/>
      <c r="C233" s="31"/>
      <c r="D233" s="150" t="s">
        <v>138</v>
      </c>
      <c r="E233" s="31"/>
      <c r="F233" s="151" t="s">
        <v>407</v>
      </c>
      <c r="G233" s="31"/>
      <c r="H233" s="31"/>
      <c r="I233" s="152"/>
      <c r="J233" s="31"/>
      <c r="K233" s="31"/>
      <c r="L233" s="32"/>
      <c r="M233" s="153"/>
      <c r="N233" s="154"/>
      <c r="O233" s="57"/>
      <c r="P233" s="57"/>
      <c r="Q233" s="57"/>
      <c r="R233" s="57"/>
      <c r="S233" s="57"/>
      <c r="T233" s="58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T233" s="16" t="s">
        <v>138</v>
      </c>
      <c r="AU233" s="16" t="s">
        <v>85</v>
      </c>
    </row>
    <row r="234" spans="1:65" s="2" customFormat="1" ht="24.15" customHeight="1">
      <c r="A234" s="31"/>
      <c r="B234" s="136"/>
      <c r="C234" s="137" t="s">
        <v>396</v>
      </c>
      <c r="D234" s="137" t="s">
        <v>133</v>
      </c>
      <c r="E234" s="138" t="s">
        <v>409</v>
      </c>
      <c r="F234" s="139" t="s">
        <v>410</v>
      </c>
      <c r="G234" s="140" t="s">
        <v>136</v>
      </c>
      <c r="H234" s="141">
        <v>1</v>
      </c>
      <c r="I234" s="142"/>
      <c r="J234" s="143">
        <f>ROUND(I234*H234,2)</f>
        <v>0</v>
      </c>
      <c r="K234" s="139" t="s">
        <v>179</v>
      </c>
      <c r="L234" s="32"/>
      <c r="M234" s="144" t="s">
        <v>1</v>
      </c>
      <c r="N234" s="145" t="s">
        <v>41</v>
      </c>
      <c r="O234" s="57"/>
      <c r="P234" s="146">
        <f>O234*H234</f>
        <v>0</v>
      </c>
      <c r="Q234" s="146">
        <v>6.9999999999999999E-4</v>
      </c>
      <c r="R234" s="146">
        <f>Q234*H234</f>
        <v>6.9999999999999999E-4</v>
      </c>
      <c r="S234" s="146">
        <v>0</v>
      </c>
      <c r="T234" s="147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48" t="s">
        <v>256</v>
      </c>
      <c r="AT234" s="148" t="s">
        <v>133</v>
      </c>
      <c r="AU234" s="148" t="s">
        <v>85</v>
      </c>
      <c r="AY234" s="16" t="s">
        <v>132</v>
      </c>
      <c r="BE234" s="149">
        <f>IF(N234="základní",J234,0)</f>
        <v>0</v>
      </c>
      <c r="BF234" s="149">
        <f>IF(N234="snížená",J234,0)</f>
        <v>0</v>
      </c>
      <c r="BG234" s="149">
        <f>IF(N234="zákl. přenesená",J234,0)</f>
        <v>0</v>
      </c>
      <c r="BH234" s="149">
        <f>IF(N234="sníž. přenesená",J234,0)</f>
        <v>0</v>
      </c>
      <c r="BI234" s="149">
        <f>IF(N234="nulová",J234,0)</f>
        <v>0</v>
      </c>
      <c r="BJ234" s="16" t="s">
        <v>83</v>
      </c>
      <c r="BK234" s="149">
        <f>ROUND(I234*H234,2)</f>
        <v>0</v>
      </c>
      <c r="BL234" s="16" t="s">
        <v>256</v>
      </c>
      <c r="BM234" s="148" t="s">
        <v>1201</v>
      </c>
    </row>
    <row r="235" spans="1:65" s="2" customFormat="1" ht="19.2">
      <c r="A235" s="31"/>
      <c r="B235" s="32"/>
      <c r="C235" s="31"/>
      <c r="D235" s="150" t="s">
        <v>138</v>
      </c>
      <c r="E235" s="31"/>
      <c r="F235" s="151" t="s">
        <v>412</v>
      </c>
      <c r="G235" s="31"/>
      <c r="H235" s="31"/>
      <c r="I235" s="152"/>
      <c r="J235" s="31"/>
      <c r="K235" s="31"/>
      <c r="L235" s="32"/>
      <c r="M235" s="153"/>
      <c r="N235" s="154"/>
      <c r="O235" s="57"/>
      <c r="P235" s="57"/>
      <c r="Q235" s="57"/>
      <c r="R235" s="57"/>
      <c r="S235" s="57"/>
      <c r="T235" s="58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T235" s="16" t="s">
        <v>138</v>
      </c>
      <c r="AU235" s="16" t="s">
        <v>85</v>
      </c>
    </row>
    <row r="236" spans="1:65" s="2" customFormat="1" ht="24.15" customHeight="1">
      <c r="A236" s="31"/>
      <c r="B236" s="136"/>
      <c r="C236" s="137" t="s">
        <v>403</v>
      </c>
      <c r="D236" s="137" t="s">
        <v>133</v>
      </c>
      <c r="E236" s="138" t="s">
        <v>414</v>
      </c>
      <c r="F236" s="139" t="s">
        <v>415</v>
      </c>
      <c r="G236" s="140" t="s">
        <v>289</v>
      </c>
      <c r="H236" s="173"/>
      <c r="I236" s="142"/>
      <c r="J236" s="143">
        <f>ROUND(I236*H236,2)</f>
        <v>0</v>
      </c>
      <c r="K236" s="139" t="s">
        <v>179</v>
      </c>
      <c r="L236" s="32"/>
      <c r="M236" s="144" t="s">
        <v>1</v>
      </c>
      <c r="N236" s="145" t="s">
        <v>41</v>
      </c>
      <c r="O236" s="57"/>
      <c r="P236" s="146">
        <f>O236*H236</f>
        <v>0</v>
      </c>
      <c r="Q236" s="146">
        <v>0</v>
      </c>
      <c r="R236" s="146">
        <f>Q236*H236</f>
        <v>0</v>
      </c>
      <c r="S236" s="146">
        <v>0</v>
      </c>
      <c r="T236" s="147">
        <f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48" t="s">
        <v>256</v>
      </c>
      <c r="AT236" s="148" t="s">
        <v>133</v>
      </c>
      <c r="AU236" s="148" t="s">
        <v>85</v>
      </c>
      <c r="AY236" s="16" t="s">
        <v>132</v>
      </c>
      <c r="BE236" s="149">
        <f>IF(N236="základní",J236,0)</f>
        <v>0</v>
      </c>
      <c r="BF236" s="149">
        <f>IF(N236="snížená",J236,0)</f>
        <v>0</v>
      </c>
      <c r="BG236" s="149">
        <f>IF(N236="zákl. přenesená",J236,0)</f>
        <v>0</v>
      </c>
      <c r="BH236" s="149">
        <f>IF(N236="sníž. přenesená",J236,0)</f>
        <v>0</v>
      </c>
      <c r="BI236" s="149">
        <f>IF(N236="nulová",J236,0)</f>
        <v>0</v>
      </c>
      <c r="BJ236" s="16" t="s">
        <v>83</v>
      </c>
      <c r="BK236" s="149">
        <f>ROUND(I236*H236,2)</f>
        <v>0</v>
      </c>
      <c r="BL236" s="16" t="s">
        <v>256</v>
      </c>
      <c r="BM236" s="148" t="s">
        <v>1202</v>
      </c>
    </row>
    <row r="237" spans="1:65" s="2" customFormat="1" ht="28.8">
      <c r="A237" s="31"/>
      <c r="B237" s="32"/>
      <c r="C237" s="31"/>
      <c r="D237" s="150" t="s">
        <v>138</v>
      </c>
      <c r="E237" s="31"/>
      <c r="F237" s="151" t="s">
        <v>417</v>
      </c>
      <c r="G237" s="31"/>
      <c r="H237" s="31"/>
      <c r="I237" s="152"/>
      <c r="J237" s="31"/>
      <c r="K237" s="31"/>
      <c r="L237" s="32"/>
      <c r="M237" s="153"/>
      <c r="N237" s="154"/>
      <c r="O237" s="57"/>
      <c r="P237" s="57"/>
      <c r="Q237" s="57"/>
      <c r="R237" s="57"/>
      <c r="S237" s="57"/>
      <c r="T237" s="58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T237" s="16" t="s">
        <v>138</v>
      </c>
      <c r="AU237" s="16" t="s">
        <v>85</v>
      </c>
    </row>
    <row r="238" spans="1:65" s="11" customFormat="1" ht="22.95" customHeight="1">
      <c r="B238" s="125"/>
      <c r="D238" s="126" t="s">
        <v>75</v>
      </c>
      <c r="E238" s="163" t="s">
        <v>418</v>
      </c>
      <c r="F238" s="163" t="s">
        <v>419</v>
      </c>
      <c r="I238" s="128"/>
      <c r="J238" s="164">
        <f>BK238</f>
        <v>0</v>
      </c>
      <c r="L238" s="125"/>
      <c r="M238" s="130"/>
      <c r="N238" s="131"/>
      <c r="O238" s="131"/>
      <c r="P238" s="132">
        <f>SUM(P239:P244)</f>
        <v>0</v>
      </c>
      <c r="Q238" s="131"/>
      <c r="R238" s="132">
        <f>SUM(R239:R244)</f>
        <v>3.2039999999999999E-2</v>
      </c>
      <c r="S238" s="131"/>
      <c r="T238" s="133">
        <f>SUM(T239:T244)</f>
        <v>2.4930000000000001E-2</v>
      </c>
      <c r="AR238" s="126" t="s">
        <v>85</v>
      </c>
      <c r="AT238" s="134" t="s">
        <v>75</v>
      </c>
      <c r="AU238" s="134" t="s">
        <v>83</v>
      </c>
      <c r="AY238" s="126" t="s">
        <v>132</v>
      </c>
      <c r="BK238" s="135">
        <f>SUM(BK239:BK244)</f>
        <v>0</v>
      </c>
    </row>
    <row r="239" spans="1:65" s="2" customFormat="1" ht="24.15" customHeight="1">
      <c r="A239" s="31"/>
      <c r="B239" s="136"/>
      <c r="C239" s="137" t="s">
        <v>408</v>
      </c>
      <c r="D239" s="137" t="s">
        <v>133</v>
      </c>
      <c r="E239" s="138" t="s">
        <v>421</v>
      </c>
      <c r="F239" s="139" t="s">
        <v>422</v>
      </c>
      <c r="G239" s="140" t="s">
        <v>136</v>
      </c>
      <c r="H239" s="141">
        <v>1</v>
      </c>
      <c r="I239" s="142"/>
      <c r="J239" s="143">
        <f>ROUND(I239*H239,2)</f>
        <v>0</v>
      </c>
      <c r="K239" s="139" t="s">
        <v>179</v>
      </c>
      <c r="L239" s="32"/>
      <c r="M239" s="144" t="s">
        <v>1</v>
      </c>
      <c r="N239" s="145" t="s">
        <v>41</v>
      </c>
      <c r="O239" s="57"/>
      <c r="P239" s="146">
        <f>O239*H239</f>
        <v>0</v>
      </c>
      <c r="Q239" s="146">
        <v>8.0000000000000007E-5</v>
      </c>
      <c r="R239" s="146">
        <f>Q239*H239</f>
        <v>8.0000000000000007E-5</v>
      </c>
      <c r="S239" s="146">
        <v>2.4930000000000001E-2</v>
      </c>
      <c r="T239" s="147">
        <f>S239*H239</f>
        <v>2.4930000000000001E-2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48" t="s">
        <v>256</v>
      </c>
      <c r="AT239" s="148" t="s">
        <v>133</v>
      </c>
      <c r="AU239" s="148" t="s">
        <v>85</v>
      </c>
      <c r="AY239" s="16" t="s">
        <v>132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6" t="s">
        <v>83</v>
      </c>
      <c r="BK239" s="149">
        <f>ROUND(I239*H239,2)</f>
        <v>0</v>
      </c>
      <c r="BL239" s="16" t="s">
        <v>256</v>
      </c>
      <c r="BM239" s="148" t="s">
        <v>1203</v>
      </c>
    </row>
    <row r="240" spans="1:65" s="2" customFormat="1" ht="19.2">
      <c r="A240" s="31"/>
      <c r="B240" s="32"/>
      <c r="C240" s="31"/>
      <c r="D240" s="150" t="s">
        <v>138</v>
      </c>
      <c r="E240" s="31"/>
      <c r="F240" s="151" t="s">
        <v>424</v>
      </c>
      <c r="G240" s="31"/>
      <c r="H240" s="31"/>
      <c r="I240" s="152"/>
      <c r="J240" s="31"/>
      <c r="K240" s="31"/>
      <c r="L240" s="32"/>
      <c r="M240" s="153"/>
      <c r="N240" s="154"/>
      <c r="O240" s="57"/>
      <c r="P240" s="57"/>
      <c r="Q240" s="57"/>
      <c r="R240" s="57"/>
      <c r="S240" s="57"/>
      <c r="T240" s="58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T240" s="16" t="s">
        <v>138</v>
      </c>
      <c r="AU240" s="16" t="s">
        <v>85</v>
      </c>
    </row>
    <row r="241" spans="1:65" s="2" customFormat="1" ht="37.950000000000003" customHeight="1">
      <c r="A241" s="31"/>
      <c r="B241" s="136"/>
      <c r="C241" s="137" t="s">
        <v>413</v>
      </c>
      <c r="D241" s="137" t="s">
        <v>133</v>
      </c>
      <c r="E241" s="138" t="s">
        <v>426</v>
      </c>
      <c r="F241" s="139" t="s">
        <v>427</v>
      </c>
      <c r="G241" s="140" t="s">
        <v>136</v>
      </c>
      <c r="H241" s="141">
        <v>1</v>
      </c>
      <c r="I241" s="142"/>
      <c r="J241" s="143">
        <f>ROUND(I241*H241,2)</f>
        <v>0</v>
      </c>
      <c r="K241" s="139" t="s">
        <v>179</v>
      </c>
      <c r="L241" s="32"/>
      <c r="M241" s="144" t="s">
        <v>1</v>
      </c>
      <c r="N241" s="145" t="s">
        <v>41</v>
      </c>
      <c r="O241" s="57"/>
      <c r="P241" s="146">
        <f>O241*H241</f>
        <v>0</v>
      </c>
      <c r="Q241" s="146">
        <v>3.1960000000000002E-2</v>
      </c>
      <c r="R241" s="146">
        <f>Q241*H241</f>
        <v>3.1960000000000002E-2</v>
      </c>
      <c r="S241" s="146">
        <v>0</v>
      </c>
      <c r="T241" s="147">
        <f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48" t="s">
        <v>256</v>
      </c>
      <c r="AT241" s="148" t="s">
        <v>133</v>
      </c>
      <c r="AU241" s="148" t="s">
        <v>85</v>
      </c>
      <c r="AY241" s="16" t="s">
        <v>132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6" t="s">
        <v>83</v>
      </c>
      <c r="BK241" s="149">
        <f>ROUND(I241*H241,2)</f>
        <v>0</v>
      </c>
      <c r="BL241" s="16" t="s">
        <v>256</v>
      </c>
      <c r="BM241" s="148" t="s">
        <v>1204</v>
      </c>
    </row>
    <row r="242" spans="1:65" s="2" customFormat="1" ht="28.8">
      <c r="A242" s="31"/>
      <c r="B242" s="32"/>
      <c r="C242" s="31"/>
      <c r="D242" s="150" t="s">
        <v>138</v>
      </c>
      <c r="E242" s="31"/>
      <c r="F242" s="151" t="s">
        <v>429</v>
      </c>
      <c r="G242" s="31"/>
      <c r="H242" s="31"/>
      <c r="I242" s="152"/>
      <c r="J242" s="31"/>
      <c r="K242" s="31"/>
      <c r="L242" s="32"/>
      <c r="M242" s="153"/>
      <c r="N242" s="154"/>
      <c r="O242" s="57"/>
      <c r="P242" s="57"/>
      <c r="Q242" s="57"/>
      <c r="R242" s="57"/>
      <c r="S242" s="57"/>
      <c r="T242" s="58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T242" s="16" t="s">
        <v>138</v>
      </c>
      <c r="AU242" s="16" t="s">
        <v>85</v>
      </c>
    </row>
    <row r="243" spans="1:65" s="2" customFormat="1" ht="24.15" customHeight="1">
      <c r="A243" s="31"/>
      <c r="B243" s="136"/>
      <c r="C243" s="137" t="s">
        <v>420</v>
      </c>
      <c r="D243" s="137" t="s">
        <v>133</v>
      </c>
      <c r="E243" s="138" t="s">
        <v>431</v>
      </c>
      <c r="F243" s="139" t="s">
        <v>432</v>
      </c>
      <c r="G243" s="140" t="s">
        <v>289</v>
      </c>
      <c r="H243" s="173"/>
      <c r="I243" s="142"/>
      <c r="J243" s="143">
        <f>ROUND(I243*H243,2)</f>
        <v>0</v>
      </c>
      <c r="K243" s="139" t="s">
        <v>179</v>
      </c>
      <c r="L243" s="32"/>
      <c r="M243" s="144" t="s">
        <v>1</v>
      </c>
      <c r="N243" s="145" t="s">
        <v>41</v>
      </c>
      <c r="O243" s="57"/>
      <c r="P243" s="146">
        <f>O243*H243</f>
        <v>0</v>
      </c>
      <c r="Q243" s="146">
        <v>0</v>
      </c>
      <c r="R243" s="146">
        <f>Q243*H243</f>
        <v>0</v>
      </c>
      <c r="S243" s="146">
        <v>0</v>
      </c>
      <c r="T243" s="147">
        <f>S243*H243</f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48" t="s">
        <v>256</v>
      </c>
      <c r="AT243" s="148" t="s">
        <v>133</v>
      </c>
      <c r="AU243" s="148" t="s">
        <v>85</v>
      </c>
      <c r="AY243" s="16" t="s">
        <v>132</v>
      </c>
      <c r="BE243" s="149">
        <f>IF(N243="základní",J243,0)</f>
        <v>0</v>
      </c>
      <c r="BF243" s="149">
        <f>IF(N243="snížená",J243,0)</f>
        <v>0</v>
      </c>
      <c r="BG243" s="149">
        <f>IF(N243="zákl. přenesená",J243,0)</f>
        <v>0</v>
      </c>
      <c r="BH243" s="149">
        <f>IF(N243="sníž. přenesená",J243,0)</f>
        <v>0</v>
      </c>
      <c r="BI243" s="149">
        <f>IF(N243="nulová",J243,0)</f>
        <v>0</v>
      </c>
      <c r="BJ243" s="16" t="s">
        <v>83</v>
      </c>
      <c r="BK243" s="149">
        <f>ROUND(I243*H243,2)</f>
        <v>0</v>
      </c>
      <c r="BL243" s="16" t="s">
        <v>256</v>
      </c>
      <c r="BM243" s="148" t="s">
        <v>1205</v>
      </c>
    </row>
    <row r="244" spans="1:65" s="2" customFormat="1" ht="28.8">
      <c r="A244" s="31"/>
      <c r="B244" s="32"/>
      <c r="C244" s="31"/>
      <c r="D244" s="150" t="s">
        <v>138</v>
      </c>
      <c r="E244" s="31"/>
      <c r="F244" s="151" t="s">
        <v>434</v>
      </c>
      <c r="G244" s="31"/>
      <c r="H244" s="31"/>
      <c r="I244" s="152"/>
      <c r="J244" s="31"/>
      <c r="K244" s="31"/>
      <c r="L244" s="32"/>
      <c r="M244" s="153"/>
      <c r="N244" s="154"/>
      <c r="O244" s="57"/>
      <c r="P244" s="57"/>
      <c r="Q244" s="57"/>
      <c r="R244" s="57"/>
      <c r="S244" s="57"/>
      <c r="T244" s="58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T244" s="16" t="s">
        <v>138</v>
      </c>
      <c r="AU244" s="16" t="s">
        <v>85</v>
      </c>
    </row>
    <row r="245" spans="1:65" s="11" customFormat="1" ht="22.95" customHeight="1">
      <c r="B245" s="125"/>
      <c r="D245" s="126" t="s">
        <v>75</v>
      </c>
      <c r="E245" s="163" t="s">
        <v>435</v>
      </c>
      <c r="F245" s="163" t="s">
        <v>436</v>
      </c>
      <c r="I245" s="128"/>
      <c r="J245" s="164">
        <f>BK245</f>
        <v>0</v>
      </c>
      <c r="L245" s="125"/>
      <c r="M245" s="130"/>
      <c r="N245" s="131"/>
      <c r="O245" s="131"/>
      <c r="P245" s="132">
        <f>SUM(P246:P301)</f>
        <v>0</v>
      </c>
      <c r="Q245" s="131"/>
      <c r="R245" s="132">
        <f>SUM(R246:R301)</f>
        <v>7.7152500000000013E-2</v>
      </c>
      <c r="S245" s="131"/>
      <c r="T245" s="133">
        <f>SUM(T246:T301)</f>
        <v>0</v>
      </c>
      <c r="AR245" s="126" t="s">
        <v>85</v>
      </c>
      <c r="AT245" s="134" t="s">
        <v>75</v>
      </c>
      <c r="AU245" s="134" t="s">
        <v>83</v>
      </c>
      <c r="AY245" s="126" t="s">
        <v>132</v>
      </c>
      <c r="BK245" s="135">
        <f>SUM(BK246:BK301)</f>
        <v>0</v>
      </c>
    </row>
    <row r="246" spans="1:65" s="2" customFormat="1" ht="21.75" customHeight="1">
      <c r="A246" s="31"/>
      <c r="B246" s="136"/>
      <c r="C246" s="137" t="s">
        <v>425</v>
      </c>
      <c r="D246" s="137" t="s">
        <v>133</v>
      </c>
      <c r="E246" s="138" t="s">
        <v>707</v>
      </c>
      <c r="F246" s="139" t="s">
        <v>708</v>
      </c>
      <c r="G246" s="140" t="s">
        <v>212</v>
      </c>
      <c r="H246" s="141">
        <v>25</v>
      </c>
      <c r="I246" s="142"/>
      <c r="J246" s="143">
        <f>ROUND(I246*H246,2)</f>
        <v>0</v>
      </c>
      <c r="K246" s="139" t="s">
        <v>179</v>
      </c>
      <c r="L246" s="32"/>
      <c r="M246" s="144" t="s">
        <v>1</v>
      </c>
      <c r="N246" s="145" t="s">
        <v>41</v>
      </c>
      <c r="O246" s="57"/>
      <c r="P246" s="146">
        <f>O246*H246</f>
        <v>0</v>
      </c>
      <c r="Q246" s="146">
        <v>0</v>
      </c>
      <c r="R246" s="146">
        <f>Q246*H246</f>
        <v>0</v>
      </c>
      <c r="S246" s="146">
        <v>0</v>
      </c>
      <c r="T246" s="147">
        <f>S246*H246</f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48" t="s">
        <v>256</v>
      </c>
      <c r="AT246" s="148" t="s">
        <v>133</v>
      </c>
      <c r="AU246" s="148" t="s">
        <v>85</v>
      </c>
      <c r="AY246" s="16" t="s">
        <v>132</v>
      </c>
      <c r="BE246" s="149">
        <f>IF(N246="základní",J246,0)</f>
        <v>0</v>
      </c>
      <c r="BF246" s="149">
        <f>IF(N246="snížená",J246,0)</f>
        <v>0</v>
      </c>
      <c r="BG246" s="149">
        <f>IF(N246="zákl. přenesená",J246,0)</f>
        <v>0</v>
      </c>
      <c r="BH246" s="149">
        <f>IF(N246="sníž. přenesená",J246,0)</f>
        <v>0</v>
      </c>
      <c r="BI246" s="149">
        <f>IF(N246="nulová",J246,0)</f>
        <v>0</v>
      </c>
      <c r="BJ246" s="16" t="s">
        <v>83</v>
      </c>
      <c r="BK246" s="149">
        <f>ROUND(I246*H246,2)</f>
        <v>0</v>
      </c>
      <c r="BL246" s="16" t="s">
        <v>256</v>
      </c>
      <c r="BM246" s="148" t="s">
        <v>1206</v>
      </c>
    </row>
    <row r="247" spans="1:65" s="2" customFormat="1" ht="19.2">
      <c r="A247" s="31"/>
      <c r="B247" s="32"/>
      <c r="C247" s="31"/>
      <c r="D247" s="150" t="s">
        <v>138</v>
      </c>
      <c r="E247" s="31"/>
      <c r="F247" s="151" t="s">
        <v>710</v>
      </c>
      <c r="G247" s="31"/>
      <c r="H247" s="31"/>
      <c r="I247" s="152"/>
      <c r="J247" s="31"/>
      <c r="K247" s="31"/>
      <c r="L247" s="32"/>
      <c r="M247" s="153"/>
      <c r="N247" s="154"/>
      <c r="O247" s="57"/>
      <c r="P247" s="57"/>
      <c r="Q247" s="57"/>
      <c r="R247" s="57"/>
      <c r="S247" s="57"/>
      <c r="T247" s="58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T247" s="16" t="s">
        <v>138</v>
      </c>
      <c r="AU247" s="16" t="s">
        <v>85</v>
      </c>
    </row>
    <row r="248" spans="1:65" s="2" customFormat="1" ht="24.15" customHeight="1">
      <c r="A248" s="31"/>
      <c r="B248" s="136"/>
      <c r="C248" s="174" t="s">
        <v>430</v>
      </c>
      <c r="D248" s="174" t="s">
        <v>337</v>
      </c>
      <c r="E248" s="175" t="s">
        <v>932</v>
      </c>
      <c r="F248" s="176" t="s">
        <v>933</v>
      </c>
      <c r="G248" s="177" t="s">
        <v>212</v>
      </c>
      <c r="H248" s="178">
        <v>26.25</v>
      </c>
      <c r="I248" s="179"/>
      <c r="J248" s="180">
        <f>ROUND(I248*H248,2)</f>
        <v>0</v>
      </c>
      <c r="K248" s="176" t="s">
        <v>179</v>
      </c>
      <c r="L248" s="181"/>
      <c r="M248" s="182" t="s">
        <v>1</v>
      </c>
      <c r="N248" s="183" t="s">
        <v>41</v>
      </c>
      <c r="O248" s="57"/>
      <c r="P248" s="146">
        <f>O248*H248</f>
        <v>0</v>
      </c>
      <c r="Q248" s="146">
        <v>5.6999999999999998E-4</v>
      </c>
      <c r="R248" s="146">
        <f>Q248*H248</f>
        <v>1.49625E-2</v>
      </c>
      <c r="S248" s="146">
        <v>0</v>
      </c>
      <c r="T248" s="147">
        <f>S248*H248</f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48" t="s">
        <v>340</v>
      </c>
      <c r="AT248" s="148" t="s">
        <v>337</v>
      </c>
      <c r="AU248" s="148" t="s">
        <v>85</v>
      </c>
      <c r="AY248" s="16" t="s">
        <v>132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6" t="s">
        <v>83</v>
      </c>
      <c r="BK248" s="149">
        <f>ROUND(I248*H248,2)</f>
        <v>0</v>
      </c>
      <c r="BL248" s="16" t="s">
        <v>256</v>
      </c>
      <c r="BM248" s="148" t="s">
        <v>1207</v>
      </c>
    </row>
    <row r="249" spans="1:65" s="2" customFormat="1">
      <c r="A249" s="31"/>
      <c r="B249" s="32"/>
      <c r="C249" s="31"/>
      <c r="D249" s="150" t="s">
        <v>138</v>
      </c>
      <c r="E249" s="31"/>
      <c r="F249" s="151" t="s">
        <v>933</v>
      </c>
      <c r="G249" s="31"/>
      <c r="H249" s="31"/>
      <c r="I249" s="152"/>
      <c r="J249" s="31"/>
      <c r="K249" s="31"/>
      <c r="L249" s="32"/>
      <c r="M249" s="153"/>
      <c r="N249" s="154"/>
      <c r="O249" s="57"/>
      <c r="P249" s="57"/>
      <c r="Q249" s="57"/>
      <c r="R249" s="57"/>
      <c r="S249" s="57"/>
      <c r="T249" s="58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T249" s="16" t="s">
        <v>138</v>
      </c>
      <c r="AU249" s="16" t="s">
        <v>85</v>
      </c>
    </row>
    <row r="250" spans="1:65" s="13" customFormat="1">
      <c r="B250" s="165"/>
      <c r="D250" s="150" t="s">
        <v>186</v>
      </c>
      <c r="E250" s="166" t="s">
        <v>1</v>
      </c>
      <c r="F250" s="167" t="s">
        <v>935</v>
      </c>
      <c r="H250" s="168">
        <v>26.25</v>
      </c>
      <c r="I250" s="169"/>
      <c r="L250" s="165"/>
      <c r="M250" s="170"/>
      <c r="N250" s="171"/>
      <c r="O250" s="171"/>
      <c r="P250" s="171"/>
      <c r="Q250" s="171"/>
      <c r="R250" s="171"/>
      <c r="S250" s="171"/>
      <c r="T250" s="172"/>
      <c r="AT250" s="166" t="s">
        <v>186</v>
      </c>
      <c r="AU250" s="166" t="s">
        <v>85</v>
      </c>
      <c r="AV250" s="13" t="s">
        <v>85</v>
      </c>
      <c r="AW250" s="13" t="s">
        <v>31</v>
      </c>
      <c r="AX250" s="13" t="s">
        <v>76</v>
      </c>
      <c r="AY250" s="166" t="s">
        <v>132</v>
      </c>
    </row>
    <row r="251" spans="1:65" s="14" customFormat="1">
      <c r="B251" s="184"/>
      <c r="D251" s="150" t="s">
        <v>186</v>
      </c>
      <c r="E251" s="185" t="s">
        <v>1</v>
      </c>
      <c r="F251" s="186" t="s">
        <v>447</v>
      </c>
      <c r="H251" s="187">
        <v>26.25</v>
      </c>
      <c r="I251" s="188"/>
      <c r="L251" s="184"/>
      <c r="M251" s="189"/>
      <c r="N251" s="190"/>
      <c r="O251" s="190"/>
      <c r="P251" s="190"/>
      <c r="Q251" s="190"/>
      <c r="R251" s="190"/>
      <c r="S251" s="190"/>
      <c r="T251" s="191"/>
      <c r="AT251" s="185" t="s">
        <v>186</v>
      </c>
      <c r="AU251" s="185" t="s">
        <v>85</v>
      </c>
      <c r="AV251" s="14" t="s">
        <v>93</v>
      </c>
      <c r="AW251" s="14" t="s">
        <v>31</v>
      </c>
      <c r="AX251" s="14" t="s">
        <v>83</v>
      </c>
      <c r="AY251" s="185" t="s">
        <v>132</v>
      </c>
    </row>
    <row r="252" spans="1:65" s="2" customFormat="1" ht="21.75" customHeight="1">
      <c r="A252" s="31"/>
      <c r="B252" s="136"/>
      <c r="C252" s="137" t="s">
        <v>437</v>
      </c>
      <c r="D252" s="137" t="s">
        <v>133</v>
      </c>
      <c r="E252" s="138" t="s">
        <v>740</v>
      </c>
      <c r="F252" s="139" t="s">
        <v>741</v>
      </c>
      <c r="G252" s="140" t="s">
        <v>136</v>
      </c>
      <c r="H252" s="141">
        <v>37</v>
      </c>
      <c r="I252" s="142"/>
      <c r="J252" s="143">
        <f>ROUND(I252*H252,2)</f>
        <v>0</v>
      </c>
      <c r="K252" s="139" t="s">
        <v>179</v>
      </c>
      <c r="L252" s="32"/>
      <c r="M252" s="144" t="s">
        <v>1</v>
      </c>
      <c r="N252" s="145" t="s">
        <v>41</v>
      </c>
      <c r="O252" s="57"/>
      <c r="P252" s="146">
        <f>O252*H252</f>
        <v>0</v>
      </c>
      <c r="Q252" s="146">
        <v>0</v>
      </c>
      <c r="R252" s="146">
        <f>Q252*H252</f>
        <v>0</v>
      </c>
      <c r="S252" s="146">
        <v>0</v>
      </c>
      <c r="T252" s="147">
        <f>S252*H252</f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48" t="s">
        <v>256</v>
      </c>
      <c r="AT252" s="148" t="s">
        <v>133</v>
      </c>
      <c r="AU252" s="148" t="s">
        <v>85</v>
      </c>
      <c r="AY252" s="16" t="s">
        <v>132</v>
      </c>
      <c r="BE252" s="149">
        <f>IF(N252="základní",J252,0)</f>
        <v>0</v>
      </c>
      <c r="BF252" s="149">
        <f>IF(N252="snížená",J252,0)</f>
        <v>0</v>
      </c>
      <c r="BG252" s="149">
        <f>IF(N252="zákl. přenesená",J252,0)</f>
        <v>0</v>
      </c>
      <c r="BH252" s="149">
        <f>IF(N252="sníž. přenesená",J252,0)</f>
        <v>0</v>
      </c>
      <c r="BI252" s="149">
        <f>IF(N252="nulová",J252,0)</f>
        <v>0</v>
      </c>
      <c r="BJ252" s="16" t="s">
        <v>83</v>
      </c>
      <c r="BK252" s="149">
        <f>ROUND(I252*H252,2)</f>
        <v>0</v>
      </c>
      <c r="BL252" s="16" t="s">
        <v>256</v>
      </c>
      <c r="BM252" s="148" t="s">
        <v>1208</v>
      </c>
    </row>
    <row r="253" spans="1:65" s="2" customFormat="1" ht="28.8">
      <c r="A253" s="31"/>
      <c r="B253" s="32"/>
      <c r="C253" s="31"/>
      <c r="D253" s="150" t="s">
        <v>138</v>
      </c>
      <c r="E253" s="31"/>
      <c r="F253" s="151" t="s">
        <v>743</v>
      </c>
      <c r="G253" s="31"/>
      <c r="H253" s="31"/>
      <c r="I253" s="152"/>
      <c r="J253" s="31"/>
      <c r="K253" s="31"/>
      <c r="L253" s="32"/>
      <c r="M253" s="153"/>
      <c r="N253" s="154"/>
      <c r="O253" s="57"/>
      <c r="P253" s="57"/>
      <c r="Q253" s="57"/>
      <c r="R253" s="57"/>
      <c r="S253" s="57"/>
      <c r="T253" s="58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T253" s="16" t="s">
        <v>138</v>
      </c>
      <c r="AU253" s="16" t="s">
        <v>85</v>
      </c>
    </row>
    <row r="254" spans="1:65" s="2" customFormat="1" ht="24.15" customHeight="1">
      <c r="A254" s="31"/>
      <c r="B254" s="136"/>
      <c r="C254" s="174" t="s">
        <v>442</v>
      </c>
      <c r="D254" s="174" t="s">
        <v>337</v>
      </c>
      <c r="E254" s="175" t="s">
        <v>940</v>
      </c>
      <c r="F254" s="176" t="s">
        <v>941</v>
      </c>
      <c r="G254" s="177" t="s">
        <v>136</v>
      </c>
      <c r="H254" s="178">
        <v>37</v>
      </c>
      <c r="I254" s="179"/>
      <c r="J254" s="180">
        <f>ROUND(I254*H254,2)</f>
        <v>0</v>
      </c>
      <c r="K254" s="176" t="s">
        <v>179</v>
      </c>
      <c r="L254" s="181"/>
      <c r="M254" s="182" t="s">
        <v>1</v>
      </c>
      <c r="N254" s="183" t="s">
        <v>41</v>
      </c>
      <c r="O254" s="57"/>
      <c r="P254" s="146">
        <f>O254*H254</f>
        <v>0</v>
      </c>
      <c r="Q254" s="146">
        <v>5.0000000000000002E-5</v>
      </c>
      <c r="R254" s="146">
        <f>Q254*H254</f>
        <v>1.8500000000000001E-3</v>
      </c>
      <c r="S254" s="146">
        <v>0</v>
      </c>
      <c r="T254" s="147">
        <f>S254*H254</f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48" t="s">
        <v>340</v>
      </c>
      <c r="AT254" s="148" t="s">
        <v>337</v>
      </c>
      <c r="AU254" s="148" t="s">
        <v>85</v>
      </c>
      <c r="AY254" s="16" t="s">
        <v>132</v>
      </c>
      <c r="BE254" s="149">
        <f>IF(N254="základní",J254,0)</f>
        <v>0</v>
      </c>
      <c r="BF254" s="149">
        <f>IF(N254="snížená",J254,0)</f>
        <v>0</v>
      </c>
      <c r="BG254" s="149">
        <f>IF(N254="zákl. přenesená",J254,0)</f>
        <v>0</v>
      </c>
      <c r="BH254" s="149">
        <f>IF(N254="sníž. přenesená",J254,0)</f>
        <v>0</v>
      </c>
      <c r="BI254" s="149">
        <f>IF(N254="nulová",J254,0)</f>
        <v>0</v>
      </c>
      <c r="BJ254" s="16" t="s">
        <v>83</v>
      </c>
      <c r="BK254" s="149">
        <f>ROUND(I254*H254,2)</f>
        <v>0</v>
      </c>
      <c r="BL254" s="16" t="s">
        <v>256</v>
      </c>
      <c r="BM254" s="148" t="s">
        <v>1209</v>
      </c>
    </row>
    <row r="255" spans="1:65" s="2" customFormat="1">
      <c r="A255" s="31"/>
      <c r="B255" s="32"/>
      <c r="C255" s="31"/>
      <c r="D255" s="150" t="s">
        <v>138</v>
      </c>
      <c r="E255" s="31"/>
      <c r="F255" s="151" t="s">
        <v>941</v>
      </c>
      <c r="G255" s="31"/>
      <c r="H255" s="31"/>
      <c r="I255" s="152"/>
      <c r="J255" s="31"/>
      <c r="K255" s="31"/>
      <c r="L255" s="32"/>
      <c r="M255" s="153"/>
      <c r="N255" s="154"/>
      <c r="O255" s="57"/>
      <c r="P255" s="57"/>
      <c r="Q255" s="57"/>
      <c r="R255" s="57"/>
      <c r="S255" s="57"/>
      <c r="T255" s="58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T255" s="16" t="s">
        <v>138</v>
      </c>
      <c r="AU255" s="16" t="s">
        <v>85</v>
      </c>
    </row>
    <row r="256" spans="1:65" s="2" customFormat="1" ht="24.15" customHeight="1">
      <c r="A256" s="31"/>
      <c r="B256" s="136"/>
      <c r="C256" s="137" t="s">
        <v>448</v>
      </c>
      <c r="D256" s="137" t="s">
        <v>133</v>
      </c>
      <c r="E256" s="138" t="s">
        <v>438</v>
      </c>
      <c r="F256" s="139" t="s">
        <v>439</v>
      </c>
      <c r="G256" s="140" t="s">
        <v>212</v>
      </c>
      <c r="H256" s="141">
        <v>60</v>
      </c>
      <c r="I256" s="142"/>
      <c r="J256" s="143">
        <f>ROUND(I256*H256,2)</f>
        <v>0</v>
      </c>
      <c r="K256" s="139" t="s">
        <v>179</v>
      </c>
      <c r="L256" s="32"/>
      <c r="M256" s="144" t="s">
        <v>1</v>
      </c>
      <c r="N256" s="145" t="s">
        <v>41</v>
      </c>
      <c r="O256" s="57"/>
      <c r="P256" s="146">
        <f>O256*H256</f>
        <v>0</v>
      </c>
      <c r="Q256" s="146">
        <v>0</v>
      </c>
      <c r="R256" s="146">
        <f>Q256*H256</f>
        <v>0</v>
      </c>
      <c r="S256" s="146">
        <v>0</v>
      </c>
      <c r="T256" s="147">
        <f>S256*H256</f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48" t="s">
        <v>256</v>
      </c>
      <c r="AT256" s="148" t="s">
        <v>133</v>
      </c>
      <c r="AU256" s="148" t="s">
        <v>85</v>
      </c>
      <c r="AY256" s="16" t="s">
        <v>132</v>
      </c>
      <c r="BE256" s="149">
        <f>IF(N256="základní",J256,0)</f>
        <v>0</v>
      </c>
      <c r="BF256" s="149">
        <f>IF(N256="snížená",J256,0)</f>
        <v>0</v>
      </c>
      <c r="BG256" s="149">
        <f>IF(N256="zákl. přenesená",J256,0)</f>
        <v>0</v>
      </c>
      <c r="BH256" s="149">
        <f>IF(N256="sníž. přenesená",J256,0)</f>
        <v>0</v>
      </c>
      <c r="BI256" s="149">
        <f>IF(N256="nulová",J256,0)</f>
        <v>0</v>
      </c>
      <c r="BJ256" s="16" t="s">
        <v>83</v>
      </c>
      <c r="BK256" s="149">
        <f>ROUND(I256*H256,2)</f>
        <v>0</v>
      </c>
      <c r="BL256" s="16" t="s">
        <v>256</v>
      </c>
      <c r="BM256" s="148" t="s">
        <v>1210</v>
      </c>
    </row>
    <row r="257" spans="1:65" s="2" customFormat="1" ht="28.8">
      <c r="A257" s="31"/>
      <c r="B257" s="32"/>
      <c r="C257" s="31"/>
      <c r="D257" s="150" t="s">
        <v>138</v>
      </c>
      <c r="E257" s="31"/>
      <c r="F257" s="151" t="s">
        <v>441</v>
      </c>
      <c r="G257" s="31"/>
      <c r="H257" s="31"/>
      <c r="I257" s="152"/>
      <c r="J257" s="31"/>
      <c r="K257" s="31"/>
      <c r="L257" s="32"/>
      <c r="M257" s="153"/>
      <c r="N257" s="154"/>
      <c r="O257" s="57"/>
      <c r="P257" s="57"/>
      <c r="Q257" s="57"/>
      <c r="R257" s="57"/>
      <c r="S257" s="57"/>
      <c r="T257" s="58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T257" s="16" t="s">
        <v>138</v>
      </c>
      <c r="AU257" s="16" t="s">
        <v>85</v>
      </c>
    </row>
    <row r="258" spans="1:65" s="2" customFormat="1" ht="24.15" customHeight="1">
      <c r="A258" s="31"/>
      <c r="B258" s="136"/>
      <c r="C258" s="174" t="s">
        <v>453</v>
      </c>
      <c r="D258" s="174" t="s">
        <v>337</v>
      </c>
      <c r="E258" s="175" t="s">
        <v>443</v>
      </c>
      <c r="F258" s="176" t="s">
        <v>444</v>
      </c>
      <c r="G258" s="177" t="s">
        <v>212</v>
      </c>
      <c r="H258" s="178">
        <v>69</v>
      </c>
      <c r="I258" s="179"/>
      <c r="J258" s="180">
        <f>ROUND(I258*H258,2)</f>
        <v>0</v>
      </c>
      <c r="K258" s="176" t="s">
        <v>179</v>
      </c>
      <c r="L258" s="181"/>
      <c r="M258" s="182" t="s">
        <v>1</v>
      </c>
      <c r="N258" s="183" t="s">
        <v>41</v>
      </c>
      <c r="O258" s="57"/>
      <c r="P258" s="146">
        <f>O258*H258</f>
        <v>0</v>
      </c>
      <c r="Q258" s="146">
        <v>5.0000000000000002E-5</v>
      </c>
      <c r="R258" s="146">
        <f>Q258*H258</f>
        <v>3.4500000000000004E-3</v>
      </c>
      <c r="S258" s="146">
        <v>0</v>
      </c>
      <c r="T258" s="147">
        <f>S258*H258</f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48" t="s">
        <v>340</v>
      </c>
      <c r="AT258" s="148" t="s">
        <v>337</v>
      </c>
      <c r="AU258" s="148" t="s">
        <v>85</v>
      </c>
      <c r="AY258" s="16" t="s">
        <v>132</v>
      </c>
      <c r="BE258" s="149">
        <f>IF(N258="základní",J258,0)</f>
        <v>0</v>
      </c>
      <c r="BF258" s="149">
        <f>IF(N258="snížená",J258,0)</f>
        <v>0</v>
      </c>
      <c r="BG258" s="149">
        <f>IF(N258="zákl. přenesená",J258,0)</f>
        <v>0</v>
      </c>
      <c r="BH258" s="149">
        <f>IF(N258="sníž. přenesená",J258,0)</f>
        <v>0</v>
      </c>
      <c r="BI258" s="149">
        <f>IF(N258="nulová",J258,0)</f>
        <v>0</v>
      </c>
      <c r="BJ258" s="16" t="s">
        <v>83</v>
      </c>
      <c r="BK258" s="149">
        <f>ROUND(I258*H258,2)</f>
        <v>0</v>
      </c>
      <c r="BL258" s="16" t="s">
        <v>256</v>
      </c>
      <c r="BM258" s="148" t="s">
        <v>1211</v>
      </c>
    </row>
    <row r="259" spans="1:65" s="2" customFormat="1" ht="19.2">
      <c r="A259" s="31"/>
      <c r="B259" s="32"/>
      <c r="C259" s="31"/>
      <c r="D259" s="150" t="s">
        <v>138</v>
      </c>
      <c r="E259" s="31"/>
      <c r="F259" s="151" t="s">
        <v>444</v>
      </c>
      <c r="G259" s="31"/>
      <c r="H259" s="31"/>
      <c r="I259" s="152"/>
      <c r="J259" s="31"/>
      <c r="K259" s="31"/>
      <c r="L259" s="32"/>
      <c r="M259" s="153"/>
      <c r="N259" s="154"/>
      <c r="O259" s="57"/>
      <c r="P259" s="57"/>
      <c r="Q259" s="57"/>
      <c r="R259" s="57"/>
      <c r="S259" s="57"/>
      <c r="T259" s="58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T259" s="16" t="s">
        <v>138</v>
      </c>
      <c r="AU259" s="16" t="s">
        <v>85</v>
      </c>
    </row>
    <row r="260" spans="1:65" s="13" customFormat="1">
      <c r="B260" s="165"/>
      <c r="D260" s="150" t="s">
        <v>186</v>
      </c>
      <c r="E260" s="166" t="s">
        <v>1</v>
      </c>
      <c r="F260" s="167" t="s">
        <v>1027</v>
      </c>
      <c r="H260" s="168">
        <v>69</v>
      </c>
      <c r="I260" s="169"/>
      <c r="L260" s="165"/>
      <c r="M260" s="170"/>
      <c r="N260" s="171"/>
      <c r="O260" s="171"/>
      <c r="P260" s="171"/>
      <c r="Q260" s="171"/>
      <c r="R260" s="171"/>
      <c r="S260" s="171"/>
      <c r="T260" s="172"/>
      <c r="AT260" s="166" t="s">
        <v>186</v>
      </c>
      <c r="AU260" s="166" t="s">
        <v>85</v>
      </c>
      <c r="AV260" s="13" t="s">
        <v>85</v>
      </c>
      <c r="AW260" s="13" t="s">
        <v>31</v>
      </c>
      <c r="AX260" s="13" t="s">
        <v>76</v>
      </c>
      <c r="AY260" s="166" t="s">
        <v>132</v>
      </c>
    </row>
    <row r="261" spans="1:65" s="14" customFormat="1">
      <c r="B261" s="184"/>
      <c r="D261" s="150" t="s">
        <v>186</v>
      </c>
      <c r="E261" s="185" t="s">
        <v>1</v>
      </c>
      <c r="F261" s="186" t="s">
        <v>447</v>
      </c>
      <c r="H261" s="187">
        <v>69</v>
      </c>
      <c r="I261" s="188"/>
      <c r="L261" s="184"/>
      <c r="M261" s="189"/>
      <c r="N261" s="190"/>
      <c r="O261" s="190"/>
      <c r="P261" s="190"/>
      <c r="Q261" s="190"/>
      <c r="R261" s="190"/>
      <c r="S261" s="190"/>
      <c r="T261" s="191"/>
      <c r="AT261" s="185" t="s">
        <v>186</v>
      </c>
      <c r="AU261" s="185" t="s">
        <v>85</v>
      </c>
      <c r="AV261" s="14" t="s">
        <v>93</v>
      </c>
      <c r="AW261" s="14" t="s">
        <v>31</v>
      </c>
      <c r="AX261" s="14" t="s">
        <v>83</v>
      </c>
      <c r="AY261" s="185" t="s">
        <v>132</v>
      </c>
    </row>
    <row r="262" spans="1:65" s="2" customFormat="1" ht="33" customHeight="1">
      <c r="A262" s="31"/>
      <c r="B262" s="136"/>
      <c r="C262" s="137" t="s">
        <v>458</v>
      </c>
      <c r="D262" s="137" t="s">
        <v>133</v>
      </c>
      <c r="E262" s="138" t="s">
        <v>1212</v>
      </c>
      <c r="F262" s="139" t="s">
        <v>1213</v>
      </c>
      <c r="G262" s="140" t="s">
        <v>212</v>
      </c>
      <c r="H262" s="141">
        <v>200</v>
      </c>
      <c r="I262" s="142"/>
      <c r="J262" s="143">
        <f>ROUND(I262*H262,2)</f>
        <v>0</v>
      </c>
      <c r="K262" s="139" t="s">
        <v>179</v>
      </c>
      <c r="L262" s="32"/>
      <c r="M262" s="144" t="s">
        <v>1</v>
      </c>
      <c r="N262" s="145" t="s">
        <v>41</v>
      </c>
      <c r="O262" s="57"/>
      <c r="P262" s="146">
        <f>O262*H262</f>
        <v>0</v>
      </c>
      <c r="Q262" s="146">
        <v>0</v>
      </c>
      <c r="R262" s="146">
        <f>Q262*H262</f>
        <v>0</v>
      </c>
      <c r="S262" s="146">
        <v>0</v>
      </c>
      <c r="T262" s="147">
        <f>S262*H262</f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48" t="s">
        <v>256</v>
      </c>
      <c r="AT262" s="148" t="s">
        <v>133</v>
      </c>
      <c r="AU262" s="148" t="s">
        <v>85</v>
      </c>
      <c r="AY262" s="16" t="s">
        <v>132</v>
      </c>
      <c r="BE262" s="149">
        <f>IF(N262="základní",J262,0)</f>
        <v>0</v>
      </c>
      <c r="BF262" s="149">
        <f>IF(N262="snížená",J262,0)</f>
        <v>0</v>
      </c>
      <c r="BG262" s="149">
        <f>IF(N262="zákl. přenesená",J262,0)</f>
        <v>0</v>
      </c>
      <c r="BH262" s="149">
        <f>IF(N262="sníž. přenesená",J262,0)</f>
        <v>0</v>
      </c>
      <c r="BI262" s="149">
        <f>IF(N262="nulová",J262,0)</f>
        <v>0</v>
      </c>
      <c r="BJ262" s="16" t="s">
        <v>83</v>
      </c>
      <c r="BK262" s="149">
        <f>ROUND(I262*H262,2)</f>
        <v>0</v>
      </c>
      <c r="BL262" s="16" t="s">
        <v>256</v>
      </c>
      <c r="BM262" s="148" t="s">
        <v>1214</v>
      </c>
    </row>
    <row r="263" spans="1:65" s="2" customFormat="1" ht="28.8">
      <c r="A263" s="31"/>
      <c r="B263" s="32"/>
      <c r="C263" s="31"/>
      <c r="D263" s="150" t="s">
        <v>138</v>
      </c>
      <c r="E263" s="31"/>
      <c r="F263" s="151" t="s">
        <v>1215</v>
      </c>
      <c r="G263" s="31"/>
      <c r="H263" s="31"/>
      <c r="I263" s="152"/>
      <c r="J263" s="31"/>
      <c r="K263" s="31"/>
      <c r="L263" s="32"/>
      <c r="M263" s="153"/>
      <c r="N263" s="154"/>
      <c r="O263" s="57"/>
      <c r="P263" s="57"/>
      <c r="Q263" s="57"/>
      <c r="R263" s="57"/>
      <c r="S263" s="57"/>
      <c r="T263" s="58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T263" s="16" t="s">
        <v>138</v>
      </c>
      <c r="AU263" s="16" t="s">
        <v>85</v>
      </c>
    </row>
    <row r="264" spans="1:65" s="2" customFormat="1" ht="24.15" customHeight="1">
      <c r="A264" s="31"/>
      <c r="B264" s="136"/>
      <c r="C264" s="174" t="s">
        <v>463</v>
      </c>
      <c r="D264" s="174" t="s">
        <v>337</v>
      </c>
      <c r="E264" s="175" t="s">
        <v>1216</v>
      </c>
      <c r="F264" s="176" t="s">
        <v>1217</v>
      </c>
      <c r="G264" s="177" t="s">
        <v>212</v>
      </c>
      <c r="H264" s="178">
        <v>230</v>
      </c>
      <c r="I264" s="179"/>
      <c r="J264" s="180">
        <f>ROUND(I264*H264,2)</f>
        <v>0</v>
      </c>
      <c r="K264" s="176" t="s">
        <v>179</v>
      </c>
      <c r="L264" s="181"/>
      <c r="M264" s="182" t="s">
        <v>1</v>
      </c>
      <c r="N264" s="183" t="s">
        <v>41</v>
      </c>
      <c r="O264" s="57"/>
      <c r="P264" s="146">
        <f>O264*H264</f>
        <v>0</v>
      </c>
      <c r="Q264" s="146">
        <v>1.7000000000000001E-4</v>
      </c>
      <c r="R264" s="146">
        <f>Q264*H264</f>
        <v>3.9100000000000003E-2</v>
      </c>
      <c r="S264" s="146">
        <v>0</v>
      </c>
      <c r="T264" s="147">
        <f>S264*H264</f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48" t="s">
        <v>340</v>
      </c>
      <c r="AT264" s="148" t="s">
        <v>337</v>
      </c>
      <c r="AU264" s="148" t="s">
        <v>85</v>
      </c>
      <c r="AY264" s="16" t="s">
        <v>132</v>
      </c>
      <c r="BE264" s="149">
        <f>IF(N264="základní",J264,0)</f>
        <v>0</v>
      </c>
      <c r="BF264" s="149">
        <f>IF(N264="snížená",J264,0)</f>
        <v>0</v>
      </c>
      <c r="BG264" s="149">
        <f>IF(N264="zákl. přenesená",J264,0)</f>
        <v>0</v>
      </c>
      <c r="BH264" s="149">
        <f>IF(N264="sníž. přenesená",J264,0)</f>
        <v>0</v>
      </c>
      <c r="BI264" s="149">
        <f>IF(N264="nulová",J264,0)</f>
        <v>0</v>
      </c>
      <c r="BJ264" s="16" t="s">
        <v>83</v>
      </c>
      <c r="BK264" s="149">
        <f>ROUND(I264*H264,2)</f>
        <v>0</v>
      </c>
      <c r="BL264" s="16" t="s">
        <v>256</v>
      </c>
      <c r="BM264" s="148" t="s">
        <v>1218</v>
      </c>
    </row>
    <row r="265" spans="1:65" s="2" customFormat="1" ht="19.2">
      <c r="A265" s="31"/>
      <c r="B265" s="32"/>
      <c r="C265" s="31"/>
      <c r="D265" s="150" t="s">
        <v>138</v>
      </c>
      <c r="E265" s="31"/>
      <c r="F265" s="151" t="s">
        <v>1217</v>
      </c>
      <c r="G265" s="31"/>
      <c r="H265" s="31"/>
      <c r="I265" s="152"/>
      <c r="J265" s="31"/>
      <c r="K265" s="31"/>
      <c r="L265" s="32"/>
      <c r="M265" s="153"/>
      <c r="N265" s="154"/>
      <c r="O265" s="57"/>
      <c r="P265" s="57"/>
      <c r="Q265" s="57"/>
      <c r="R265" s="57"/>
      <c r="S265" s="57"/>
      <c r="T265" s="58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T265" s="16" t="s">
        <v>138</v>
      </c>
      <c r="AU265" s="16" t="s">
        <v>85</v>
      </c>
    </row>
    <row r="266" spans="1:65" s="13" customFormat="1">
      <c r="B266" s="165"/>
      <c r="D266" s="150" t="s">
        <v>186</v>
      </c>
      <c r="E266" s="166" t="s">
        <v>1</v>
      </c>
      <c r="F266" s="167" t="s">
        <v>1219</v>
      </c>
      <c r="H266" s="168">
        <v>230</v>
      </c>
      <c r="I266" s="169"/>
      <c r="L266" s="165"/>
      <c r="M266" s="170"/>
      <c r="N266" s="171"/>
      <c r="O266" s="171"/>
      <c r="P266" s="171"/>
      <c r="Q266" s="171"/>
      <c r="R266" s="171"/>
      <c r="S266" s="171"/>
      <c r="T266" s="172"/>
      <c r="AT266" s="166" t="s">
        <v>186</v>
      </c>
      <c r="AU266" s="166" t="s">
        <v>85</v>
      </c>
      <c r="AV266" s="13" t="s">
        <v>85</v>
      </c>
      <c r="AW266" s="13" t="s">
        <v>31</v>
      </c>
      <c r="AX266" s="13" t="s">
        <v>76</v>
      </c>
      <c r="AY266" s="166" t="s">
        <v>132</v>
      </c>
    </row>
    <row r="267" spans="1:65" s="14" customFormat="1">
      <c r="B267" s="184"/>
      <c r="D267" s="150" t="s">
        <v>186</v>
      </c>
      <c r="E267" s="185" t="s">
        <v>1</v>
      </c>
      <c r="F267" s="186" t="s">
        <v>447</v>
      </c>
      <c r="H267" s="187">
        <v>230</v>
      </c>
      <c r="I267" s="188"/>
      <c r="L267" s="184"/>
      <c r="M267" s="189"/>
      <c r="N267" s="190"/>
      <c r="O267" s="190"/>
      <c r="P267" s="190"/>
      <c r="Q267" s="190"/>
      <c r="R267" s="190"/>
      <c r="S267" s="190"/>
      <c r="T267" s="191"/>
      <c r="AT267" s="185" t="s">
        <v>186</v>
      </c>
      <c r="AU267" s="185" t="s">
        <v>85</v>
      </c>
      <c r="AV267" s="14" t="s">
        <v>93</v>
      </c>
      <c r="AW267" s="14" t="s">
        <v>31</v>
      </c>
      <c r="AX267" s="14" t="s">
        <v>83</v>
      </c>
      <c r="AY267" s="185" t="s">
        <v>132</v>
      </c>
    </row>
    <row r="268" spans="1:65" s="2" customFormat="1" ht="24.15" customHeight="1">
      <c r="A268" s="31"/>
      <c r="B268" s="136"/>
      <c r="C268" s="137" t="s">
        <v>468</v>
      </c>
      <c r="D268" s="137" t="s">
        <v>133</v>
      </c>
      <c r="E268" s="138" t="s">
        <v>946</v>
      </c>
      <c r="F268" s="139" t="s">
        <v>947</v>
      </c>
      <c r="G268" s="140" t="s">
        <v>212</v>
      </c>
      <c r="H268" s="141">
        <v>30</v>
      </c>
      <c r="I268" s="142"/>
      <c r="J268" s="143">
        <f>ROUND(I268*H268,2)</f>
        <v>0</v>
      </c>
      <c r="K268" s="139" t="s">
        <v>179</v>
      </c>
      <c r="L268" s="32"/>
      <c r="M268" s="144" t="s">
        <v>1</v>
      </c>
      <c r="N268" s="145" t="s">
        <v>41</v>
      </c>
      <c r="O268" s="57"/>
      <c r="P268" s="146">
        <f>O268*H268</f>
        <v>0</v>
      </c>
      <c r="Q268" s="146">
        <v>0</v>
      </c>
      <c r="R268" s="146">
        <f>Q268*H268</f>
        <v>0</v>
      </c>
      <c r="S268" s="146">
        <v>0</v>
      </c>
      <c r="T268" s="147">
        <f>S268*H268</f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48" t="s">
        <v>256</v>
      </c>
      <c r="AT268" s="148" t="s">
        <v>133</v>
      </c>
      <c r="AU268" s="148" t="s">
        <v>85</v>
      </c>
      <c r="AY268" s="16" t="s">
        <v>132</v>
      </c>
      <c r="BE268" s="149">
        <f>IF(N268="základní",J268,0)</f>
        <v>0</v>
      </c>
      <c r="BF268" s="149">
        <f>IF(N268="snížená",J268,0)</f>
        <v>0</v>
      </c>
      <c r="BG268" s="149">
        <f>IF(N268="zákl. přenesená",J268,0)</f>
        <v>0</v>
      </c>
      <c r="BH268" s="149">
        <f>IF(N268="sníž. přenesená",J268,0)</f>
        <v>0</v>
      </c>
      <c r="BI268" s="149">
        <f>IF(N268="nulová",J268,0)</f>
        <v>0</v>
      </c>
      <c r="BJ268" s="16" t="s">
        <v>83</v>
      </c>
      <c r="BK268" s="149">
        <f>ROUND(I268*H268,2)</f>
        <v>0</v>
      </c>
      <c r="BL268" s="16" t="s">
        <v>256</v>
      </c>
      <c r="BM268" s="148" t="s">
        <v>1220</v>
      </c>
    </row>
    <row r="269" spans="1:65" s="2" customFormat="1" ht="28.8">
      <c r="A269" s="31"/>
      <c r="B269" s="32"/>
      <c r="C269" s="31"/>
      <c r="D269" s="150" t="s">
        <v>138</v>
      </c>
      <c r="E269" s="31"/>
      <c r="F269" s="151" t="s">
        <v>949</v>
      </c>
      <c r="G269" s="31"/>
      <c r="H269" s="31"/>
      <c r="I269" s="152"/>
      <c r="J269" s="31"/>
      <c r="K269" s="31"/>
      <c r="L269" s="32"/>
      <c r="M269" s="153"/>
      <c r="N269" s="154"/>
      <c r="O269" s="57"/>
      <c r="P269" s="57"/>
      <c r="Q269" s="57"/>
      <c r="R269" s="57"/>
      <c r="S269" s="57"/>
      <c r="T269" s="58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T269" s="16" t="s">
        <v>138</v>
      </c>
      <c r="AU269" s="16" t="s">
        <v>85</v>
      </c>
    </row>
    <row r="270" spans="1:65" s="2" customFormat="1" ht="24.15" customHeight="1">
      <c r="A270" s="31"/>
      <c r="B270" s="136"/>
      <c r="C270" s="174" t="s">
        <v>473</v>
      </c>
      <c r="D270" s="174" t="s">
        <v>337</v>
      </c>
      <c r="E270" s="175" t="s">
        <v>1221</v>
      </c>
      <c r="F270" s="176" t="s">
        <v>1222</v>
      </c>
      <c r="G270" s="177" t="s">
        <v>212</v>
      </c>
      <c r="H270" s="178">
        <v>30</v>
      </c>
      <c r="I270" s="179"/>
      <c r="J270" s="180">
        <f>ROUND(I270*H270,2)</f>
        <v>0</v>
      </c>
      <c r="K270" s="176" t="s">
        <v>179</v>
      </c>
      <c r="L270" s="181"/>
      <c r="M270" s="182" t="s">
        <v>1</v>
      </c>
      <c r="N270" s="183" t="s">
        <v>41</v>
      </c>
      <c r="O270" s="57"/>
      <c r="P270" s="146">
        <f>O270*H270</f>
        <v>0</v>
      </c>
      <c r="Q270" s="146">
        <v>5.2999999999999998E-4</v>
      </c>
      <c r="R270" s="146">
        <f>Q270*H270</f>
        <v>1.5900000000000001E-2</v>
      </c>
      <c r="S270" s="146">
        <v>0</v>
      </c>
      <c r="T270" s="147">
        <f>S270*H270</f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48" t="s">
        <v>340</v>
      </c>
      <c r="AT270" s="148" t="s">
        <v>337</v>
      </c>
      <c r="AU270" s="148" t="s">
        <v>85</v>
      </c>
      <c r="AY270" s="16" t="s">
        <v>132</v>
      </c>
      <c r="BE270" s="149">
        <f>IF(N270="základní",J270,0)</f>
        <v>0</v>
      </c>
      <c r="BF270" s="149">
        <f>IF(N270="snížená",J270,0)</f>
        <v>0</v>
      </c>
      <c r="BG270" s="149">
        <f>IF(N270="zákl. přenesená",J270,0)</f>
        <v>0</v>
      </c>
      <c r="BH270" s="149">
        <f>IF(N270="sníž. přenesená",J270,0)</f>
        <v>0</v>
      </c>
      <c r="BI270" s="149">
        <f>IF(N270="nulová",J270,0)</f>
        <v>0</v>
      </c>
      <c r="BJ270" s="16" t="s">
        <v>83</v>
      </c>
      <c r="BK270" s="149">
        <f>ROUND(I270*H270,2)</f>
        <v>0</v>
      </c>
      <c r="BL270" s="16" t="s">
        <v>256</v>
      </c>
      <c r="BM270" s="148" t="s">
        <v>1223</v>
      </c>
    </row>
    <row r="271" spans="1:65" s="2" customFormat="1" ht="19.2">
      <c r="A271" s="31"/>
      <c r="B271" s="32"/>
      <c r="C271" s="31"/>
      <c r="D271" s="150" t="s">
        <v>138</v>
      </c>
      <c r="E271" s="31"/>
      <c r="F271" s="151" t="s">
        <v>1222</v>
      </c>
      <c r="G271" s="31"/>
      <c r="H271" s="31"/>
      <c r="I271" s="152"/>
      <c r="J271" s="31"/>
      <c r="K271" s="31"/>
      <c r="L271" s="32"/>
      <c r="M271" s="153"/>
      <c r="N271" s="154"/>
      <c r="O271" s="57"/>
      <c r="P271" s="57"/>
      <c r="Q271" s="57"/>
      <c r="R271" s="57"/>
      <c r="S271" s="57"/>
      <c r="T271" s="58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T271" s="16" t="s">
        <v>138</v>
      </c>
      <c r="AU271" s="16" t="s">
        <v>85</v>
      </c>
    </row>
    <row r="272" spans="1:65" s="2" customFormat="1" ht="24.15" customHeight="1">
      <c r="A272" s="31"/>
      <c r="B272" s="136"/>
      <c r="C272" s="137" t="s">
        <v>477</v>
      </c>
      <c r="D272" s="137" t="s">
        <v>133</v>
      </c>
      <c r="E272" s="138" t="s">
        <v>459</v>
      </c>
      <c r="F272" s="139" t="s">
        <v>460</v>
      </c>
      <c r="G272" s="140" t="s">
        <v>136</v>
      </c>
      <c r="H272" s="141">
        <v>66</v>
      </c>
      <c r="I272" s="142"/>
      <c r="J272" s="143">
        <f>ROUND(I272*H272,2)</f>
        <v>0</v>
      </c>
      <c r="K272" s="139" t="s">
        <v>179</v>
      </c>
      <c r="L272" s="32"/>
      <c r="M272" s="144" t="s">
        <v>1</v>
      </c>
      <c r="N272" s="145" t="s">
        <v>41</v>
      </c>
      <c r="O272" s="57"/>
      <c r="P272" s="146">
        <f>O272*H272</f>
        <v>0</v>
      </c>
      <c r="Q272" s="146">
        <v>0</v>
      </c>
      <c r="R272" s="146">
        <f>Q272*H272</f>
        <v>0</v>
      </c>
      <c r="S272" s="146">
        <v>0</v>
      </c>
      <c r="T272" s="147">
        <f>S272*H272</f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48" t="s">
        <v>256</v>
      </c>
      <c r="AT272" s="148" t="s">
        <v>133</v>
      </c>
      <c r="AU272" s="148" t="s">
        <v>85</v>
      </c>
      <c r="AY272" s="16" t="s">
        <v>132</v>
      </c>
      <c r="BE272" s="149">
        <f>IF(N272="základní",J272,0)</f>
        <v>0</v>
      </c>
      <c r="BF272" s="149">
        <f>IF(N272="snížená",J272,0)</f>
        <v>0</v>
      </c>
      <c r="BG272" s="149">
        <f>IF(N272="zákl. přenesená",J272,0)</f>
        <v>0</v>
      </c>
      <c r="BH272" s="149">
        <f>IF(N272="sníž. přenesená",J272,0)</f>
        <v>0</v>
      </c>
      <c r="BI272" s="149">
        <f>IF(N272="nulová",J272,0)</f>
        <v>0</v>
      </c>
      <c r="BJ272" s="16" t="s">
        <v>83</v>
      </c>
      <c r="BK272" s="149">
        <f>ROUND(I272*H272,2)</f>
        <v>0</v>
      </c>
      <c r="BL272" s="16" t="s">
        <v>256</v>
      </c>
      <c r="BM272" s="148" t="s">
        <v>1224</v>
      </c>
    </row>
    <row r="273" spans="1:65" s="2" customFormat="1" ht="19.2">
      <c r="A273" s="31"/>
      <c r="B273" s="32"/>
      <c r="C273" s="31"/>
      <c r="D273" s="150" t="s">
        <v>138</v>
      </c>
      <c r="E273" s="31"/>
      <c r="F273" s="151" t="s">
        <v>462</v>
      </c>
      <c r="G273" s="31"/>
      <c r="H273" s="31"/>
      <c r="I273" s="152"/>
      <c r="J273" s="31"/>
      <c r="K273" s="31"/>
      <c r="L273" s="32"/>
      <c r="M273" s="153"/>
      <c r="N273" s="154"/>
      <c r="O273" s="57"/>
      <c r="P273" s="57"/>
      <c r="Q273" s="57"/>
      <c r="R273" s="57"/>
      <c r="S273" s="57"/>
      <c r="T273" s="58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T273" s="16" t="s">
        <v>138</v>
      </c>
      <c r="AU273" s="16" t="s">
        <v>85</v>
      </c>
    </row>
    <row r="274" spans="1:65" s="2" customFormat="1" ht="24.15" customHeight="1">
      <c r="A274" s="31"/>
      <c r="B274" s="136"/>
      <c r="C274" s="137" t="s">
        <v>481</v>
      </c>
      <c r="D274" s="137" t="s">
        <v>133</v>
      </c>
      <c r="E274" s="138" t="s">
        <v>464</v>
      </c>
      <c r="F274" s="139" t="s">
        <v>465</v>
      </c>
      <c r="G274" s="140" t="s">
        <v>136</v>
      </c>
      <c r="H274" s="141">
        <v>20</v>
      </c>
      <c r="I274" s="142"/>
      <c r="J274" s="143">
        <f>ROUND(I274*H274,2)</f>
        <v>0</v>
      </c>
      <c r="K274" s="139" t="s">
        <v>179</v>
      </c>
      <c r="L274" s="32"/>
      <c r="M274" s="144" t="s">
        <v>1</v>
      </c>
      <c r="N274" s="145" t="s">
        <v>41</v>
      </c>
      <c r="O274" s="57"/>
      <c r="P274" s="146">
        <f>O274*H274</f>
        <v>0</v>
      </c>
      <c r="Q274" s="146">
        <v>0</v>
      </c>
      <c r="R274" s="146">
        <f>Q274*H274</f>
        <v>0</v>
      </c>
      <c r="S274" s="146">
        <v>0</v>
      </c>
      <c r="T274" s="147">
        <f>S274*H274</f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48" t="s">
        <v>256</v>
      </c>
      <c r="AT274" s="148" t="s">
        <v>133</v>
      </c>
      <c r="AU274" s="148" t="s">
        <v>85</v>
      </c>
      <c r="AY274" s="16" t="s">
        <v>132</v>
      </c>
      <c r="BE274" s="149">
        <f>IF(N274="základní",J274,0)</f>
        <v>0</v>
      </c>
      <c r="BF274" s="149">
        <f>IF(N274="snížená",J274,0)</f>
        <v>0</v>
      </c>
      <c r="BG274" s="149">
        <f>IF(N274="zákl. přenesená",J274,0)</f>
        <v>0</v>
      </c>
      <c r="BH274" s="149">
        <f>IF(N274="sníž. přenesená",J274,0)</f>
        <v>0</v>
      </c>
      <c r="BI274" s="149">
        <f>IF(N274="nulová",J274,0)</f>
        <v>0</v>
      </c>
      <c r="BJ274" s="16" t="s">
        <v>83</v>
      </c>
      <c r="BK274" s="149">
        <f>ROUND(I274*H274,2)</f>
        <v>0</v>
      </c>
      <c r="BL274" s="16" t="s">
        <v>256</v>
      </c>
      <c r="BM274" s="148" t="s">
        <v>1225</v>
      </c>
    </row>
    <row r="275" spans="1:65" s="2" customFormat="1" ht="19.2">
      <c r="A275" s="31"/>
      <c r="B275" s="32"/>
      <c r="C275" s="31"/>
      <c r="D275" s="150" t="s">
        <v>138</v>
      </c>
      <c r="E275" s="31"/>
      <c r="F275" s="151" t="s">
        <v>467</v>
      </c>
      <c r="G275" s="31"/>
      <c r="H275" s="31"/>
      <c r="I275" s="152"/>
      <c r="J275" s="31"/>
      <c r="K275" s="31"/>
      <c r="L275" s="32"/>
      <c r="M275" s="153"/>
      <c r="N275" s="154"/>
      <c r="O275" s="57"/>
      <c r="P275" s="57"/>
      <c r="Q275" s="57"/>
      <c r="R275" s="57"/>
      <c r="S275" s="57"/>
      <c r="T275" s="58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T275" s="16" t="s">
        <v>138</v>
      </c>
      <c r="AU275" s="16" t="s">
        <v>85</v>
      </c>
    </row>
    <row r="276" spans="1:65" s="2" customFormat="1" ht="24.15" customHeight="1">
      <c r="A276" s="31"/>
      <c r="B276" s="136"/>
      <c r="C276" s="137" t="s">
        <v>486</v>
      </c>
      <c r="D276" s="137" t="s">
        <v>133</v>
      </c>
      <c r="E276" s="138" t="s">
        <v>1226</v>
      </c>
      <c r="F276" s="139" t="s">
        <v>1227</v>
      </c>
      <c r="G276" s="140" t="s">
        <v>136</v>
      </c>
      <c r="H276" s="141">
        <v>12</v>
      </c>
      <c r="I276" s="142"/>
      <c r="J276" s="143">
        <f>ROUND(I276*H276,2)</f>
        <v>0</v>
      </c>
      <c r="K276" s="139" t="s">
        <v>179</v>
      </c>
      <c r="L276" s="32"/>
      <c r="M276" s="144" t="s">
        <v>1</v>
      </c>
      <c r="N276" s="145" t="s">
        <v>41</v>
      </c>
      <c r="O276" s="57"/>
      <c r="P276" s="146">
        <f>O276*H276</f>
        <v>0</v>
      </c>
      <c r="Q276" s="146">
        <v>0</v>
      </c>
      <c r="R276" s="146">
        <f>Q276*H276</f>
        <v>0</v>
      </c>
      <c r="S276" s="146">
        <v>0</v>
      </c>
      <c r="T276" s="147">
        <f>S276*H276</f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48" t="s">
        <v>256</v>
      </c>
      <c r="AT276" s="148" t="s">
        <v>133</v>
      </c>
      <c r="AU276" s="148" t="s">
        <v>85</v>
      </c>
      <c r="AY276" s="16" t="s">
        <v>132</v>
      </c>
      <c r="BE276" s="149">
        <f>IF(N276="základní",J276,0)</f>
        <v>0</v>
      </c>
      <c r="BF276" s="149">
        <f>IF(N276="snížená",J276,0)</f>
        <v>0</v>
      </c>
      <c r="BG276" s="149">
        <f>IF(N276="zákl. přenesená",J276,0)</f>
        <v>0</v>
      </c>
      <c r="BH276" s="149">
        <f>IF(N276="sníž. přenesená",J276,0)</f>
        <v>0</v>
      </c>
      <c r="BI276" s="149">
        <f>IF(N276="nulová",J276,0)</f>
        <v>0</v>
      </c>
      <c r="BJ276" s="16" t="s">
        <v>83</v>
      </c>
      <c r="BK276" s="149">
        <f>ROUND(I276*H276,2)</f>
        <v>0</v>
      </c>
      <c r="BL276" s="16" t="s">
        <v>256</v>
      </c>
      <c r="BM276" s="148" t="s">
        <v>1228</v>
      </c>
    </row>
    <row r="277" spans="1:65" s="2" customFormat="1" ht="19.2">
      <c r="A277" s="31"/>
      <c r="B277" s="32"/>
      <c r="C277" s="31"/>
      <c r="D277" s="150" t="s">
        <v>138</v>
      </c>
      <c r="E277" s="31"/>
      <c r="F277" s="151" t="s">
        <v>1229</v>
      </c>
      <c r="G277" s="31"/>
      <c r="H277" s="31"/>
      <c r="I277" s="152"/>
      <c r="J277" s="31"/>
      <c r="K277" s="31"/>
      <c r="L277" s="32"/>
      <c r="M277" s="153"/>
      <c r="N277" s="154"/>
      <c r="O277" s="57"/>
      <c r="P277" s="57"/>
      <c r="Q277" s="57"/>
      <c r="R277" s="57"/>
      <c r="S277" s="57"/>
      <c r="T277" s="58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T277" s="16" t="s">
        <v>138</v>
      </c>
      <c r="AU277" s="16" t="s">
        <v>85</v>
      </c>
    </row>
    <row r="278" spans="1:65" s="2" customFormat="1" ht="24.15" customHeight="1">
      <c r="A278" s="31"/>
      <c r="B278" s="136"/>
      <c r="C278" s="137" t="s">
        <v>491</v>
      </c>
      <c r="D278" s="137" t="s">
        <v>133</v>
      </c>
      <c r="E278" s="138" t="s">
        <v>762</v>
      </c>
      <c r="F278" s="139" t="s">
        <v>763</v>
      </c>
      <c r="G278" s="140" t="s">
        <v>136</v>
      </c>
      <c r="H278" s="141">
        <v>1</v>
      </c>
      <c r="I278" s="142"/>
      <c r="J278" s="143">
        <f>ROUND(I278*H278,2)</f>
        <v>0</v>
      </c>
      <c r="K278" s="139" t="s">
        <v>179</v>
      </c>
      <c r="L278" s="32"/>
      <c r="M278" s="144" t="s">
        <v>1</v>
      </c>
      <c r="N278" s="145" t="s">
        <v>41</v>
      </c>
      <c r="O278" s="57"/>
      <c r="P278" s="146">
        <f>O278*H278</f>
        <v>0</v>
      </c>
      <c r="Q278" s="146">
        <v>0</v>
      </c>
      <c r="R278" s="146">
        <f>Q278*H278</f>
        <v>0</v>
      </c>
      <c r="S278" s="146">
        <v>0</v>
      </c>
      <c r="T278" s="147">
        <f>S278*H278</f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48" t="s">
        <v>256</v>
      </c>
      <c r="AT278" s="148" t="s">
        <v>133</v>
      </c>
      <c r="AU278" s="148" t="s">
        <v>85</v>
      </c>
      <c r="AY278" s="16" t="s">
        <v>132</v>
      </c>
      <c r="BE278" s="149">
        <f>IF(N278="základní",J278,0)</f>
        <v>0</v>
      </c>
      <c r="BF278" s="149">
        <f>IF(N278="snížená",J278,0)</f>
        <v>0</v>
      </c>
      <c r="BG278" s="149">
        <f>IF(N278="zákl. přenesená",J278,0)</f>
        <v>0</v>
      </c>
      <c r="BH278" s="149">
        <f>IF(N278="sníž. přenesená",J278,0)</f>
        <v>0</v>
      </c>
      <c r="BI278" s="149">
        <f>IF(N278="nulová",J278,0)</f>
        <v>0</v>
      </c>
      <c r="BJ278" s="16" t="s">
        <v>83</v>
      </c>
      <c r="BK278" s="149">
        <f>ROUND(I278*H278,2)</f>
        <v>0</v>
      </c>
      <c r="BL278" s="16" t="s">
        <v>256</v>
      </c>
      <c r="BM278" s="148" t="s">
        <v>1230</v>
      </c>
    </row>
    <row r="279" spans="1:65" s="2" customFormat="1" ht="19.2">
      <c r="A279" s="31"/>
      <c r="B279" s="32"/>
      <c r="C279" s="31"/>
      <c r="D279" s="150" t="s">
        <v>138</v>
      </c>
      <c r="E279" s="31"/>
      <c r="F279" s="151" t="s">
        <v>765</v>
      </c>
      <c r="G279" s="31"/>
      <c r="H279" s="31"/>
      <c r="I279" s="152"/>
      <c r="J279" s="31"/>
      <c r="K279" s="31"/>
      <c r="L279" s="32"/>
      <c r="M279" s="153"/>
      <c r="N279" s="154"/>
      <c r="O279" s="57"/>
      <c r="P279" s="57"/>
      <c r="Q279" s="57"/>
      <c r="R279" s="57"/>
      <c r="S279" s="57"/>
      <c r="T279" s="58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T279" s="16" t="s">
        <v>138</v>
      </c>
      <c r="AU279" s="16" t="s">
        <v>85</v>
      </c>
    </row>
    <row r="280" spans="1:65" s="2" customFormat="1" ht="21.75" customHeight="1">
      <c r="A280" s="31"/>
      <c r="B280" s="136"/>
      <c r="C280" s="174" t="s">
        <v>496</v>
      </c>
      <c r="D280" s="174" t="s">
        <v>337</v>
      </c>
      <c r="E280" s="175" t="s">
        <v>1231</v>
      </c>
      <c r="F280" s="176" t="s">
        <v>959</v>
      </c>
      <c r="G280" s="177" t="s">
        <v>136</v>
      </c>
      <c r="H280" s="178">
        <v>1</v>
      </c>
      <c r="I280" s="179"/>
      <c r="J280" s="180">
        <f>ROUND(I280*H280,2)</f>
        <v>0</v>
      </c>
      <c r="K280" s="176" t="s">
        <v>1</v>
      </c>
      <c r="L280" s="181"/>
      <c r="M280" s="182" t="s">
        <v>1</v>
      </c>
      <c r="N280" s="183" t="s">
        <v>41</v>
      </c>
      <c r="O280" s="57"/>
      <c r="P280" s="146">
        <f>O280*H280</f>
        <v>0</v>
      </c>
      <c r="Q280" s="146">
        <v>0</v>
      </c>
      <c r="R280" s="146">
        <f>Q280*H280</f>
        <v>0</v>
      </c>
      <c r="S280" s="146">
        <v>0</v>
      </c>
      <c r="T280" s="147">
        <f>S280*H280</f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48" t="s">
        <v>340</v>
      </c>
      <c r="AT280" s="148" t="s">
        <v>337</v>
      </c>
      <c r="AU280" s="148" t="s">
        <v>85</v>
      </c>
      <c r="AY280" s="16" t="s">
        <v>132</v>
      </c>
      <c r="BE280" s="149">
        <f>IF(N280="základní",J280,0)</f>
        <v>0</v>
      </c>
      <c r="BF280" s="149">
        <f>IF(N280="snížená",J280,0)</f>
        <v>0</v>
      </c>
      <c r="BG280" s="149">
        <f>IF(N280="zákl. přenesená",J280,0)</f>
        <v>0</v>
      </c>
      <c r="BH280" s="149">
        <f>IF(N280="sníž. přenesená",J280,0)</f>
        <v>0</v>
      </c>
      <c r="BI280" s="149">
        <f>IF(N280="nulová",J280,0)</f>
        <v>0</v>
      </c>
      <c r="BJ280" s="16" t="s">
        <v>83</v>
      </c>
      <c r="BK280" s="149">
        <f>ROUND(I280*H280,2)</f>
        <v>0</v>
      </c>
      <c r="BL280" s="16" t="s">
        <v>256</v>
      </c>
      <c r="BM280" s="148" t="s">
        <v>1232</v>
      </c>
    </row>
    <row r="281" spans="1:65" s="2" customFormat="1">
      <c r="A281" s="31"/>
      <c r="B281" s="32"/>
      <c r="C281" s="31"/>
      <c r="D281" s="150" t="s">
        <v>138</v>
      </c>
      <c r="E281" s="31"/>
      <c r="F281" s="151" t="s">
        <v>959</v>
      </c>
      <c r="G281" s="31"/>
      <c r="H281" s="31"/>
      <c r="I281" s="152"/>
      <c r="J281" s="31"/>
      <c r="K281" s="31"/>
      <c r="L281" s="32"/>
      <c r="M281" s="153"/>
      <c r="N281" s="154"/>
      <c r="O281" s="57"/>
      <c r="P281" s="57"/>
      <c r="Q281" s="57"/>
      <c r="R281" s="57"/>
      <c r="S281" s="57"/>
      <c r="T281" s="58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T281" s="16" t="s">
        <v>138</v>
      </c>
      <c r="AU281" s="16" t="s">
        <v>85</v>
      </c>
    </row>
    <row r="282" spans="1:65" s="2" customFormat="1" ht="33" customHeight="1">
      <c r="A282" s="31"/>
      <c r="B282" s="136"/>
      <c r="C282" s="137" t="s">
        <v>502</v>
      </c>
      <c r="D282" s="137" t="s">
        <v>133</v>
      </c>
      <c r="E282" s="138" t="s">
        <v>776</v>
      </c>
      <c r="F282" s="139" t="s">
        <v>777</v>
      </c>
      <c r="G282" s="140" t="s">
        <v>136</v>
      </c>
      <c r="H282" s="141">
        <v>27</v>
      </c>
      <c r="I282" s="142"/>
      <c r="J282" s="143">
        <f>ROUND(I282*H282,2)</f>
        <v>0</v>
      </c>
      <c r="K282" s="139" t="s">
        <v>179</v>
      </c>
      <c r="L282" s="32"/>
      <c r="M282" s="144" t="s">
        <v>1</v>
      </c>
      <c r="N282" s="145" t="s">
        <v>41</v>
      </c>
      <c r="O282" s="57"/>
      <c r="P282" s="146">
        <f>O282*H282</f>
        <v>0</v>
      </c>
      <c r="Q282" s="146">
        <v>0</v>
      </c>
      <c r="R282" s="146">
        <f>Q282*H282</f>
        <v>0</v>
      </c>
      <c r="S282" s="146">
        <v>0</v>
      </c>
      <c r="T282" s="147">
        <f>S282*H282</f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48" t="s">
        <v>256</v>
      </c>
      <c r="AT282" s="148" t="s">
        <v>133</v>
      </c>
      <c r="AU282" s="148" t="s">
        <v>85</v>
      </c>
      <c r="AY282" s="16" t="s">
        <v>132</v>
      </c>
      <c r="BE282" s="149">
        <f>IF(N282="základní",J282,0)</f>
        <v>0</v>
      </c>
      <c r="BF282" s="149">
        <f>IF(N282="snížená",J282,0)</f>
        <v>0</v>
      </c>
      <c r="BG282" s="149">
        <f>IF(N282="zákl. přenesená",J282,0)</f>
        <v>0</v>
      </c>
      <c r="BH282" s="149">
        <f>IF(N282="sníž. přenesená",J282,0)</f>
        <v>0</v>
      </c>
      <c r="BI282" s="149">
        <f>IF(N282="nulová",J282,0)</f>
        <v>0</v>
      </c>
      <c r="BJ282" s="16" t="s">
        <v>83</v>
      </c>
      <c r="BK282" s="149">
        <f>ROUND(I282*H282,2)</f>
        <v>0</v>
      </c>
      <c r="BL282" s="16" t="s">
        <v>256</v>
      </c>
      <c r="BM282" s="148" t="s">
        <v>1233</v>
      </c>
    </row>
    <row r="283" spans="1:65" s="2" customFormat="1" ht="28.8">
      <c r="A283" s="31"/>
      <c r="B283" s="32"/>
      <c r="C283" s="31"/>
      <c r="D283" s="150" t="s">
        <v>138</v>
      </c>
      <c r="E283" s="31"/>
      <c r="F283" s="151" t="s">
        <v>779</v>
      </c>
      <c r="G283" s="31"/>
      <c r="H283" s="31"/>
      <c r="I283" s="152"/>
      <c r="J283" s="31"/>
      <c r="K283" s="31"/>
      <c r="L283" s="32"/>
      <c r="M283" s="153"/>
      <c r="N283" s="154"/>
      <c r="O283" s="57"/>
      <c r="P283" s="57"/>
      <c r="Q283" s="57"/>
      <c r="R283" s="57"/>
      <c r="S283" s="57"/>
      <c r="T283" s="58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T283" s="16" t="s">
        <v>138</v>
      </c>
      <c r="AU283" s="16" t="s">
        <v>85</v>
      </c>
    </row>
    <row r="284" spans="1:65" s="2" customFormat="1" ht="24.15" customHeight="1">
      <c r="A284" s="31"/>
      <c r="B284" s="136"/>
      <c r="C284" s="174" t="s">
        <v>507</v>
      </c>
      <c r="D284" s="174" t="s">
        <v>337</v>
      </c>
      <c r="E284" s="175" t="s">
        <v>780</v>
      </c>
      <c r="F284" s="176" t="s">
        <v>781</v>
      </c>
      <c r="G284" s="177" t="s">
        <v>136</v>
      </c>
      <c r="H284" s="178">
        <v>27</v>
      </c>
      <c r="I284" s="179"/>
      <c r="J284" s="180">
        <f>ROUND(I284*H284,2)</f>
        <v>0</v>
      </c>
      <c r="K284" s="176" t="s">
        <v>179</v>
      </c>
      <c r="L284" s="181"/>
      <c r="M284" s="182" t="s">
        <v>1</v>
      </c>
      <c r="N284" s="183" t="s">
        <v>41</v>
      </c>
      <c r="O284" s="57"/>
      <c r="P284" s="146">
        <f>O284*H284</f>
        <v>0</v>
      </c>
      <c r="Q284" s="146">
        <v>6.0000000000000002E-5</v>
      </c>
      <c r="R284" s="146">
        <f>Q284*H284</f>
        <v>1.6200000000000001E-3</v>
      </c>
      <c r="S284" s="146">
        <v>0</v>
      </c>
      <c r="T284" s="147">
        <f>S284*H284</f>
        <v>0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48" t="s">
        <v>340</v>
      </c>
      <c r="AT284" s="148" t="s">
        <v>337</v>
      </c>
      <c r="AU284" s="148" t="s">
        <v>85</v>
      </c>
      <c r="AY284" s="16" t="s">
        <v>132</v>
      </c>
      <c r="BE284" s="149">
        <f>IF(N284="základní",J284,0)</f>
        <v>0</v>
      </c>
      <c r="BF284" s="149">
        <f>IF(N284="snížená",J284,0)</f>
        <v>0</v>
      </c>
      <c r="BG284" s="149">
        <f>IF(N284="zákl. přenesená",J284,0)</f>
        <v>0</v>
      </c>
      <c r="BH284" s="149">
        <f>IF(N284="sníž. přenesená",J284,0)</f>
        <v>0</v>
      </c>
      <c r="BI284" s="149">
        <f>IF(N284="nulová",J284,0)</f>
        <v>0</v>
      </c>
      <c r="BJ284" s="16" t="s">
        <v>83</v>
      </c>
      <c r="BK284" s="149">
        <f>ROUND(I284*H284,2)</f>
        <v>0</v>
      </c>
      <c r="BL284" s="16" t="s">
        <v>256</v>
      </c>
      <c r="BM284" s="148" t="s">
        <v>1234</v>
      </c>
    </row>
    <row r="285" spans="1:65" s="2" customFormat="1" ht="19.2">
      <c r="A285" s="31"/>
      <c r="B285" s="32"/>
      <c r="C285" s="31"/>
      <c r="D285" s="150" t="s">
        <v>138</v>
      </c>
      <c r="E285" s="31"/>
      <c r="F285" s="151" t="s">
        <v>781</v>
      </c>
      <c r="G285" s="31"/>
      <c r="H285" s="31"/>
      <c r="I285" s="152"/>
      <c r="J285" s="31"/>
      <c r="K285" s="31"/>
      <c r="L285" s="32"/>
      <c r="M285" s="153"/>
      <c r="N285" s="154"/>
      <c r="O285" s="57"/>
      <c r="P285" s="57"/>
      <c r="Q285" s="57"/>
      <c r="R285" s="57"/>
      <c r="S285" s="57"/>
      <c r="T285" s="58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T285" s="16" t="s">
        <v>138</v>
      </c>
      <c r="AU285" s="16" t="s">
        <v>85</v>
      </c>
    </row>
    <row r="286" spans="1:65" s="2" customFormat="1" ht="16.5" customHeight="1">
      <c r="A286" s="31"/>
      <c r="B286" s="136"/>
      <c r="C286" s="174" t="s">
        <v>511</v>
      </c>
      <c r="D286" s="174" t="s">
        <v>337</v>
      </c>
      <c r="E286" s="175" t="s">
        <v>783</v>
      </c>
      <c r="F286" s="176" t="s">
        <v>784</v>
      </c>
      <c r="G286" s="177" t="s">
        <v>136</v>
      </c>
      <c r="H286" s="178">
        <v>27</v>
      </c>
      <c r="I286" s="179"/>
      <c r="J286" s="180">
        <f>ROUND(I286*H286,2)</f>
        <v>0</v>
      </c>
      <c r="K286" s="176" t="s">
        <v>179</v>
      </c>
      <c r="L286" s="181"/>
      <c r="M286" s="182" t="s">
        <v>1</v>
      </c>
      <c r="N286" s="183" t="s">
        <v>41</v>
      </c>
      <c r="O286" s="57"/>
      <c r="P286" s="146">
        <f>O286*H286</f>
        <v>0</v>
      </c>
      <c r="Q286" s="146">
        <v>1.0000000000000001E-5</v>
      </c>
      <c r="R286" s="146">
        <f>Q286*H286</f>
        <v>2.7E-4</v>
      </c>
      <c r="S286" s="146">
        <v>0</v>
      </c>
      <c r="T286" s="147">
        <f>S286*H286</f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48" t="s">
        <v>340</v>
      </c>
      <c r="AT286" s="148" t="s">
        <v>337</v>
      </c>
      <c r="AU286" s="148" t="s">
        <v>85</v>
      </c>
      <c r="AY286" s="16" t="s">
        <v>132</v>
      </c>
      <c r="BE286" s="149">
        <f>IF(N286="základní",J286,0)</f>
        <v>0</v>
      </c>
      <c r="BF286" s="149">
        <f>IF(N286="snížená",J286,0)</f>
        <v>0</v>
      </c>
      <c r="BG286" s="149">
        <f>IF(N286="zákl. přenesená",J286,0)</f>
        <v>0</v>
      </c>
      <c r="BH286" s="149">
        <f>IF(N286="sníž. přenesená",J286,0)</f>
        <v>0</v>
      </c>
      <c r="BI286" s="149">
        <f>IF(N286="nulová",J286,0)</f>
        <v>0</v>
      </c>
      <c r="BJ286" s="16" t="s">
        <v>83</v>
      </c>
      <c r="BK286" s="149">
        <f>ROUND(I286*H286,2)</f>
        <v>0</v>
      </c>
      <c r="BL286" s="16" t="s">
        <v>256</v>
      </c>
      <c r="BM286" s="148" t="s">
        <v>1235</v>
      </c>
    </row>
    <row r="287" spans="1:65" s="2" customFormat="1">
      <c r="A287" s="31"/>
      <c r="B287" s="32"/>
      <c r="C287" s="31"/>
      <c r="D287" s="150" t="s">
        <v>138</v>
      </c>
      <c r="E287" s="31"/>
      <c r="F287" s="151" t="s">
        <v>784</v>
      </c>
      <c r="G287" s="31"/>
      <c r="H287" s="31"/>
      <c r="I287" s="152"/>
      <c r="J287" s="31"/>
      <c r="K287" s="31"/>
      <c r="L287" s="32"/>
      <c r="M287" s="153"/>
      <c r="N287" s="154"/>
      <c r="O287" s="57"/>
      <c r="P287" s="57"/>
      <c r="Q287" s="57"/>
      <c r="R287" s="57"/>
      <c r="S287" s="57"/>
      <c r="T287" s="58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T287" s="16" t="s">
        <v>138</v>
      </c>
      <c r="AU287" s="16" t="s">
        <v>85</v>
      </c>
    </row>
    <row r="288" spans="1:65" s="2" customFormat="1" ht="37.950000000000003" customHeight="1">
      <c r="A288" s="31"/>
      <c r="B288" s="136"/>
      <c r="C288" s="137" t="s">
        <v>516</v>
      </c>
      <c r="D288" s="137" t="s">
        <v>133</v>
      </c>
      <c r="E288" s="138" t="s">
        <v>469</v>
      </c>
      <c r="F288" s="139" t="s">
        <v>470</v>
      </c>
      <c r="G288" s="140" t="s">
        <v>136</v>
      </c>
      <c r="H288" s="141">
        <v>14</v>
      </c>
      <c r="I288" s="142"/>
      <c r="J288" s="143">
        <f>ROUND(I288*H288,2)</f>
        <v>0</v>
      </c>
      <c r="K288" s="139" t="s">
        <v>179</v>
      </c>
      <c r="L288" s="32"/>
      <c r="M288" s="144" t="s">
        <v>1</v>
      </c>
      <c r="N288" s="145" t="s">
        <v>41</v>
      </c>
      <c r="O288" s="57"/>
      <c r="P288" s="146">
        <f>O288*H288</f>
        <v>0</v>
      </c>
      <c r="Q288" s="146">
        <v>0</v>
      </c>
      <c r="R288" s="146">
        <f>Q288*H288</f>
        <v>0</v>
      </c>
      <c r="S288" s="146">
        <v>0</v>
      </c>
      <c r="T288" s="147">
        <f>S288*H288</f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48" t="s">
        <v>256</v>
      </c>
      <c r="AT288" s="148" t="s">
        <v>133</v>
      </c>
      <c r="AU288" s="148" t="s">
        <v>85</v>
      </c>
      <c r="AY288" s="16" t="s">
        <v>132</v>
      </c>
      <c r="BE288" s="149">
        <f>IF(N288="základní",J288,0)</f>
        <v>0</v>
      </c>
      <c r="BF288" s="149">
        <f>IF(N288="snížená",J288,0)</f>
        <v>0</v>
      </c>
      <c r="BG288" s="149">
        <f>IF(N288="zákl. přenesená",J288,0)</f>
        <v>0</v>
      </c>
      <c r="BH288" s="149">
        <f>IF(N288="sníž. přenesená",J288,0)</f>
        <v>0</v>
      </c>
      <c r="BI288" s="149">
        <f>IF(N288="nulová",J288,0)</f>
        <v>0</v>
      </c>
      <c r="BJ288" s="16" t="s">
        <v>83</v>
      </c>
      <c r="BK288" s="149">
        <f>ROUND(I288*H288,2)</f>
        <v>0</v>
      </c>
      <c r="BL288" s="16" t="s">
        <v>256</v>
      </c>
      <c r="BM288" s="148" t="s">
        <v>1236</v>
      </c>
    </row>
    <row r="289" spans="1:65" s="2" customFormat="1" ht="28.8">
      <c r="A289" s="31"/>
      <c r="B289" s="32"/>
      <c r="C289" s="31"/>
      <c r="D289" s="150" t="s">
        <v>138</v>
      </c>
      <c r="E289" s="31"/>
      <c r="F289" s="151" t="s">
        <v>472</v>
      </c>
      <c r="G289" s="31"/>
      <c r="H289" s="31"/>
      <c r="I289" s="152"/>
      <c r="J289" s="31"/>
      <c r="K289" s="31"/>
      <c r="L289" s="32"/>
      <c r="M289" s="153"/>
      <c r="N289" s="154"/>
      <c r="O289" s="57"/>
      <c r="P289" s="57"/>
      <c r="Q289" s="57"/>
      <c r="R289" s="57"/>
      <c r="S289" s="57"/>
      <c r="T289" s="58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T289" s="16" t="s">
        <v>138</v>
      </c>
      <c r="AU289" s="16" t="s">
        <v>85</v>
      </c>
    </row>
    <row r="290" spans="1:65" s="2" customFormat="1" ht="37.950000000000003" customHeight="1">
      <c r="A290" s="31"/>
      <c r="B290" s="136"/>
      <c r="C290" s="174" t="s">
        <v>520</v>
      </c>
      <c r="D290" s="174" t="s">
        <v>337</v>
      </c>
      <c r="E290" s="175" t="s">
        <v>474</v>
      </c>
      <c r="F290" s="176" t="s">
        <v>475</v>
      </c>
      <c r="G290" s="177" t="s">
        <v>136</v>
      </c>
      <c r="H290" s="178">
        <v>12</v>
      </c>
      <c r="I290" s="179"/>
      <c r="J290" s="180">
        <f>ROUND(I290*H290,2)</f>
        <v>0</v>
      </c>
      <c r="K290" s="176" t="s">
        <v>1</v>
      </c>
      <c r="L290" s="181"/>
      <c r="M290" s="182" t="s">
        <v>1</v>
      </c>
      <c r="N290" s="183" t="s">
        <v>41</v>
      </c>
      <c r="O290" s="57"/>
      <c r="P290" s="146">
        <f>O290*H290</f>
        <v>0</v>
      </c>
      <c r="Q290" s="146">
        <v>0</v>
      </c>
      <c r="R290" s="146">
        <f>Q290*H290</f>
        <v>0</v>
      </c>
      <c r="S290" s="146">
        <v>0</v>
      </c>
      <c r="T290" s="147">
        <f>S290*H290</f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48" t="s">
        <v>340</v>
      </c>
      <c r="AT290" s="148" t="s">
        <v>337</v>
      </c>
      <c r="AU290" s="148" t="s">
        <v>85</v>
      </c>
      <c r="AY290" s="16" t="s">
        <v>132</v>
      </c>
      <c r="BE290" s="149">
        <f>IF(N290="základní",J290,0)</f>
        <v>0</v>
      </c>
      <c r="BF290" s="149">
        <f>IF(N290="snížená",J290,0)</f>
        <v>0</v>
      </c>
      <c r="BG290" s="149">
        <f>IF(N290="zákl. přenesená",J290,0)</f>
        <v>0</v>
      </c>
      <c r="BH290" s="149">
        <f>IF(N290="sníž. přenesená",J290,0)</f>
        <v>0</v>
      </c>
      <c r="BI290" s="149">
        <f>IF(N290="nulová",J290,0)</f>
        <v>0</v>
      </c>
      <c r="BJ290" s="16" t="s">
        <v>83</v>
      </c>
      <c r="BK290" s="149">
        <f>ROUND(I290*H290,2)</f>
        <v>0</v>
      </c>
      <c r="BL290" s="16" t="s">
        <v>256</v>
      </c>
      <c r="BM290" s="148" t="s">
        <v>1237</v>
      </c>
    </row>
    <row r="291" spans="1:65" s="2" customFormat="1" ht="28.8">
      <c r="A291" s="31"/>
      <c r="B291" s="32"/>
      <c r="C291" s="31"/>
      <c r="D291" s="150" t="s">
        <v>138</v>
      </c>
      <c r="E291" s="31"/>
      <c r="F291" s="151" t="s">
        <v>475</v>
      </c>
      <c r="G291" s="31"/>
      <c r="H291" s="31"/>
      <c r="I291" s="152"/>
      <c r="J291" s="31"/>
      <c r="K291" s="31"/>
      <c r="L291" s="32"/>
      <c r="M291" s="153"/>
      <c r="N291" s="154"/>
      <c r="O291" s="57"/>
      <c r="P291" s="57"/>
      <c r="Q291" s="57"/>
      <c r="R291" s="57"/>
      <c r="S291" s="57"/>
      <c r="T291" s="58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T291" s="16" t="s">
        <v>138</v>
      </c>
      <c r="AU291" s="16" t="s">
        <v>85</v>
      </c>
    </row>
    <row r="292" spans="1:65" s="2" customFormat="1" ht="37.950000000000003" customHeight="1">
      <c r="A292" s="31"/>
      <c r="B292" s="136"/>
      <c r="C292" s="174" t="s">
        <v>527</v>
      </c>
      <c r="D292" s="174" t="s">
        <v>337</v>
      </c>
      <c r="E292" s="175" t="s">
        <v>795</v>
      </c>
      <c r="F292" s="176" t="s">
        <v>796</v>
      </c>
      <c r="G292" s="177" t="s">
        <v>136</v>
      </c>
      <c r="H292" s="178">
        <v>2</v>
      </c>
      <c r="I292" s="179"/>
      <c r="J292" s="180">
        <f>ROUND(I292*H292,2)</f>
        <v>0</v>
      </c>
      <c r="K292" s="176" t="s">
        <v>1</v>
      </c>
      <c r="L292" s="181"/>
      <c r="M292" s="182" t="s">
        <v>1</v>
      </c>
      <c r="N292" s="183" t="s">
        <v>41</v>
      </c>
      <c r="O292" s="57"/>
      <c r="P292" s="146">
        <f>O292*H292</f>
        <v>0</v>
      </c>
      <c r="Q292" s="146">
        <v>0</v>
      </c>
      <c r="R292" s="146">
        <f>Q292*H292</f>
        <v>0</v>
      </c>
      <c r="S292" s="146">
        <v>0</v>
      </c>
      <c r="T292" s="147">
        <f>S292*H292</f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48" t="s">
        <v>340</v>
      </c>
      <c r="AT292" s="148" t="s">
        <v>337</v>
      </c>
      <c r="AU292" s="148" t="s">
        <v>85</v>
      </c>
      <c r="AY292" s="16" t="s">
        <v>132</v>
      </c>
      <c r="BE292" s="149">
        <f>IF(N292="základní",J292,0)</f>
        <v>0</v>
      </c>
      <c r="BF292" s="149">
        <f>IF(N292="snížená",J292,0)</f>
        <v>0</v>
      </c>
      <c r="BG292" s="149">
        <f>IF(N292="zákl. přenesená",J292,0)</f>
        <v>0</v>
      </c>
      <c r="BH292" s="149">
        <f>IF(N292="sníž. přenesená",J292,0)</f>
        <v>0</v>
      </c>
      <c r="BI292" s="149">
        <f>IF(N292="nulová",J292,0)</f>
        <v>0</v>
      </c>
      <c r="BJ292" s="16" t="s">
        <v>83</v>
      </c>
      <c r="BK292" s="149">
        <f>ROUND(I292*H292,2)</f>
        <v>0</v>
      </c>
      <c r="BL292" s="16" t="s">
        <v>256</v>
      </c>
      <c r="BM292" s="148" t="s">
        <v>1238</v>
      </c>
    </row>
    <row r="293" spans="1:65" s="2" customFormat="1" ht="19.2">
      <c r="A293" s="31"/>
      <c r="B293" s="32"/>
      <c r="C293" s="31"/>
      <c r="D293" s="150" t="s">
        <v>138</v>
      </c>
      <c r="E293" s="31"/>
      <c r="F293" s="151" t="s">
        <v>796</v>
      </c>
      <c r="G293" s="31"/>
      <c r="H293" s="31"/>
      <c r="I293" s="152"/>
      <c r="J293" s="31"/>
      <c r="K293" s="31"/>
      <c r="L293" s="32"/>
      <c r="M293" s="153"/>
      <c r="N293" s="154"/>
      <c r="O293" s="57"/>
      <c r="P293" s="57"/>
      <c r="Q293" s="57"/>
      <c r="R293" s="57"/>
      <c r="S293" s="57"/>
      <c r="T293" s="58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T293" s="16" t="s">
        <v>138</v>
      </c>
      <c r="AU293" s="16" t="s">
        <v>85</v>
      </c>
    </row>
    <row r="294" spans="1:65" s="2" customFormat="1" ht="16.5" customHeight="1">
      <c r="A294" s="31"/>
      <c r="B294" s="136"/>
      <c r="C294" s="174" t="s">
        <v>532</v>
      </c>
      <c r="D294" s="174" t="s">
        <v>337</v>
      </c>
      <c r="E294" s="175" t="s">
        <v>478</v>
      </c>
      <c r="F294" s="176" t="s">
        <v>479</v>
      </c>
      <c r="G294" s="177" t="s">
        <v>136</v>
      </c>
      <c r="H294" s="178">
        <v>14</v>
      </c>
      <c r="I294" s="179"/>
      <c r="J294" s="180">
        <f>ROUND(I294*H294,2)</f>
        <v>0</v>
      </c>
      <c r="K294" s="176" t="s">
        <v>1</v>
      </c>
      <c r="L294" s="181"/>
      <c r="M294" s="182" t="s">
        <v>1</v>
      </c>
      <c r="N294" s="183" t="s">
        <v>41</v>
      </c>
      <c r="O294" s="57"/>
      <c r="P294" s="146">
        <f>O294*H294</f>
        <v>0</v>
      </c>
      <c r="Q294" s="146">
        <v>0</v>
      </c>
      <c r="R294" s="146">
        <f>Q294*H294</f>
        <v>0</v>
      </c>
      <c r="S294" s="146">
        <v>0</v>
      </c>
      <c r="T294" s="147">
        <f>S294*H294</f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48" t="s">
        <v>340</v>
      </c>
      <c r="AT294" s="148" t="s">
        <v>337</v>
      </c>
      <c r="AU294" s="148" t="s">
        <v>85</v>
      </c>
      <c r="AY294" s="16" t="s">
        <v>132</v>
      </c>
      <c r="BE294" s="149">
        <f>IF(N294="základní",J294,0)</f>
        <v>0</v>
      </c>
      <c r="BF294" s="149">
        <f>IF(N294="snížená",J294,0)</f>
        <v>0</v>
      </c>
      <c r="BG294" s="149">
        <f>IF(N294="zákl. přenesená",J294,0)</f>
        <v>0</v>
      </c>
      <c r="BH294" s="149">
        <f>IF(N294="sníž. přenesená",J294,0)</f>
        <v>0</v>
      </c>
      <c r="BI294" s="149">
        <f>IF(N294="nulová",J294,0)</f>
        <v>0</v>
      </c>
      <c r="BJ294" s="16" t="s">
        <v>83</v>
      </c>
      <c r="BK294" s="149">
        <f>ROUND(I294*H294,2)</f>
        <v>0</v>
      </c>
      <c r="BL294" s="16" t="s">
        <v>256</v>
      </c>
      <c r="BM294" s="148" t="s">
        <v>1239</v>
      </c>
    </row>
    <row r="295" spans="1:65" s="2" customFormat="1">
      <c r="A295" s="31"/>
      <c r="B295" s="32"/>
      <c r="C295" s="31"/>
      <c r="D295" s="150" t="s">
        <v>138</v>
      </c>
      <c r="E295" s="31"/>
      <c r="F295" s="151" t="s">
        <v>479</v>
      </c>
      <c r="G295" s="31"/>
      <c r="H295" s="31"/>
      <c r="I295" s="152"/>
      <c r="J295" s="31"/>
      <c r="K295" s="31"/>
      <c r="L295" s="32"/>
      <c r="M295" s="153"/>
      <c r="N295" s="154"/>
      <c r="O295" s="57"/>
      <c r="P295" s="57"/>
      <c r="Q295" s="57"/>
      <c r="R295" s="57"/>
      <c r="S295" s="57"/>
      <c r="T295" s="58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T295" s="16" t="s">
        <v>138</v>
      </c>
      <c r="AU295" s="16" t="s">
        <v>85</v>
      </c>
    </row>
    <row r="296" spans="1:65" s="2" customFormat="1" ht="24.15" customHeight="1">
      <c r="A296" s="31"/>
      <c r="B296" s="136"/>
      <c r="C296" s="137" t="s">
        <v>537</v>
      </c>
      <c r="D296" s="137" t="s">
        <v>133</v>
      </c>
      <c r="E296" s="138" t="s">
        <v>799</v>
      </c>
      <c r="F296" s="139" t="s">
        <v>800</v>
      </c>
      <c r="G296" s="140" t="s">
        <v>136</v>
      </c>
      <c r="H296" s="141">
        <v>1</v>
      </c>
      <c r="I296" s="142"/>
      <c r="J296" s="143">
        <f>ROUND(I296*H296,2)</f>
        <v>0</v>
      </c>
      <c r="K296" s="139" t="s">
        <v>179</v>
      </c>
      <c r="L296" s="32"/>
      <c r="M296" s="144" t="s">
        <v>1</v>
      </c>
      <c r="N296" s="145" t="s">
        <v>41</v>
      </c>
      <c r="O296" s="57"/>
      <c r="P296" s="146">
        <f>O296*H296</f>
        <v>0</v>
      </c>
      <c r="Q296" s="146">
        <v>0</v>
      </c>
      <c r="R296" s="146">
        <f>Q296*H296</f>
        <v>0</v>
      </c>
      <c r="S296" s="146">
        <v>0</v>
      </c>
      <c r="T296" s="147">
        <f>S296*H296</f>
        <v>0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48" t="s">
        <v>256</v>
      </c>
      <c r="AT296" s="148" t="s">
        <v>133</v>
      </c>
      <c r="AU296" s="148" t="s">
        <v>85</v>
      </c>
      <c r="AY296" s="16" t="s">
        <v>132</v>
      </c>
      <c r="BE296" s="149">
        <f>IF(N296="základní",J296,0)</f>
        <v>0</v>
      </c>
      <c r="BF296" s="149">
        <f>IF(N296="snížená",J296,0)</f>
        <v>0</v>
      </c>
      <c r="BG296" s="149">
        <f>IF(N296="zákl. přenesená",J296,0)</f>
        <v>0</v>
      </c>
      <c r="BH296" s="149">
        <f>IF(N296="sníž. přenesená",J296,0)</f>
        <v>0</v>
      </c>
      <c r="BI296" s="149">
        <f>IF(N296="nulová",J296,0)</f>
        <v>0</v>
      </c>
      <c r="BJ296" s="16" t="s">
        <v>83</v>
      </c>
      <c r="BK296" s="149">
        <f>ROUND(I296*H296,2)</f>
        <v>0</v>
      </c>
      <c r="BL296" s="16" t="s">
        <v>256</v>
      </c>
      <c r="BM296" s="148" t="s">
        <v>1240</v>
      </c>
    </row>
    <row r="297" spans="1:65" s="2" customFormat="1" ht="28.8">
      <c r="A297" s="31"/>
      <c r="B297" s="32"/>
      <c r="C297" s="31"/>
      <c r="D297" s="150" t="s">
        <v>138</v>
      </c>
      <c r="E297" s="31"/>
      <c r="F297" s="151" t="s">
        <v>802</v>
      </c>
      <c r="G297" s="31"/>
      <c r="H297" s="31"/>
      <c r="I297" s="152"/>
      <c r="J297" s="31"/>
      <c r="K297" s="31"/>
      <c r="L297" s="32"/>
      <c r="M297" s="153"/>
      <c r="N297" s="154"/>
      <c r="O297" s="57"/>
      <c r="P297" s="57"/>
      <c r="Q297" s="57"/>
      <c r="R297" s="57"/>
      <c r="S297" s="57"/>
      <c r="T297" s="58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T297" s="16" t="s">
        <v>138</v>
      </c>
      <c r="AU297" s="16" t="s">
        <v>85</v>
      </c>
    </row>
    <row r="298" spans="1:65" s="2" customFormat="1" ht="24.15" customHeight="1">
      <c r="A298" s="31"/>
      <c r="B298" s="136"/>
      <c r="C298" s="137" t="s">
        <v>542</v>
      </c>
      <c r="D298" s="137" t="s">
        <v>133</v>
      </c>
      <c r="E298" s="138" t="s">
        <v>487</v>
      </c>
      <c r="F298" s="139" t="s">
        <v>488</v>
      </c>
      <c r="G298" s="140" t="s">
        <v>242</v>
      </c>
      <c r="H298" s="141">
        <v>0.123</v>
      </c>
      <c r="I298" s="142"/>
      <c r="J298" s="143">
        <f>ROUND(I298*H298,2)</f>
        <v>0</v>
      </c>
      <c r="K298" s="139" t="s">
        <v>179</v>
      </c>
      <c r="L298" s="32"/>
      <c r="M298" s="144" t="s">
        <v>1</v>
      </c>
      <c r="N298" s="145" t="s">
        <v>41</v>
      </c>
      <c r="O298" s="57"/>
      <c r="P298" s="146">
        <f>O298*H298</f>
        <v>0</v>
      </c>
      <c r="Q298" s="146">
        <v>0</v>
      </c>
      <c r="R298" s="146">
        <f>Q298*H298</f>
        <v>0</v>
      </c>
      <c r="S298" s="146">
        <v>0</v>
      </c>
      <c r="T298" s="147">
        <f>S298*H298</f>
        <v>0</v>
      </c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148" t="s">
        <v>256</v>
      </c>
      <c r="AT298" s="148" t="s">
        <v>133</v>
      </c>
      <c r="AU298" s="148" t="s">
        <v>85</v>
      </c>
      <c r="AY298" s="16" t="s">
        <v>132</v>
      </c>
      <c r="BE298" s="149">
        <f>IF(N298="základní",J298,0)</f>
        <v>0</v>
      </c>
      <c r="BF298" s="149">
        <f>IF(N298="snížená",J298,0)</f>
        <v>0</v>
      </c>
      <c r="BG298" s="149">
        <f>IF(N298="zákl. přenesená",J298,0)</f>
        <v>0</v>
      </c>
      <c r="BH298" s="149">
        <f>IF(N298="sníž. přenesená",J298,0)</f>
        <v>0</v>
      </c>
      <c r="BI298" s="149">
        <f>IF(N298="nulová",J298,0)</f>
        <v>0</v>
      </c>
      <c r="BJ298" s="16" t="s">
        <v>83</v>
      </c>
      <c r="BK298" s="149">
        <f>ROUND(I298*H298,2)</f>
        <v>0</v>
      </c>
      <c r="BL298" s="16" t="s">
        <v>256</v>
      </c>
      <c r="BM298" s="148" t="s">
        <v>1241</v>
      </c>
    </row>
    <row r="299" spans="1:65" s="2" customFormat="1" ht="28.8">
      <c r="A299" s="31"/>
      <c r="B299" s="32"/>
      <c r="C299" s="31"/>
      <c r="D299" s="150" t="s">
        <v>138</v>
      </c>
      <c r="E299" s="31"/>
      <c r="F299" s="151" t="s">
        <v>490</v>
      </c>
      <c r="G299" s="31"/>
      <c r="H299" s="31"/>
      <c r="I299" s="152"/>
      <c r="J299" s="31"/>
      <c r="K299" s="31"/>
      <c r="L299" s="32"/>
      <c r="M299" s="153"/>
      <c r="N299" s="154"/>
      <c r="O299" s="57"/>
      <c r="P299" s="57"/>
      <c r="Q299" s="57"/>
      <c r="R299" s="57"/>
      <c r="S299" s="57"/>
      <c r="T299" s="58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T299" s="16" t="s">
        <v>138</v>
      </c>
      <c r="AU299" s="16" t="s">
        <v>85</v>
      </c>
    </row>
    <row r="300" spans="1:65" s="2" customFormat="1" ht="24.15" customHeight="1">
      <c r="A300" s="31"/>
      <c r="B300" s="136"/>
      <c r="C300" s="137" t="s">
        <v>547</v>
      </c>
      <c r="D300" s="137" t="s">
        <v>133</v>
      </c>
      <c r="E300" s="138" t="s">
        <v>492</v>
      </c>
      <c r="F300" s="139" t="s">
        <v>493</v>
      </c>
      <c r="G300" s="140" t="s">
        <v>494</v>
      </c>
      <c r="H300" s="141">
        <v>1</v>
      </c>
      <c r="I300" s="142"/>
      <c r="J300" s="143">
        <f>ROUND(I300*H300,2)</f>
        <v>0</v>
      </c>
      <c r="K300" s="139" t="s">
        <v>1</v>
      </c>
      <c r="L300" s="32"/>
      <c r="M300" s="144" t="s">
        <v>1</v>
      </c>
      <c r="N300" s="145" t="s">
        <v>41</v>
      </c>
      <c r="O300" s="57"/>
      <c r="P300" s="146">
        <f>O300*H300</f>
        <v>0</v>
      </c>
      <c r="Q300" s="146">
        <v>0</v>
      </c>
      <c r="R300" s="146">
        <f>Q300*H300</f>
        <v>0</v>
      </c>
      <c r="S300" s="146">
        <v>0</v>
      </c>
      <c r="T300" s="147">
        <f>S300*H300</f>
        <v>0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48" t="s">
        <v>256</v>
      </c>
      <c r="AT300" s="148" t="s">
        <v>133</v>
      </c>
      <c r="AU300" s="148" t="s">
        <v>85</v>
      </c>
      <c r="AY300" s="16" t="s">
        <v>132</v>
      </c>
      <c r="BE300" s="149">
        <f>IF(N300="základní",J300,0)</f>
        <v>0</v>
      </c>
      <c r="BF300" s="149">
        <f>IF(N300="snížená",J300,0)</f>
        <v>0</v>
      </c>
      <c r="BG300" s="149">
        <f>IF(N300="zákl. přenesená",J300,0)</f>
        <v>0</v>
      </c>
      <c r="BH300" s="149">
        <f>IF(N300="sníž. přenesená",J300,0)</f>
        <v>0</v>
      </c>
      <c r="BI300" s="149">
        <f>IF(N300="nulová",J300,0)</f>
        <v>0</v>
      </c>
      <c r="BJ300" s="16" t="s">
        <v>83</v>
      </c>
      <c r="BK300" s="149">
        <f>ROUND(I300*H300,2)</f>
        <v>0</v>
      </c>
      <c r="BL300" s="16" t="s">
        <v>256</v>
      </c>
      <c r="BM300" s="148" t="s">
        <v>1242</v>
      </c>
    </row>
    <row r="301" spans="1:65" s="2" customFormat="1" ht="19.2">
      <c r="A301" s="31"/>
      <c r="B301" s="32"/>
      <c r="C301" s="31"/>
      <c r="D301" s="150" t="s">
        <v>138</v>
      </c>
      <c r="E301" s="31"/>
      <c r="F301" s="151" t="s">
        <v>493</v>
      </c>
      <c r="G301" s="31"/>
      <c r="H301" s="31"/>
      <c r="I301" s="152"/>
      <c r="J301" s="31"/>
      <c r="K301" s="31"/>
      <c r="L301" s="32"/>
      <c r="M301" s="153"/>
      <c r="N301" s="154"/>
      <c r="O301" s="57"/>
      <c r="P301" s="57"/>
      <c r="Q301" s="57"/>
      <c r="R301" s="57"/>
      <c r="S301" s="57"/>
      <c r="T301" s="58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T301" s="16" t="s">
        <v>138</v>
      </c>
      <c r="AU301" s="16" t="s">
        <v>85</v>
      </c>
    </row>
    <row r="302" spans="1:65" s="11" customFormat="1" ht="22.95" customHeight="1">
      <c r="B302" s="125"/>
      <c r="D302" s="126" t="s">
        <v>75</v>
      </c>
      <c r="E302" s="163" t="s">
        <v>809</v>
      </c>
      <c r="F302" s="163" t="s">
        <v>810</v>
      </c>
      <c r="I302" s="128"/>
      <c r="J302" s="164">
        <f>BK302</f>
        <v>0</v>
      </c>
      <c r="L302" s="125"/>
      <c r="M302" s="130"/>
      <c r="N302" s="131"/>
      <c r="O302" s="131"/>
      <c r="P302" s="132">
        <f>SUM(P303:P320)</f>
        <v>0</v>
      </c>
      <c r="Q302" s="131"/>
      <c r="R302" s="132">
        <f>SUM(R303:R320)</f>
        <v>4.0000000000000001E-3</v>
      </c>
      <c r="S302" s="131"/>
      <c r="T302" s="133">
        <f>SUM(T303:T320)</f>
        <v>0</v>
      </c>
      <c r="AR302" s="126" t="s">
        <v>85</v>
      </c>
      <c r="AT302" s="134" t="s">
        <v>75</v>
      </c>
      <c r="AU302" s="134" t="s">
        <v>83</v>
      </c>
      <c r="AY302" s="126" t="s">
        <v>132</v>
      </c>
      <c r="BK302" s="135">
        <f>SUM(BK303:BK320)</f>
        <v>0</v>
      </c>
    </row>
    <row r="303" spans="1:65" s="2" customFormat="1" ht="24.15" customHeight="1">
      <c r="A303" s="31"/>
      <c r="B303" s="136"/>
      <c r="C303" s="137" t="s">
        <v>552</v>
      </c>
      <c r="D303" s="137" t="s">
        <v>133</v>
      </c>
      <c r="E303" s="138" t="s">
        <v>971</v>
      </c>
      <c r="F303" s="139" t="s">
        <v>972</v>
      </c>
      <c r="G303" s="140" t="s">
        <v>212</v>
      </c>
      <c r="H303" s="141">
        <v>50</v>
      </c>
      <c r="I303" s="142"/>
      <c r="J303" s="143">
        <f>ROUND(I303*H303,2)</f>
        <v>0</v>
      </c>
      <c r="K303" s="139" t="s">
        <v>179</v>
      </c>
      <c r="L303" s="32"/>
      <c r="M303" s="144" t="s">
        <v>1</v>
      </c>
      <c r="N303" s="145" t="s">
        <v>41</v>
      </c>
      <c r="O303" s="57"/>
      <c r="P303" s="146">
        <f>O303*H303</f>
        <v>0</v>
      </c>
      <c r="Q303" s="146">
        <v>0</v>
      </c>
      <c r="R303" s="146">
        <f>Q303*H303</f>
        <v>0</v>
      </c>
      <c r="S303" s="146">
        <v>0</v>
      </c>
      <c r="T303" s="147">
        <f>S303*H303</f>
        <v>0</v>
      </c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148" t="s">
        <v>256</v>
      </c>
      <c r="AT303" s="148" t="s">
        <v>133</v>
      </c>
      <c r="AU303" s="148" t="s">
        <v>85</v>
      </c>
      <c r="AY303" s="16" t="s">
        <v>132</v>
      </c>
      <c r="BE303" s="149">
        <f>IF(N303="základní",J303,0)</f>
        <v>0</v>
      </c>
      <c r="BF303" s="149">
        <f>IF(N303="snížená",J303,0)</f>
        <v>0</v>
      </c>
      <c r="BG303" s="149">
        <f>IF(N303="zákl. přenesená",J303,0)</f>
        <v>0</v>
      </c>
      <c r="BH303" s="149">
        <f>IF(N303="sníž. přenesená",J303,0)</f>
        <v>0</v>
      </c>
      <c r="BI303" s="149">
        <f>IF(N303="nulová",J303,0)</f>
        <v>0</v>
      </c>
      <c r="BJ303" s="16" t="s">
        <v>83</v>
      </c>
      <c r="BK303" s="149">
        <f>ROUND(I303*H303,2)</f>
        <v>0</v>
      </c>
      <c r="BL303" s="16" t="s">
        <v>256</v>
      </c>
      <c r="BM303" s="148" t="s">
        <v>1243</v>
      </c>
    </row>
    <row r="304" spans="1:65" s="2" customFormat="1" ht="19.2">
      <c r="A304" s="31"/>
      <c r="B304" s="32"/>
      <c r="C304" s="31"/>
      <c r="D304" s="150" t="s">
        <v>138</v>
      </c>
      <c r="E304" s="31"/>
      <c r="F304" s="151" t="s">
        <v>972</v>
      </c>
      <c r="G304" s="31"/>
      <c r="H304" s="31"/>
      <c r="I304" s="152"/>
      <c r="J304" s="31"/>
      <c r="K304" s="31"/>
      <c r="L304" s="32"/>
      <c r="M304" s="153"/>
      <c r="N304" s="154"/>
      <c r="O304" s="57"/>
      <c r="P304" s="57"/>
      <c r="Q304" s="57"/>
      <c r="R304" s="57"/>
      <c r="S304" s="57"/>
      <c r="T304" s="58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T304" s="16" t="s">
        <v>138</v>
      </c>
      <c r="AU304" s="16" t="s">
        <v>85</v>
      </c>
    </row>
    <row r="305" spans="1:65" s="2" customFormat="1" ht="24.15" customHeight="1">
      <c r="A305" s="31"/>
      <c r="B305" s="136"/>
      <c r="C305" s="174" t="s">
        <v>557</v>
      </c>
      <c r="D305" s="174" t="s">
        <v>337</v>
      </c>
      <c r="E305" s="175" t="s">
        <v>974</v>
      </c>
      <c r="F305" s="176" t="s">
        <v>975</v>
      </c>
      <c r="G305" s="177" t="s">
        <v>212</v>
      </c>
      <c r="H305" s="178">
        <v>60</v>
      </c>
      <c r="I305" s="179"/>
      <c r="J305" s="180">
        <f>ROUND(I305*H305,2)</f>
        <v>0</v>
      </c>
      <c r="K305" s="176" t="s">
        <v>179</v>
      </c>
      <c r="L305" s="181"/>
      <c r="M305" s="182" t="s">
        <v>1</v>
      </c>
      <c r="N305" s="183" t="s">
        <v>41</v>
      </c>
      <c r="O305" s="57"/>
      <c r="P305" s="146">
        <f>O305*H305</f>
        <v>0</v>
      </c>
      <c r="Q305" s="146">
        <v>4.0000000000000003E-5</v>
      </c>
      <c r="R305" s="146">
        <f>Q305*H305</f>
        <v>2.4000000000000002E-3</v>
      </c>
      <c r="S305" s="146">
        <v>0</v>
      </c>
      <c r="T305" s="147">
        <f>S305*H305</f>
        <v>0</v>
      </c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148" t="s">
        <v>340</v>
      </c>
      <c r="AT305" s="148" t="s">
        <v>337</v>
      </c>
      <c r="AU305" s="148" t="s">
        <v>85</v>
      </c>
      <c r="AY305" s="16" t="s">
        <v>132</v>
      </c>
      <c r="BE305" s="149">
        <f>IF(N305="základní",J305,0)</f>
        <v>0</v>
      </c>
      <c r="BF305" s="149">
        <f>IF(N305="snížená",J305,0)</f>
        <v>0</v>
      </c>
      <c r="BG305" s="149">
        <f>IF(N305="zákl. přenesená",J305,0)</f>
        <v>0</v>
      </c>
      <c r="BH305" s="149">
        <f>IF(N305="sníž. přenesená",J305,0)</f>
        <v>0</v>
      </c>
      <c r="BI305" s="149">
        <f>IF(N305="nulová",J305,0)</f>
        <v>0</v>
      </c>
      <c r="BJ305" s="16" t="s">
        <v>83</v>
      </c>
      <c r="BK305" s="149">
        <f>ROUND(I305*H305,2)</f>
        <v>0</v>
      </c>
      <c r="BL305" s="16" t="s">
        <v>256</v>
      </c>
      <c r="BM305" s="148" t="s">
        <v>1244</v>
      </c>
    </row>
    <row r="306" spans="1:65" s="2" customFormat="1">
      <c r="A306" s="31"/>
      <c r="B306" s="32"/>
      <c r="C306" s="31"/>
      <c r="D306" s="150" t="s">
        <v>138</v>
      </c>
      <c r="E306" s="31"/>
      <c r="F306" s="151" t="s">
        <v>975</v>
      </c>
      <c r="G306" s="31"/>
      <c r="H306" s="31"/>
      <c r="I306" s="152"/>
      <c r="J306" s="31"/>
      <c r="K306" s="31"/>
      <c r="L306" s="32"/>
      <c r="M306" s="153"/>
      <c r="N306" s="154"/>
      <c r="O306" s="57"/>
      <c r="P306" s="57"/>
      <c r="Q306" s="57"/>
      <c r="R306" s="57"/>
      <c r="S306" s="57"/>
      <c r="T306" s="58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T306" s="16" t="s">
        <v>138</v>
      </c>
      <c r="AU306" s="16" t="s">
        <v>85</v>
      </c>
    </row>
    <row r="307" spans="1:65" s="13" customFormat="1">
      <c r="B307" s="165"/>
      <c r="D307" s="150" t="s">
        <v>186</v>
      </c>
      <c r="E307" s="166" t="s">
        <v>1</v>
      </c>
      <c r="F307" s="167" t="s">
        <v>977</v>
      </c>
      <c r="H307" s="168">
        <v>60</v>
      </c>
      <c r="I307" s="169"/>
      <c r="L307" s="165"/>
      <c r="M307" s="170"/>
      <c r="N307" s="171"/>
      <c r="O307" s="171"/>
      <c r="P307" s="171"/>
      <c r="Q307" s="171"/>
      <c r="R307" s="171"/>
      <c r="S307" s="171"/>
      <c r="T307" s="172"/>
      <c r="AT307" s="166" t="s">
        <v>186</v>
      </c>
      <c r="AU307" s="166" t="s">
        <v>85</v>
      </c>
      <c r="AV307" s="13" t="s">
        <v>85</v>
      </c>
      <c r="AW307" s="13" t="s">
        <v>31</v>
      </c>
      <c r="AX307" s="13" t="s">
        <v>76</v>
      </c>
      <c r="AY307" s="166" t="s">
        <v>132</v>
      </c>
    </row>
    <row r="308" spans="1:65" s="14" customFormat="1">
      <c r="B308" s="184"/>
      <c r="D308" s="150" t="s">
        <v>186</v>
      </c>
      <c r="E308" s="185" t="s">
        <v>1</v>
      </c>
      <c r="F308" s="186" t="s">
        <v>447</v>
      </c>
      <c r="H308" s="187">
        <v>60</v>
      </c>
      <c r="I308" s="188"/>
      <c r="L308" s="184"/>
      <c r="M308" s="189"/>
      <c r="N308" s="190"/>
      <c r="O308" s="190"/>
      <c r="P308" s="190"/>
      <c r="Q308" s="190"/>
      <c r="R308" s="190"/>
      <c r="S308" s="190"/>
      <c r="T308" s="191"/>
      <c r="AT308" s="185" t="s">
        <v>186</v>
      </c>
      <c r="AU308" s="185" t="s">
        <v>85</v>
      </c>
      <c r="AV308" s="14" t="s">
        <v>93</v>
      </c>
      <c r="AW308" s="14" t="s">
        <v>31</v>
      </c>
      <c r="AX308" s="14" t="s">
        <v>83</v>
      </c>
      <c r="AY308" s="185" t="s">
        <v>132</v>
      </c>
    </row>
    <row r="309" spans="1:65" s="2" customFormat="1" ht="16.5" customHeight="1">
      <c r="A309" s="31"/>
      <c r="B309" s="136"/>
      <c r="C309" s="137" t="s">
        <v>562</v>
      </c>
      <c r="D309" s="137" t="s">
        <v>133</v>
      </c>
      <c r="E309" s="138" t="s">
        <v>812</v>
      </c>
      <c r="F309" s="139" t="s">
        <v>813</v>
      </c>
      <c r="G309" s="140" t="s">
        <v>136</v>
      </c>
      <c r="H309" s="141">
        <v>10</v>
      </c>
      <c r="I309" s="142"/>
      <c r="J309" s="143">
        <f>ROUND(I309*H309,2)</f>
        <v>0</v>
      </c>
      <c r="K309" s="139" t="s">
        <v>179</v>
      </c>
      <c r="L309" s="32"/>
      <c r="M309" s="144" t="s">
        <v>1</v>
      </c>
      <c r="N309" s="145" t="s">
        <v>41</v>
      </c>
      <c r="O309" s="57"/>
      <c r="P309" s="146">
        <f>O309*H309</f>
        <v>0</v>
      </c>
      <c r="Q309" s="146">
        <v>0</v>
      </c>
      <c r="R309" s="146">
        <f>Q309*H309</f>
        <v>0</v>
      </c>
      <c r="S309" s="146">
        <v>0</v>
      </c>
      <c r="T309" s="147">
        <f>S309*H309</f>
        <v>0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48" t="s">
        <v>256</v>
      </c>
      <c r="AT309" s="148" t="s">
        <v>133</v>
      </c>
      <c r="AU309" s="148" t="s">
        <v>85</v>
      </c>
      <c r="AY309" s="16" t="s">
        <v>132</v>
      </c>
      <c r="BE309" s="149">
        <f>IF(N309="základní",J309,0)</f>
        <v>0</v>
      </c>
      <c r="BF309" s="149">
        <f>IF(N309="snížená",J309,0)</f>
        <v>0</v>
      </c>
      <c r="BG309" s="149">
        <f>IF(N309="zákl. přenesená",J309,0)</f>
        <v>0</v>
      </c>
      <c r="BH309" s="149">
        <f>IF(N309="sníž. přenesená",J309,0)</f>
        <v>0</v>
      </c>
      <c r="BI309" s="149">
        <f>IF(N309="nulová",J309,0)</f>
        <v>0</v>
      </c>
      <c r="BJ309" s="16" t="s">
        <v>83</v>
      </c>
      <c r="BK309" s="149">
        <f>ROUND(I309*H309,2)</f>
        <v>0</v>
      </c>
      <c r="BL309" s="16" t="s">
        <v>256</v>
      </c>
      <c r="BM309" s="148" t="s">
        <v>1245</v>
      </c>
    </row>
    <row r="310" spans="1:65" s="2" customFormat="1" ht="28.8">
      <c r="A310" s="31"/>
      <c r="B310" s="32"/>
      <c r="C310" s="31"/>
      <c r="D310" s="150" t="s">
        <v>138</v>
      </c>
      <c r="E310" s="31"/>
      <c r="F310" s="151" t="s">
        <v>815</v>
      </c>
      <c r="G310" s="31"/>
      <c r="H310" s="31"/>
      <c r="I310" s="152"/>
      <c r="J310" s="31"/>
      <c r="K310" s="31"/>
      <c r="L310" s="32"/>
      <c r="M310" s="153"/>
      <c r="N310" s="154"/>
      <c r="O310" s="57"/>
      <c r="P310" s="57"/>
      <c r="Q310" s="57"/>
      <c r="R310" s="57"/>
      <c r="S310" s="57"/>
      <c r="T310" s="58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T310" s="16" t="s">
        <v>138</v>
      </c>
      <c r="AU310" s="16" t="s">
        <v>85</v>
      </c>
    </row>
    <row r="311" spans="1:65" s="2" customFormat="1" ht="16.5" customHeight="1">
      <c r="A311" s="31"/>
      <c r="B311" s="136"/>
      <c r="C311" s="174" t="s">
        <v>568</v>
      </c>
      <c r="D311" s="174" t="s">
        <v>337</v>
      </c>
      <c r="E311" s="175" t="s">
        <v>817</v>
      </c>
      <c r="F311" s="176" t="s">
        <v>818</v>
      </c>
      <c r="G311" s="177" t="s">
        <v>136</v>
      </c>
      <c r="H311" s="178">
        <v>6</v>
      </c>
      <c r="I311" s="179"/>
      <c r="J311" s="180">
        <f>ROUND(I311*H311,2)</f>
        <v>0</v>
      </c>
      <c r="K311" s="176" t="s">
        <v>1</v>
      </c>
      <c r="L311" s="181"/>
      <c r="M311" s="182" t="s">
        <v>1</v>
      </c>
      <c r="N311" s="183" t="s">
        <v>41</v>
      </c>
      <c r="O311" s="57"/>
      <c r="P311" s="146">
        <f>O311*H311</f>
        <v>0</v>
      </c>
      <c r="Q311" s="146">
        <v>0</v>
      </c>
      <c r="R311" s="146">
        <f>Q311*H311</f>
        <v>0</v>
      </c>
      <c r="S311" s="146">
        <v>0</v>
      </c>
      <c r="T311" s="147">
        <f>S311*H311</f>
        <v>0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148" t="s">
        <v>340</v>
      </c>
      <c r="AT311" s="148" t="s">
        <v>337</v>
      </c>
      <c r="AU311" s="148" t="s">
        <v>85</v>
      </c>
      <c r="AY311" s="16" t="s">
        <v>132</v>
      </c>
      <c r="BE311" s="149">
        <f>IF(N311="základní",J311,0)</f>
        <v>0</v>
      </c>
      <c r="BF311" s="149">
        <f>IF(N311="snížená",J311,0)</f>
        <v>0</v>
      </c>
      <c r="BG311" s="149">
        <f>IF(N311="zákl. přenesená",J311,0)</f>
        <v>0</v>
      </c>
      <c r="BH311" s="149">
        <f>IF(N311="sníž. přenesená",J311,0)</f>
        <v>0</v>
      </c>
      <c r="BI311" s="149">
        <f>IF(N311="nulová",J311,0)</f>
        <v>0</v>
      </c>
      <c r="BJ311" s="16" t="s">
        <v>83</v>
      </c>
      <c r="BK311" s="149">
        <f>ROUND(I311*H311,2)</f>
        <v>0</v>
      </c>
      <c r="BL311" s="16" t="s">
        <v>256</v>
      </c>
      <c r="BM311" s="148" t="s">
        <v>1246</v>
      </c>
    </row>
    <row r="312" spans="1:65" s="2" customFormat="1">
      <c r="A312" s="31"/>
      <c r="B312" s="32"/>
      <c r="C312" s="31"/>
      <c r="D312" s="150" t="s">
        <v>138</v>
      </c>
      <c r="E312" s="31"/>
      <c r="F312" s="151" t="s">
        <v>818</v>
      </c>
      <c r="G312" s="31"/>
      <c r="H312" s="31"/>
      <c r="I312" s="152"/>
      <c r="J312" s="31"/>
      <c r="K312" s="31"/>
      <c r="L312" s="32"/>
      <c r="M312" s="153"/>
      <c r="N312" s="154"/>
      <c r="O312" s="57"/>
      <c r="P312" s="57"/>
      <c r="Q312" s="57"/>
      <c r="R312" s="57"/>
      <c r="S312" s="57"/>
      <c r="T312" s="58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T312" s="16" t="s">
        <v>138</v>
      </c>
      <c r="AU312" s="16" t="s">
        <v>85</v>
      </c>
    </row>
    <row r="313" spans="1:65" s="2" customFormat="1" ht="16.5" customHeight="1">
      <c r="A313" s="31"/>
      <c r="B313" s="136"/>
      <c r="C313" s="137" t="s">
        <v>573</v>
      </c>
      <c r="D313" s="137" t="s">
        <v>133</v>
      </c>
      <c r="E313" s="138" t="s">
        <v>821</v>
      </c>
      <c r="F313" s="139" t="s">
        <v>822</v>
      </c>
      <c r="G313" s="140" t="s">
        <v>136</v>
      </c>
      <c r="H313" s="141">
        <v>28</v>
      </c>
      <c r="I313" s="142"/>
      <c r="J313" s="143">
        <f>ROUND(I313*H313,2)</f>
        <v>0</v>
      </c>
      <c r="K313" s="139" t="s">
        <v>179</v>
      </c>
      <c r="L313" s="32"/>
      <c r="M313" s="144" t="s">
        <v>1</v>
      </c>
      <c r="N313" s="145" t="s">
        <v>41</v>
      </c>
      <c r="O313" s="57"/>
      <c r="P313" s="146">
        <f>O313*H313</f>
        <v>0</v>
      </c>
      <c r="Q313" s="146">
        <v>0</v>
      </c>
      <c r="R313" s="146">
        <f>Q313*H313</f>
        <v>0</v>
      </c>
      <c r="S313" s="146">
        <v>0</v>
      </c>
      <c r="T313" s="147">
        <f>S313*H313</f>
        <v>0</v>
      </c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R313" s="148" t="s">
        <v>256</v>
      </c>
      <c r="AT313" s="148" t="s">
        <v>133</v>
      </c>
      <c r="AU313" s="148" t="s">
        <v>85</v>
      </c>
      <c r="AY313" s="16" t="s">
        <v>132</v>
      </c>
      <c r="BE313" s="149">
        <f>IF(N313="základní",J313,0)</f>
        <v>0</v>
      </c>
      <c r="BF313" s="149">
        <f>IF(N313="snížená",J313,0)</f>
        <v>0</v>
      </c>
      <c r="BG313" s="149">
        <f>IF(N313="zákl. přenesená",J313,0)</f>
        <v>0</v>
      </c>
      <c r="BH313" s="149">
        <f>IF(N313="sníž. přenesená",J313,0)</f>
        <v>0</v>
      </c>
      <c r="BI313" s="149">
        <f>IF(N313="nulová",J313,0)</f>
        <v>0</v>
      </c>
      <c r="BJ313" s="16" t="s">
        <v>83</v>
      </c>
      <c r="BK313" s="149">
        <f>ROUND(I313*H313,2)</f>
        <v>0</v>
      </c>
      <c r="BL313" s="16" t="s">
        <v>256</v>
      </c>
      <c r="BM313" s="148" t="s">
        <v>1247</v>
      </c>
    </row>
    <row r="314" spans="1:65" s="2" customFormat="1" ht="19.2">
      <c r="A314" s="31"/>
      <c r="B314" s="32"/>
      <c r="C314" s="31"/>
      <c r="D314" s="150" t="s">
        <v>138</v>
      </c>
      <c r="E314" s="31"/>
      <c r="F314" s="151" t="s">
        <v>824</v>
      </c>
      <c r="G314" s="31"/>
      <c r="H314" s="31"/>
      <c r="I314" s="152"/>
      <c r="J314" s="31"/>
      <c r="K314" s="31"/>
      <c r="L314" s="32"/>
      <c r="M314" s="153"/>
      <c r="N314" s="154"/>
      <c r="O314" s="57"/>
      <c r="P314" s="57"/>
      <c r="Q314" s="57"/>
      <c r="R314" s="57"/>
      <c r="S314" s="57"/>
      <c r="T314" s="58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T314" s="16" t="s">
        <v>138</v>
      </c>
      <c r="AU314" s="16" t="s">
        <v>85</v>
      </c>
    </row>
    <row r="315" spans="1:65" s="2" customFormat="1" ht="16.5" customHeight="1">
      <c r="A315" s="31"/>
      <c r="B315" s="136"/>
      <c r="C315" s="174" t="s">
        <v>580</v>
      </c>
      <c r="D315" s="174" t="s">
        <v>337</v>
      </c>
      <c r="E315" s="175" t="s">
        <v>826</v>
      </c>
      <c r="F315" s="176" t="s">
        <v>827</v>
      </c>
      <c r="G315" s="177" t="s">
        <v>136</v>
      </c>
      <c r="H315" s="178">
        <v>4</v>
      </c>
      <c r="I315" s="179"/>
      <c r="J315" s="180">
        <f>ROUND(I315*H315,2)</f>
        <v>0</v>
      </c>
      <c r="K315" s="176" t="s">
        <v>1</v>
      </c>
      <c r="L315" s="181"/>
      <c r="M315" s="182" t="s">
        <v>1</v>
      </c>
      <c r="N315" s="183" t="s">
        <v>41</v>
      </c>
      <c r="O315" s="57"/>
      <c r="P315" s="146">
        <f>O315*H315</f>
        <v>0</v>
      </c>
      <c r="Q315" s="146">
        <v>0</v>
      </c>
      <c r="R315" s="146">
        <f>Q315*H315</f>
        <v>0</v>
      </c>
      <c r="S315" s="146">
        <v>0</v>
      </c>
      <c r="T315" s="147">
        <f>S315*H315</f>
        <v>0</v>
      </c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R315" s="148" t="s">
        <v>340</v>
      </c>
      <c r="AT315" s="148" t="s">
        <v>337</v>
      </c>
      <c r="AU315" s="148" t="s">
        <v>85</v>
      </c>
      <c r="AY315" s="16" t="s">
        <v>132</v>
      </c>
      <c r="BE315" s="149">
        <f>IF(N315="základní",J315,0)</f>
        <v>0</v>
      </c>
      <c r="BF315" s="149">
        <f>IF(N315="snížená",J315,0)</f>
        <v>0</v>
      </c>
      <c r="BG315" s="149">
        <f>IF(N315="zákl. přenesená",J315,0)</f>
        <v>0</v>
      </c>
      <c r="BH315" s="149">
        <f>IF(N315="sníž. přenesená",J315,0)</f>
        <v>0</v>
      </c>
      <c r="BI315" s="149">
        <f>IF(N315="nulová",J315,0)</f>
        <v>0</v>
      </c>
      <c r="BJ315" s="16" t="s">
        <v>83</v>
      </c>
      <c r="BK315" s="149">
        <f>ROUND(I315*H315,2)</f>
        <v>0</v>
      </c>
      <c r="BL315" s="16" t="s">
        <v>256</v>
      </c>
      <c r="BM315" s="148" t="s">
        <v>1248</v>
      </c>
    </row>
    <row r="316" spans="1:65" s="2" customFormat="1">
      <c r="A316" s="31"/>
      <c r="B316" s="32"/>
      <c r="C316" s="31"/>
      <c r="D316" s="150" t="s">
        <v>138</v>
      </c>
      <c r="E316" s="31"/>
      <c r="F316" s="151" t="s">
        <v>827</v>
      </c>
      <c r="G316" s="31"/>
      <c r="H316" s="31"/>
      <c r="I316" s="152"/>
      <c r="J316" s="31"/>
      <c r="K316" s="31"/>
      <c r="L316" s="32"/>
      <c r="M316" s="153"/>
      <c r="N316" s="154"/>
      <c r="O316" s="57"/>
      <c r="P316" s="57"/>
      <c r="Q316" s="57"/>
      <c r="R316" s="57"/>
      <c r="S316" s="57"/>
      <c r="T316" s="58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T316" s="16" t="s">
        <v>138</v>
      </c>
      <c r="AU316" s="16" t="s">
        <v>85</v>
      </c>
    </row>
    <row r="317" spans="1:65" s="2" customFormat="1" ht="24.15" customHeight="1">
      <c r="A317" s="31"/>
      <c r="B317" s="136"/>
      <c r="C317" s="137" t="s">
        <v>586</v>
      </c>
      <c r="D317" s="137" t="s">
        <v>133</v>
      </c>
      <c r="E317" s="138" t="s">
        <v>830</v>
      </c>
      <c r="F317" s="139" t="s">
        <v>831</v>
      </c>
      <c r="G317" s="140" t="s">
        <v>136</v>
      </c>
      <c r="H317" s="141">
        <v>4</v>
      </c>
      <c r="I317" s="142"/>
      <c r="J317" s="143">
        <f>ROUND(I317*H317,2)</f>
        <v>0</v>
      </c>
      <c r="K317" s="139" t="s">
        <v>179</v>
      </c>
      <c r="L317" s="32"/>
      <c r="M317" s="144" t="s">
        <v>1</v>
      </c>
      <c r="N317" s="145" t="s">
        <v>41</v>
      </c>
      <c r="O317" s="57"/>
      <c r="P317" s="146">
        <f>O317*H317</f>
        <v>0</v>
      </c>
      <c r="Q317" s="146">
        <v>0</v>
      </c>
      <c r="R317" s="146">
        <f>Q317*H317</f>
        <v>0</v>
      </c>
      <c r="S317" s="146">
        <v>0</v>
      </c>
      <c r="T317" s="147">
        <f>S317*H317</f>
        <v>0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48" t="s">
        <v>256</v>
      </c>
      <c r="AT317" s="148" t="s">
        <v>133</v>
      </c>
      <c r="AU317" s="148" t="s">
        <v>85</v>
      </c>
      <c r="AY317" s="16" t="s">
        <v>132</v>
      </c>
      <c r="BE317" s="149">
        <f>IF(N317="základní",J317,0)</f>
        <v>0</v>
      </c>
      <c r="BF317" s="149">
        <f>IF(N317="snížená",J317,0)</f>
        <v>0</v>
      </c>
      <c r="BG317" s="149">
        <f>IF(N317="zákl. přenesená",J317,0)</f>
        <v>0</v>
      </c>
      <c r="BH317" s="149">
        <f>IF(N317="sníž. přenesená",J317,0)</f>
        <v>0</v>
      </c>
      <c r="BI317" s="149">
        <f>IF(N317="nulová",J317,0)</f>
        <v>0</v>
      </c>
      <c r="BJ317" s="16" t="s">
        <v>83</v>
      </c>
      <c r="BK317" s="149">
        <f>ROUND(I317*H317,2)</f>
        <v>0</v>
      </c>
      <c r="BL317" s="16" t="s">
        <v>256</v>
      </c>
      <c r="BM317" s="148" t="s">
        <v>1249</v>
      </c>
    </row>
    <row r="318" spans="1:65" s="2" customFormat="1" ht="19.2">
      <c r="A318" s="31"/>
      <c r="B318" s="32"/>
      <c r="C318" s="31"/>
      <c r="D318" s="150" t="s">
        <v>138</v>
      </c>
      <c r="E318" s="31"/>
      <c r="F318" s="151" t="s">
        <v>833</v>
      </c>
      <c r="G318" s="31"/>
      <c r="H318" s="31"/>
      <c r="I318" s="152"/>
      <c r="J318" s="31"/>
      <c r="K318" s="31"/>
      <c r="L318" s="32"/>
      <c r="M318" s="153"/>
      <c r="N318" s="154"/>
      <c r="O318" s="57"/>
      <c r="P318" s="57"/>
      <c r="Q318" s="57"/>
      <c r="R318" s="57"/>
      <c r="S318" s="57"/>
      <c r="T318" s="58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T318" s="16" t="s">
        <v>138</v>
      </c>
      <c r="AU318" s="16" t="s">
        <v>85</v>
      </c>
    </row>
    <row r="319" spans="1:65" s="2" customFormat="1" ht="24.15" customHeight="1">
      <c r="A319" s="31"/>
      <c r="B319" s="136"/>
      <c r="C319" s="174" t="s">
        <v>591</v>
      </c>
      <c r="D319" s="174" t="s">
        <v>337</v>
      </c>
      <c r="E319" s="175" t="s">
        <v>835</v>
      </c>
      <c r="F319" s="176" t="s">
        <v>836</v>
      </c>
      <c r="G319" s="177" t="s">
        <v>136</v>
      </c>
      <c r="H319" s="178">
        <v>4</v>
      </c>
      <c r="I319" s="179"/>
      <c r="J319" s="180">
        <f>ROUND(I319*H319,2)</f>
        <v>0</v>
      </c>
      <c r="K319" s="176" t="s">
        <v>179</v>
      </c>
      <c r="L319" s="181"/>
      <c r="M319" s="182" t="s">
        <v>1</v>
      </c>
      <c r="N319" s="183" t="s">
        <v>41</v>
      </c>
      <c r="O319" s="57"/>
      <c r="P319" s="146">
        <f>O319*H319</f>
        <v>0</v>
      </c>
      <c r="Q319" s="146">
        <v>4.0000000000000002E-4</v>
      </c>
      <c r="R319" s="146">
        <f>Q319*H319</f>
        <v>1.6000000000000001E-3</v>
      </c>
      <c r="S319" s="146">
        <v>0</v>
      </c>
      <c r="T319" s="147">
        <f>S319*H319</f>
        <v>0</v>
      </c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148" t="s">
        <v>340</v>
      </c>
      <c r="AT319" s="148" t="s">
        <v>337</v>
      </c>
      <c r="AU319" s="148" t="s">
        <v>85</v>
      </c>
      <c r="AY319" s="16" t="s">
        <v>132</v>
      </c>
      <c r="BE319" s="149">
        <f>IF(N319="základní",J319,0)</f>
        <v>0</v>
      </c>
      <c r="BF319" s="149">
        <f>IF(N319="snížená",J319,0)</f>
        <v>0</v>
      </c>
      <c r="BG319" s="149">
        <f>IF(N319="zákl. přenesená",J319,0)</f>
        <v>0</v>
      </c>
      <c r="BH319" s="149">
        <f>IF(N319="sníž. přenesená",J319,0)</f>
        <v>0</v>
      </c>
      <c r="BI319" s="149">
        <f>IF(N319="nulová",J319,0)</f>
        <v>0</v>
      </c>
      <c r="BJ319" s="16" t="s">
        <v>83</v>
      </c>
      <c r="BK319" s="149">
        <f>ROUND(I319*H319,2)</f>
        <v>0</v>
      </c>
      <c r="BL319" s="16" t="s">
        <v>256</v>
      </c>
      <c r="BM319" s="148" t="s">
        <v>1250</v>
      </c>
    </row>
    <row r="320" spans="1:65" s="2" customFormat="1" ht="19.2">
      <c r="A320" s="31"/>
      <c r="B320" s="32"/>
      <c r="C320" s="31"/>
      <c r="D320" s="150" t="s">
        <v>138</v>
      </c>
      <c r="E320" s="31"/>
      <c r="F320" s="151" t="s">
        <v>836</v>
      </c>
      <c r="G320" s="31"/>
      <c r="H320" s="31"/>
      <c r="I320" s="152"/>
      <c r="J320" s="31"/>
      <c r="K320" s="31"/>
      <c r="L320" s="32"/>
      <c r="M320" s="153"/>
      <c r="N320" s="154"/>
      <c r="O320" s="57"/>
      <c r="P320" s="57"/>
      <c r="Q320" s="57"/>
      <c r="R320" s="57"/>
      <c r="S320" s="57"/>
      <c r="T320" s="58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T320" s="16" t="s">
        <v>138</v>
      </c>
      <c r="AU320" s="16" t="s">
        <v>85</v>
      </c>
    </row>
    <row r="321" spans="1:65" s="11" customFormat="1" ht="22.95" customHeight="1">
      <c r="B321" s="125"/>
      <c r="D321" s="126" t="s">
        <v>75</v>
      </c>
      <c r="E321" s="163" t="s">
        <v>500</v>
      </c>
      <c r="F321" s="163" t="s">
        <v>501</v>
      </c>
      <c r="I321" s="128"/>
      <c r="J321" s="164">
        <f>BK321</f>
        <v>0</v>
      </c>
      <c r="L321" s="125"/>
      <c r="M321" s="130"/>
      <c r="N321" s="131"/>
      <c r="O321" s="131"/>
      <c r="P321" s="132">
        <f>SUM(P322:P325)</f>
        <v>0</v>
      </c>
      <c r="Q321" s="131"/>
      <c r="R321" s="132">
        <f>SUM(R322:R325)</f>
        <v>2.9000000000000001E-2</v>
      </c>
      <c r="S321" s="131"/>
      <c r="T321" s="133">
        <f>SUM(T322:T325)</f>
        <v>0</v>
      </c>
      <c r="AR321" s="126" t="s">
        <v>85</v>
      </c>
      <c r="AT321" s="134" t="s">
        <v>75</v>
      </c>
      <c r="AU321" s="134" t="s">
        <v>83</v>
      </c>
      <c r="AY321" s="126" t="s">
        <v>132</v>
      </c>
      <c r="BK321" s="135">
        <f>SUM(BK322:BK325)</f>
        <v>0</v>
      </c>
    </row>
    <row r="322" spans="1:65" s="2" customFormat="1" ht="24.15" customHeight="1">
      <c r="A322" s="31"/>
      <c r="B322" s="136"/>
      <c r="C322" s="137" t="s">
        <v>596</v>
      </c>
      <c r="D322" s="137" t="s">
        <v>133</v>
      </c>
      <c r="E322" s="138" t="s">
        <v>986</v>
      </c>
      <c r="F322" s="139" t="s">
        <v>987</v>
      </c>
      <c r="G322" s="140" t="s">
        <v>136</v>
      </c>
      <c r="H322" s="141">
        <v>1</v>
      </c>
      <c r="I322" s="142"/>
      <c r="J322" s="143">
        <f>ROUND(I322*H322,2)</f>
        <v>0</v>
      </c>
      <c r="K322" s="139" t="s">
        <v>179</v>
      </c>
      <c r="L322" s="32"/>
      <c r="M322" s="144" t="s">
        <v>1</v>
      </c>
      <c r="N322" s="145" t="s">
        <v>41</v>
      </c>
      <c r="O322" s="57"/>
      <c r="P322" s="146">
        <f>O322*H322</f>
        <v>0</v>
      </c>
      <c r="Q322" s="146">
        <v>0</v>
      </c>
      <c r="R322" s="146">
        <f>Q322*H322</f>
        <v>0</v>
      </c>
      <c r="S322" s="146">
        <v>0</v>
      </c>
      <c r="T322" s="147">
        <f>S322*H322</f>
        <v>0</v>
      </c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R322" s="148" t="s">
        <v>256</v>
      </c>
      <c r="AT322" s="148" t="s">
        <v>133</v>
      </c>
      <c r="AU322" s="148" t="s">
        <v>85</v>
      </c>
      <c r="AY322" s="16" t="s">
        <v>132</v>
      </c>
      <c r="BE322" s="149">
        <f>IF(N322="základní",J322,0)</f>
        <v>0</v>
      </c>
      <c r="BF322" s="149">
        <f>IF(N322="snížená",J322,0)</f>
        <v>0</v>
      </c>
      <c r="BG322" s="149">
        <f>IF(N322="zákl. přenesená",J322,0)</f>
        <v>0</v>
      </c>
      <c r="BH322" s="149">
        <f>IF(N322="sníž. přenesená",J322,0)</f>
        <v>0</v>
      </c>
      <c r="BI322" s="149">
        <f>IF(N322="nulová",J322,0)</f>
        <v>0</v>
      </c>
      <c r="BJ322" s="16" t="s">
        <v>83</v>
      </c>
      <c r="BK322" s="149">
        <f>ROUND(I322*H322,2)</f>
        <v>0</v>
      </c>
      <c r="BL322" s="16" t="s">
        <v>256</v>
      </c>
      <c r="BM322" s="148" t="s">
        <v>988</v>
      </c>
    </row>
    <row r="323" spans="1:65" s="2" customFormat="1" ht="19.2">
      <c r="A323" s="31"/>
      <c r="B323" s="32"/>
      <c r="C323" s="31"/>
      <c r="D323" s="150" t="s">
        <v>138</v>
      </c>
      <c r="E323" s="31"/>
      <c r="F323" s="151" t="s">
        <v>989</v>
      </c>
      <c r="G323" s="31"/>
      <c r="H323" s="31"/>
      <c r="I323" s="152"/>
      <c r="J323" s="31"/>
      <c r="K323" s="31"/>
      <c r="L323" s="32"/>
      <c r="M323" s="153"/>
      <c r="N323" s="154"/>
      <c r="O323" s="57"/>
      <c r="P323" s="57"/>
      <c r="Q323" s="57"/>
      <c r="R323" s="57"/>
      <c r="S323" s="57"/>
      <c r="T323" s="58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T323" s="16" t="s">
        <v>138</v>
      </c>
      <c r="AU323" s="16" t="s">
        <v>85</v>
      </c>
    </row>
    <row r="324" spans="1:65" s="2" customFormat="1" ht="24.15" customHeight="1">
      <c r="A324" s="31"/>
      <c r="B324" s="136"/>
      <c r="C324" s="174" t="s">
        <v>603</v>
      </c>
      <c r="D324" s="174" t="s">
        <v>337</v>
      </c>
      <c r="E324" s="175" t="s">
        <v>990</v>
      </c>
      <c r="F324" s="176" t="s">
        <v>991</v>
      </c>
      <c r="G324" s="177" t="s">
        <v>136</v>
      </c>
      <c r="H324" s="178">
        <v>1</v>
      </c>
      <c r="I324" s="179"/>
      <c r="J324" s="180">
        <f>ROUND(I324*H324,2)</f>
        <v>0</v>
      </c>
      <c r="K324" s="176" t="s">
        <v>179</v>
      </c>
      <c r="L324" s="181"/>
      <c r="M324" s="182" t="s">
        <v>1</v>
      </c>
      <c r="N324" s="183" t="s">
        <v>41</v>
      </c>
      <c r="O324" s="57"/>
      <c r="P324" s="146">
        <f>O324*H324</f>
        <v>0</v>
      </c>
      <c r="Q324" s="146">
        <v>2.9000000000000001E-2</v>
      </c>
      <c r="R324" s="146">
        <f>Q324*H324</f>
        <v>2.9000000000000001E-2</v>
      </c>
      <c r="S324" s="146">
        <v>0</v>
      </c>
      <c r="T324" s="147">
        <f>S324*H324</f>
        <v>0</v>
      </c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R324" s="148" t="s">
        <v>340</v>
      </c>
      <c r="AT324" s="148" t="s">
        <v>337</v>
      </c>
      <c r="AU324" s="148" t="s">
        <v>85</v>
      </c>
      <c r="AY324" s="16" t="s">
        <v>132</v>
      </c>
      <c r="BE324" s="149">
        <f>IF(N324="základní",J324,0)</f>
        <v>0</v>
      </c>
      <c r="BF324" s="149">
        <f>IF(N324="snížená",J324,0)</f>
        <v>0</v>
      </c>
      <c r="BG324" s="149">
        <f>IF(N324="zákl. přenesená",J324,0)</f>
        <v>0</v>
      </c>
      <c r="BH324" s="149">
        <f>IF(N324="sníž. přenesená",J324,0)</f>
        <v>0</v>
      </c>
      <c r="BI324" s="149">
        <f>IF(N324="nulová",J324,0)</f>
        <v>0</v>
      </c>
      <c r="BJ324" s="16" t="s">
        <v>83</v>
      </c>
      <c r="BK324" s="149">
        <f>ROUND(I324*H324,2)</f>
        <v>0</v>
      </c>
      <c r="BL324" s="16" t="s">
        <v>256</v>
      </c>
      <c r="BM324" s="148" t="s">
        <v>992</v>
      </c>
    </row>
    <row r="325" spans="1:65" s="2" customFormat="1">
      <c r="A325" s="31"/>
      <c r="B325" s="32"/>
      <c r="C325" s="31"/>
      <c r="D325" s="150" t="s">
        <v>138</v>
      </c>
      <c r="E325" s="31"/>
      <c r="F325" s="151" t="s">
        <v>991</v>
      </c>
      <c r="G325" s="31"/>
      <c r="H325" s="31"/>
      <c r="I325" s="152"/>
      <c r="J325" s="31"/>
      <c r="K325" s="31"/>
      <c r="L325" s="32"/>
      <c r="M325" s="153"/>
      <c r="N325" s="154"/>
      <c r="O325" s="57"/>
      <c r="P325" s="57"/>
      <c r="Q325" s="57"/>
      <c r="R325" s="57"/>
      <c r="S325" s="57"/>
      <c r="T325" s="58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T325" s="16" t="s">
        <v>138</v>
      </c>
      <c r="AU325" s="16" t="s">
        <v>85</v>
      </c>
    </row>
    <row r="326" spans="1:65" s="11" customFormat="1" ht="22.95" customHeight="1">
      <c r="B326" s="125"/>
      <c r="D326" s="126" t="s">
        <v>75</v>
      </c>
      <c r="E326" s="163" t="s">
        <v>1251</v>
      </c>
      <c r="F326" s="163" t="s">
        <v>1252</v>
      </c>
      <c r="I326" s="128"/>
      <c r="J326" s="164">
        <f>BK326</f>
        <v>0</v>
      </c>
      <c r="L326" s="125"/>
      <c r="M326" s="130"/>
      <c r="N326" s="131"/>
      <c r="O326" s="131"/>
      <c r="P326" s="132">
        <f>SUM(P327:P328)</f>
        <v>0</v>
      </c>
      <c r="Q326" s="131"/>
      <c r="R326" s="132">
        <f>SUM(R327:R328)</f>
        <v>0</v>
      </c>
      <c r="S326" s="131"/>
      <c r="T326" s="133">
        <f>SUM(T327:T328)</f>
        <v>0</v>
      </c>
      <c r="AR326" s="126" t="s">
        <v>85</v>
      </c>
      <c r="AT326" s="134" t="s">
        <v>75</v>
      </c>
      <c r="AU326" s="134" t="s">
        <v>83</v>
      </c>
      <c r="AY326" s="126" t="s">
        <v>132</v>
      </c>
      <c r="BK326" s="135">
        <f>SUM(BK327:BK328)</f>
        <v>0</v>
      </c>
    </row>
    <row r="327" spans="1:65" s="2" customFormat="1" ht="24.15" customHeight="1">
      <c r="A327" s="31"/>
      <c r="B327" s="136"/>
      <c r="C327" s="137" t="s">
        <v>607</v>
      </c>
      <c r="D327" s="137" t="s">
        <v>133</v>
      </c>
      <c r="E327" s="138" t="s">
        <v>1253</v>
      </c>
      <c r="F327" s="139" t="s">
        <v>1254</v>
      </c>
      <c r="G327" s="140" t="s">
        <v>136</v>
      </c>
      <c r="H327" s="141">
        <v>1</v>
      </c>
      <c r="I327" s="142"/>
      <c r="J327" s="143">
        <f>ROUND(I327*H327,2)</f>
        <v>0</v>
      </c>
      <c r="K327" s="139" t="s">
        <v>1</v>
      </c>
      <c r="L327" s="32"/>
      <c r="M327" s="144" t="s">
        <v>1</v>
      </c>
      <c r="N327" s="145" t="s">
        <v>41</v>
      </c>
      <c r="O327" s="57"/>
      <c r="P327" s="146">
        <f>O327*H327</f>
        <v>0</v>
      </c>
      <c r="Q327" s="146">
        <v>0</v>
      </c>
      <c r="R327" s="146">
        <f>Q327*H327</f>
        <v>0</v>
      </c>
      <c r="S327" s="146">
        <v>0</v>
      </c>
      <c r="T327" s="147">
        <f>S327*H327</f>
        <v>0</v>
      </c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R327" s="148" t="s">
        <v>256</v>
      </c>
      <c r="AT327" s="148" t="s">
        <v>133</v>
      </c>
      <c r="AU327" s="148" t="s">
        <v>85</v>
      </c>
      <c r="AY327" s="16" t="s">
        <v>132</v>
      </c>
      <c r="BE327" s="149">
        <f>IF(N327="základní",J327,0)</f>
        <v>0</v>
      </c>
      <c r="BF327" s="149">
        <f>IF(N327="snížená",J327,0)</f>
        <v>0</v>
      </c>
      <c r="BG327" s="149">
        <f>IF(N327="zákl. přenesená",J327,0)</f>
        <v>0</v>
      </c>
      <c r="BH327" s="149">
        <f>IF(N327="sníž. přenesená",J327,0)</f>
        <v>0</v>
      </c>
      <c r="BI327" s="149">
        <f>IF(N327="nulová",J327,0)</f>
        <v>0</v>
      </c>
      <c r="BJ327" s="16" t="s">
        <v>83</v>
      </c>
      <c r="BK327" s="149">
        <f>ROUND(I327*H327,2)</f>
        <v>0</v>
      </c>
      <c r="BL327" s="16" t="s">
        <v>256</v>
      </c>
      <c r="BM327" s="148" t="s">
        <v>1255</v>
      </c>
    </row>
    <row r="328" spans="1:65" s="2" customFormat="1" ht="19.2">
      <c r="A328" s="31"/>
      <c r="B328" s="32"/>
      <c r="C328" s="31"/>
      <c r="D328" s="150" t="s">
        <v>138</v>
      </c>
      <c r="E328" s="31"/>
      <c r="F328" s="151" t="s">
        <v>1254</v>
      </c>
      <c r="G328" s="31"/>
      <c r="H328" s="31"/>
      <c r="I328" s="152"/>
      <c r="J328" s="31"/>
      <c r="K328" s="31"/>
      <c r="L328" s="32"/>
      <c r="M328" s="153"/>
      <c r="N328" s="154"/>
      <c r="O328" s="57"/>
      <c r="P328" s="57"/>
      <c r="Q328" s="57"/>
      <c r="R328" s="57"/>
      <c r="S328" s="57"/>
      <c r="T328" s="58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T328" s="16" t="s">
        <v>138</v>
      </c>
      <c r="AU328" s="16" t="s">
        <v>85</v>
      </c>
    </row>
    <row r="329" spans="1:65" s="11" customFormat="1" ht="22.95" customHeight="1">
      <c r="B329" s="125"/>
      <c r="D329" s="126" t="s">
        <v>75</v>
      </c>
      <c r="E329" s="163" t="s">
        <v>525</v>
      </c>
      <c r="F329" s="163" t="s">
        <v>526</v>
      </c>
      <c r="I329" s="128"/>
      <c r="J329" s="164">
        <f>BK329</f>
        <v>0</v>
      </c>
      <c r="L329" s="125"/>
      <c r="M329" s="130"/>
      <c r="N329" s="131"/>
      <c r="O329" s="131"/>
      <c r="P329" s="132">
        <f>SUM(P330:P347)</f>
        <v>0</v>
      </c>
      <c r="Q329" s="131"/>
      <c r="R329" s="132">
        <f>SUM(R330:R347)</f>
        <v>0.93693899999999997</v>
      </c>
      <c r="S329" s="131"/>
      <c r="T329" s="133">
        <f>SUM(T330:T347)</f>
        <v>0</v>
      </c>
      <c r="AR329" s="126" t="s">
        <v>85</v>
      </c>
      <c r="AT329" s="134" t="s">
        <v>75</v>
      </c>
      <c r="AU329" s="134" t="s">
        <v>83</v>
      </c>
      <c r="AY329" s="126" t="s">
        <v>132</v>
      </c>
      <c r="BK329" s="135">
        <f>SUM(BK330:BK347)</f>
        <v>0</v>
      </c>
    </row>
    <row r="330" spans="1:65" s="2" customFormat="1" ht="16.5" customHeight="1">
      <c r="A330" s="31"/>
      <c r="B330" s="136"/>
      <c r="C330" s="137" t="s">
        <v>608</v>
      </c>
      <c r="D330" s="137" t="s">
        <v>133</v>
      </c>
      <c r="E330" s="138" t="s">
        <v>533</v>
      </c>
      <c r="F330" s="139" t="s">
        <v>534</v>
      </c>
      <c r="G330" s="140" t="s">
        <v>178</v>
      </c>
      <c r="H330" s="141">
        <v>86.5</v>
      </c>
      <c r="I330" s="142"/>
      <c r="J330" s="143">
        <f>ROUND(I330*H330,2)</f>
        <v>0</v>
      </c>
      <c r="K330" s="139" t="s">
        <v>179</v>
      </c>
      <c r="L330" s="32"/>
      <c r="M330" s="144" t="s">
        <v>1</v>
      </c>
      <c r="N330" s="145" t="s">
        <v>41</v>
      </c>
      <c r="O330" s="57"/>
      <c r="P330" s="146">
        <f>O330*H330</f>
        <v>0</v>
      </c>
      <c r="Q330" s="146">
        <v>0</v>
      </c>
      <c r="R330" s="146">
        <f>Q330*H330</f>
        <v>0</v>
      </c>
      <c r="S330" s="146">
        <v>0</v>
      </c>
      <c r="T330" s="147">
        <f>S330*H330</f>
        <v>0</v>
      </c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R330" s="148" t="s">
        <v>256</v>
      </c>
      <c r="AT330" s="148" t="s">
        <v>133</v>
      </c>
      <c r="AU330" s="148" t="s">
        <v>85</v>
      </c>
      <c r="AY330" s="16" t="s">
        <v>132</v>
      </c>
      <c r="BE330" s="149">
        <f>IF(N330="základní",J330,0)</f>
        <v>0</v>
      </c>
      <c r="BF330" s="149">
        <f>IF(N330="snížená",J330,0)</f>
        <v>0</v>
      </c>
      <c r="BG330" s="149">
        <f>IF(N330="zákl. přenesená",J330,0)</f>
        <v>0</v>
      </c>
      <c r="BH330" s="149">
        <f>IF(N330="sníž. přenesená",J330,0)</f>
        <v>0</v>
      </c>
      <c r="BI330" s="149">
        <f>IF(N330="nulová",J330,0)</f>
        <v>0</v>
      </c>
      <c r="BJ330" s="16" t="s">
        <v>83</v>
      </c>
      <c r="BK330" s="149">
        <f>ROUND(I330*H330,2)</f>
        <v>0</v>
      </c>
      <c r="BL330" s="16" t="s">
        <v>256</v>
      </c>
      <c r="BM330" s="148" t="s">
        <v>535</v>
      </c>
    </row>
    <row r="331" spans="1:65" s="2" customFormat="1">
      <c r="A331" s="31"/>
      <c r="B331" s="32"/>
      <c r="C331" s="31"/>
      <c r="D331" s="150" t="s">
        <v>138</v>
      </c>
      <c r="E331" s="31"/>
      <c r="F331" s="151" t="s">
        <v>536</v>
      </c>
      <c r="G331" s="31"/>
      <c r="H331" s="31"/>
      <c r="I331" s="152"/>
      <c r="J331" s="31"/>
      <c r="K331" s="31"/>
      <c r="L331" s="32"/>
      <c r="M331" s="153"/>
      <c r="N331" s="154"/>
      <c r="O331" s="57"/>
      <c r="P331" s="57"/>
      <c r="Q331" s="57"/>
      <c r="R331" s="57"/>
      <c r="S331" s="57"/>
      <c r="T331" s="58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T331" s="16" t="s">
        <v>138</v>
      </c>
      <c r="AU331" s="16" t="s">
        <v>85</v>
      </c>
    </row>
    <row r="332" spans="1:65" s="2" customFormat="1" ht="24.15" customHeight="1">
      <c r="A332" s="31"/>
      <c r="B332" s="136"/>
      <c r="C332" s="137" t="s">
        <v>609</v>
      </c>
      <c r="D332" s="137" t="s">
        <v>133</v>
      </c>
      <c r="E332" s="138" t="s">
        <v>538</v>
      </c>
      <c r="F332" s="139" t="s">
        <v>539</v>
      </c>
      <c r="G332" s="140" t="s">
        <v>178</v>
      </c>
      <c r="H332" s="141">
        <v>86.5</v>
      </c>
      <c r="I332" s="142"/>
      <c r="J332" s="143">
        <f>ROUND(I332*H332,2)</f>
        <v>0</v>
      </c>
      <c r="K332" s="139" t="s">
        <v>179</v>
      </c>
      <c r="L332" s="32"/>
      <c r="M332" s="144" t="s">
        <v>1</v>
      </c>
      <c r="N332" s="145" t="s">
        <v>41</v>
      </c>
      <c r="O332" s="57"/>
      <c r="P332" s="146">
        <f>O332*H332</f>
        <v>0</v>
      </c>
      <c r="Q332" s="146">
        <v>3.0000000000000001E-5</v>
      </c>
      <c r="R332" s="146">
        <f>Q332*H332</f>
        <v>2.5950000000000001E-3</v>
      </c>
      <c r="S332" s="146">
        <v>0</v>
      </c>
      <c r="T332" s="147">
        <f>S332*H332</f>
        <v>0</v>
      </c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R332" s="148" t="s">
        <v>256</v>
      </c>
      <c r="AT332" s="148" t="s">
        <v>133</v>
      </c>
      <c r="AU332" s="148" t="s">
        <v>85</v>
      </c>
      <c r="AY332" s="16" t="s">
        <v>132</v>
      </c>
      <c r="BE332" s="149">
        <f>IF(N332="základní",J332,0)</f>
        <v>0</v>
      </c>
      <c r="BF332" s="149">
        <f>IF(N332="snížená",J332,0)</f>
        <v>0</v>
      </c>
      <c r="BG332" s="149">
        <f>IF(N332="zákl. přenesená",J332,0)</f>
        <v>0</v>
      </c>
      <c r="BH332" s="149">
        <f>IF(N332="sníž. přenesená",J332,0)</f>
        <v>0</v>
      </c>
      <c r="BI332" s="149">
        <f>IF(N332="nulová",J332,0)</f>
        <v>0</v>
      </c>
      <c r="BJ332" s="16" t="s">
        <v>83</v>
      </c>
      <c r="BK332" s="149">
        <f>ROUND(I332*H332,2)</f>
        <v>0</v>
      </c>
      <c r="BL332" s="16" t="s">
        <v>256</v>
      </c>
      <c r="BM332" s="148" t="s">
        <v>540</v>
      </c>
    </row>
    <row r="333" spans="1:65" s="2" customFormat="1">
      <c r="A333" s="31"/>
      <c r="B333" s="32"/>
      <c r="C333" s="31"/>
      <c r="D333" s="150" t="s">
        <v>138</v>
      </c>
      <c r="E333" s="31"/>
      <c r="F333" s="151" t="s">
        <v>541</v>
      </c>
      <c r="G333" s="31"/>
      <c r="H333" s="31"/>
      <c r="I333" s="152"/>
      <c r="J333" s="31"/>
      <c r="K333" s="31"/>
      <c r="L333" s="32"/>
      <c r="M333" s="153"/>
      <c r="N333" s="154"/>
      <c r="O333" s="57"/>
      <c r="P333" s="57"/>
      <c r="Q333" s="57"/>
      <c r="R333" s="57"/>
      <c r="S333" s="57"/>
      <c r="T333" s="58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T333" s="16" t="s">
        <v>138</v>
      </c>
      <c r="AU333" s="16" t="s">
        <v>85</v>
      </c>
    </row>
    <row r="334" spans="1:65" s="2" customFormat="1" ht="33" customHeight="1">
      <c r="A334" s="31"/>
      <c r="B334" s="136"/>
      <c r="C334" s="137" t="s">
        <v>610</v>
      </c>
      <c r="D334" s="137" t="s">
        <v>133</v>
      </c>
      <c r="E334" s="138" t="s">
        <v>543</v>
      </c>
      <c r="F334" s="139" t="s">
        <v>544</v>
      </c>
      <c r="G334" s="140" t="s">
        <v>178</v>
      </c>
      <c r="H334" s="141">
        <v>86.5</v>
      </c>
      <c r="I334" s="142"/>
      <c r="J334" s="143">
        <f>ROUND(I334*H334,2)</f>
        <v>0</v>
      </c>
      <c r="K334" s="139" t="s">
        <v>179</v>
      </c>
      <c r="L334" s="32"/>
      <c r="M334" s="144" t="s">
        <v>1</v>
      </c>
      <c r="N334" s="145" t="s">
        <v>41</v>
      </c>
      <c r="O334" s="57"/>
      <c r="P334" s="146">
        <f>O334*H334</f>
        <v>0</v>
      </c>
      <c r="Q334" s="146">
        <v>7.4999999999999997E-3</v>
      </c>
      <c r="R334" s="146">
        <f>Q334*H334</f>
        <v>0.64874999999999994</v>
      </c>
      <c r="S334" s="146">
        <v>0</v>
      </c>
      <c r="T334" s="147">
        <f>S334*H334</f>
        <v>0</v>
      </c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R334" s="148" t="s">
        <v>256</v>
      </c>
      <c r="AT334" s="148" t="s">
        <v>133</v>
      </c>
      <c r="AU334" s="148" t="s">
        <v>85</v>
      </c>
      <c r="AY334" s="16" t="s">
        <v>132</v>
      </c>
      <c r="BE334" s="149">
        <f>IF(N334="základní",J334,0)</f>
        <v>0</v>
      </c>
      <c r="BF334" s="149">
        <f>IF(N334="snížená",J334,0)</f>
        <v>0</v>
      </c>
      <c r="BG334" s="149">
        <f>IF(N334="zákl. přenesená",J334,0)</f>
        <v>0</v>
      </c>
      <c r="BH334" s="149">
        <f>IF(N334="sníž. přenesená",J334,0)</f>
        <v>0</v>
      </c>
      <c r="BI334" s="149">
        <f>IF(N334="nulová",J334,0)</f>
        <v>0</v>
      </c>
      <c r="BJ334" s="16" t="s">
        <v>83</v>
      </c>
      <c r="BK334" s="149">
        <f>ROUND(I334*H334,2)</f>
        <v>0</v>
      </c>
      <c r="BL334" s="16" t="s">
        <v>256</v>
      </c>
      <c r="BM334" s="148" t="s">
        <v>545</v>
      </c>
    </row>
    <row r="335" spans="1:65" s="2" customFormat="1" ht="19.2">
      <c r="A335" s="31"/>
      <c r="B335" s="32"/>
      <c r="C335" s="31"/>
      <c r="D335" s="150" t="s">
        <v>138</v>
      </c>
      <c r="E335" s="31"/>
      <c r="F335" s="151" t="s">
        <v>546</v>
      </c>
      <c r="G335" s="31"/>
      <c r="H335" s="31"/>
      <c r="I335" s="152"/>
      <c r="J335" s="31"/>
      <c r="K335" s="31"/>
      <c r="L335" s="32"/>
      <c r="M335" s="153"/>
      <c r="N335" s="154"/>
      <c r="O335" s="57"/>
      <c r="P335" s="57"/>
      <c r="Q335" s="57"/>
      <c r="R335" s="57"/>
      <c r="S335" s="57"/>
      <c r="T335" s="58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T335" s="16" t="s">
        <v>138</v>
      </c>
      <c r="AU335" s="16" t="s">
        <v>85</v>
      </c>
    </row>
    <row r="336" spans="1:65" s="2" customFormat="1" ht="16.5" customHeight="1">
      <c r="A336" s="31"/>
      <c r="B336" s="136"/>
      <c r="C336" s="137" t="s">
        <v>611</v>
      </c>
      <c r="D336" s="137" t="s">
        <v>133</v>
      </c>
      <c r="E336" s="138" t="s">
        <v>553</v>
      </c>
      <c r="F336" s="139" t="s">
        <v>554</v>
      </c>
      <c r="G336" s="140" t="s">
        <v>178</v>
      </c>
      <c r="H336" s="141">
        <v>86.5</v>
      </c>
      <c r="I336" s="142"/>
      <c r="J336" s="143">
        <f>ROUND(I336*H336,2)</f>
        <v>0</v>
      </c>
      <c r="K336" s="139" t="s">
        <v>179</v>
      </c>
      <c r="L336" s="32"/>
      <c r="M336" s="144" t="s">
        <v>1</v>
      </c>
      <c r="N336" s="145" t="s">
        <v>41</v>
      </c>
      <c r="O336" s="57"/>
      <c r="P336" s="146">
        <f>O336*H336</f>
        <v>0</v>
      </c>
      <c r="Q336" s="146">
        <v>2.9999999999999997E-4</v>
      </c>
      <c r="R336" s="146">
        <f>Q336*H336</f>
        <v>2.5949999999999997E-2</v>
      </c>
      <c r="S336" s="146">
        <v>0</v>
      </c>
      <c r="T336" s="147">
        <f>S336*H336</f>
        <v>0</v>
      </c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R336" s="148" t="s">
        <v>256</v>
      </c>
      <c r="AT336" s="148" t="s">
        <v>133</v>
      </c>
      <c r="AU336" s="148" t="s">
        <v>85</v>
      </c>
      <c r="AY336" s="16" t="s">
        <v>132</v>
      </c>
      <c r="BE336" s="149">
        <f>IF(N336="základní",J336,0)</f>
        <v>0</v>
      </c>
      <c r="BF336" s="149">
        <f>IF(N336="snížená",J336,0)</f>
        <v>0</v>
      </c>
      <c r="BG336" s="149">
        <f>IF(N336="zákl. přenesená",J336,0)</f>
        <v>0</v>
      </c>
      <c r="BH336" s="149">
        <f>IF(N336="sníž. přenesená",J336,0)</f>
        <v>0</v>
      </c>
      <c r="BI336" s="149">
        <f>IF(N336="nulová",J336,0)</f>
        <v>0</v>
      </c>
      <c r="BJ336" s="16" t="s">
        <v>83</v>
      </c>
      <c r="BK336" s="149">
        <f>ROUND(I336*H336,2)</f>
        <v>0</v>
      </c>
      <c r="BL336" s="16" t="s">
        <v>256</v>
      </c>
      <c r="BM336" s="148" t="s">
        <v>555</v>
      </c>
    </row>
    <row r="337" spans="1:65" s="2" customFormat="1" ht="19.2">
      <c r="A337" s="31"/>
      <c r="B337" s="32"/>
      <c r="C337" s="31"/>
      <c r="D337" s="150" t="s">
        <v>138</v>
      </c>
      <c r="E337" s="31"/>
      <c r="F337" s="151" t="s">
        <v>556</v>
      </c>
      <c r="G337" s="31"/>
      <c r="H337" s="31"/>
      <c r="I337" s="152"/>
      <c r="J337" s="31"/>
      <c r="K337" s="31"/>
      <c r="L337" s="32"/>
      <c r="M337" s="153"/>
      <c r="N337" s="154"/>
      <c r="O337" s="57"/>
      <c r="P337" s="57"/>
      <c r="Q337" s="57"/>
      <c r="R337" s="57"/>
      <c r="S337" s="57"/>
      <c r="T337" s="58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T337" s="16" t="s">
        <v>138</v>
      </c>
      <c r="AU337" s="16" t="s">
        <v>85</v>
      </c>
    </row>
    <row r="338" spans="1:65" s="2" customFormat="1" ht="16.5" customHeight="1">
      <c r="A338" s="31"/>
      <c r="B338" s="136"/>
      <c r="C338" s="174" t="s">
        <v>616</v>
      </c>
      <c r="D338" s="174" t="s">
        <v>337</v>
      </c>
      <c r="E338" s="175" t="s">
        <v>558</v>
      </c>
      <c r="F338" s="176" t="s">
        <v>559</v>
      </c>
      <c r="G338" s="177" t="s">
        <v>178</v>
      </c>
      <c r="H338" s="178">
        <v>95.15</v>
      </c>
      <c r="I338" s="179"/>
      <c r="J338" s="180">
        <f>ROUND(I338*H338,2)</f>
        <v>0</v>
      </c>
      <c r="K338" s="176" t="s">
        <v>179</v>
      </c>
      <c r="L338" s="181"/>
      <c r="M338" s="182" t="s">
        <v>1</v>
      </c>
      <c r="N338" s="183" t="s">
        <v>41</v>
      </c>
      <c r="O338" s="57"/>
      <c r="P338" s="146">
        <f>O338*H338</f>
        <v>0</v>
      </c>
      <c r="Q338" s="146">
        <v>2.64E-3</v>
      </c>
      <c r="R338" s="146">
        <f>Q338*H338</f>
        <v>0.25119600000000003</v>
      </c>
      <c r="S338" s="146">
        <v>0</v>
      </c>
      <c r="T338" s="147">
        <f>S338*H338</f>
        <v>0</v>
      </c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R338" s="148" t="s">
        <v>340</v>
      </c>
      <c r="AT338" s="148" t="s">
        <v>337</v>
      </c>
      <c r="AU338" s="148" t="s">
        <v>85</v>
      </c>
      <c r="AY338" s="16" t="s">
        <v>132</v>
      </c>
      <c r="BE338" s="149">
        <f>IF(N338="základní",J338,0)</f>
        <v>0</v>
      </c>
      <c r="BF338" s="149">
        <f>IF(N338="snížená",J338,0)</f>
        <v>0</v>
      </c>
      <c r="BG338" s="149">
        <f>IF(N338="zákl. přenesená",J338,0)</f>
        <v>0</v>
      </c>
      <c r="BH338" s="149">
        <f>IF(N338="sníž. přenesená",J338,0)</f>
        <v>0</v>
      </c>
      <c r="BI338" s="149">
        <f>IF(N338="nulová",J338,0)</f>
        <v>0</v>
      </c>
      <c r="BJ338" s="16" t="s">
        <v>83</v>
      </c>
      <c r="BK338" s="149">
        <f>ROUND(I338*H338,2)</f>
        <v>0</v>
      </c>
      <c r="BL338" s="16" t="s">
        <v>256</v>
      </c>
      <c r="BM338" s="148" t="s">
        <v>560</v>
      </c>
    </row>
    <row r="339" spans="1:65" s="2" customFormat="1">
      <c r="A339" s="31"/>
      <c r="B339" s="32"/>
      <c r="C339" s="31"/>
      <c r="D339" s="150" t="s">
        <v>138</v>
      </c>
      <c r="E339" s="31"/>
      <c r="F339" s="151" t="s">
        <v>559</v>
      </c>
      <c r="G339" s="31"/>
      <c r="H339" s="31"/>
      <c r="I339" s="152"/>
      <c r="J339" s="31"/>
      <c r="K339" s="31"/>
      <c r="L339" s="32"/>
      <c r="M339" s="153"/>
      <c r="N339" s="154"/>
      <c r="O339" s="57"/>
      <c r="P339" s="57"/>
      <c r="Q339" s="57"/>
      <c r="R339" s="57"/>
      <c r="S339" s="57"/>
      <c r="T339" s="58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T339" s="16" t="s">
        <v>138</v>
      </c>
      <c r="AU339" s="16" t="s">
        <v>85</v>
      </c>
    </row>
    <row r="340" spans="1:65" s="13" customFormat="1">
      <c r="B340" s="165"/>
      <c r="D340" s="150" t="s">
        <v>186</v>
      </c>
      <c r="F340" s="167" t="s">
        <v>1256</v>
      </c>
      <c r="H340" s="168">
        <v>95.15</v>
      </c>
      <c r="I340" s="169"/>
      <c r="L340" s="165"/>
      <c r="M340" s="170"/>
      <c r="N340" s="171"/>
      <c r="O340" s="171"/>
      <c r="P340" s="171"/>
      <c r="Q340" s="171"/>
      <c r="R340" s="171"/>
      <c r="S340" s="171"/>
      <c r="T340" s="172"/>
      <c r="AT340" s="166" t="s">
        <v>186</v>
      </c>
      <c r="AU340" s="166" t="s">
        <v>85</v>
      </c>
      <c r="AV340" s="13" t="s">
        <v>85</v>
      </c>
      <c r="AW340" s="13" t="s">
        <v>3</v>
      </c>
      <c r="AX340" s="13" t="s">
        <v>83</v>
      </c>
      <c r="AY340" s="166" t="s">
        <v>132</v>
      </c>
    </row>
    <row r="341" spans="1:65" s="2" customFormat="1" ht="16.5" customHeight="1">
      <c r="A341" s="31"/>
      <c r="B341" s="136"/>
      <c r="C341" s="137" t="s">
        <v>620</v>
      </c>
      <c r="D341" s="137" t="s">
        <v>133</v>
      </c>
      <c r="E341" s="138" t="s">
        <v>563</v>
      </c>
      <c r="F341" s="139" t="s">
        <v>564</v>
      </c>
      <c r="G341" s="140" t="s">
        <v>212</v>
      </c>
      <c r="H341" s="141">
        <v>38.4</v>
      </c>
      <c r="I341" s="142"/>
      <c r="J341" s="143">
        <f>ROUND(I341*H341,2)</f>
        <v>0</v>
      </c>
      <c r="K341" s="139" t="s">
        <v>179</v>
      </c>
      <c r="L341" s="32"/>
      <c r="M341" s="144" t="s">
        <v>1</v>
      </c>
      <c r="N341" s="145" t="s">
        <v>41</v>
      </c>
      <c r="O341" s="57"/>
      <c r="P341" s="146">
        <f>O341*H341</f>
        <v>0</v>
      </c>
      <c r="Q341" s="146">
        <v>1.0000000000000001E-5</v>
      </c>
      <c r="R341" s="146">
        <f>Q341*H341</f>
        <v>3.8400000000000001E-4</v>
      </c>
      <c r="S341" s="146">
        <v>0</v>
      </c>
      <c r="T341" s="147">
        <f>S341*H341</f>
        <v>0</v>
      </c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R341" s="148" t="s">
        <v>256</v>
      </c>
      <c r="AT341" s="148" t="s">
        <v>133</v>
      </c>
      <c r="AU341" s="148" t="s">
        <v>85</v>
      </c>
      <c r="AY341" s="16" t="s">
        <v>132</v>
      </c>
      <c r="BE341" s="149">
        <f>IF(N341="základní",J341,0)</f>
        <v>0</v>
      </c>
      <c r="BF341" s="149">
        <f>IF(N341="snížená",J341,0)</f>
        <v>0</v>
      </c>
      <c r="BG341" s="149">
        <f>IF(N341="zákl. přenesená",J341,0)</f>
        <v>0</v>
      </c>
      <c r="BH341" s="149">
        <f>IF(N341="sníž. přenesená",J341,0)</f>
        <v>0</v>
      </c>
      <c r="BI341" s="149">
        <f>IF(N341="nulová",J341,0)</f>
        <v>0</v>
      </c>
      <c r="BJ341" s="16" t="s">
        <v>83</v>
      </c>
      <c r="BK341" s="149">
        <f>ROUND(I341*H341,2)</f>
        <v>0</v>
      </c>
      <c r="BL341" s="16" t="s">
        <v>256</v>
      </c>
      <c r="BM341" s="148" t="s">
        <v>565</v>
      </c>
    </row>
    <row r="342" spans="1:65" s="2" customFormat="1">
      <c r="A342" s="31"/>
      <c r="B342" s="32"/>
      <c r="C342" s="31"/>
      <c r="D342" s="150" t="s">
        <v>138</v>
      </c>
      <c r="E342" s="31"/>
      <c r="F342" s="151" t="s">
        <v>566</v>
      </c>
      <c r="G342" s="31"/>
      <c r="H342" s="31"/>
      <c r="I342" s="152"/>
      <c r="J342" s="31"/>
      <c r="K342" s="31"/>
      <c r="L342" s="32"/>
      <c r="M342" s="153"/>
      <c r="N342" s="154"/>
      <c r="O342" s="57"/>
      <c r="P342" s="57"/>
      <c r="Q342" s="57"/>
      <c r="R342" s="57"/>
      <c r="S342" s="57"/>
      <c r="T342" s="58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T342" s="16" t="s">
        <v>138</v>
      </c>
      <c r="AU342" s="16" t="s">
        <v>85</v>
      </c>
    </row>
    <row r="343" spans="1:65" s="2" customFormat="1" ht="16.5" customHeight="1">
      <c r="A343" s="31"/>
      <c r="B343" s="136"/>
      <c r="C343" s="174" t="s">
        <v>803</v>
      </c>
      <c r="D343" s="174" t="s">
        <v>337</v>
      </c>
      <c r="E343" s="175" t="s">
        <v>569</v>
      </c>
      <c r="F343" s="176" t="s">
        <v>570</v>
      </c>
      <c r="G343" s="177" t="s">
        <v>212</v>
      </c>
      <c r="H343" s="178">
        <v>40.32</v>
      </c>
      <c r="I343" s="179"/>
      <c r="J343" s="180">
        <f>ROUND(I343*H343,2)</f>
        <v>0</v>
      </c>
      <c r="K343" s="176" t="s">
        <v>179</v>
      </c>
      <c r="L343" s="181"/>
      <c r="M343" s="182" t="s">
        <v>1</v>
      </c>
      <c r="N343" s="183" t="s">
        <v>41</v>
      </c>
      <c r="O343" s="57"/>
      <c r="P343" s="146">
        <f>O343*H343</f>
        <v>0</v>
      </c>
      <c r="Q343" s="146">
        <v>2.0000000000000001E-4</v>
      </c>
      <c r="R343" s="146">
        <f>Q343*H343</f>
        <v>8.064E-3</v>
      </c>
      <c r="S343" s="146">
        <v>0</v>
      </c>
      <c r="T343" s="147">
        <f>S343*H343</f>
        <v>0</v>
      </c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R343" s="148" t="s">
        <v>340</v>
      </c>
      <c r="AT343" s="148" t="s">
        <v>337</v>
      </c>
      <c r="AU343" s="148" t="s">
        <v>85</v>
      </c>
      <c r="AY343" s="16" t="s">
        <v>132</v>
      </c>
      <c r="BE343" s="149">
        <f>IF(N343="základní",J343,0)</f>
        <v>0</v>
      </c>
      <c r="BF343" s="149">
        <f>IF(N343="snížená",J343,0)</f>
        <v>0</v>
      </c>
      <c r="BG343" s="149">
        <f>IF(N343="zákl. přenesená",J343,0)</f>
        <v>0</v>
      </c>
      <c r="BH343" s="149">
        <f>IF(N343="sníž. přenesená",J343,0)</f>
        <v>0</v>
      </c>
      <c r="BI343" s="149">
        <f>IF(N343="nulová",J343,0)</f>
        <v>0</v>
      </c>
      <c r="BJ343" s="16" t="s">
        <v>83</v>
      </c>
      <c r="BK343" s="149">
        <f>ROUND(I343*H343,2)</f>
        <v>0</v>
      </c>
      <c r="BL343" s="16" t="s">
        <v>256</v>
      </c>
      <c r="BM343" s="148" t="s">
        <v>571</v>
      </c>
    </row>
    <row r="344" spans="1:65" s="2" customFormat="1">
      <c r="A344" s="31"/>
      <c r="B344" s="32"/>
      <c r="C344" s="31"/>
      <c r="D344" s="150" t="s">
        <v>138</v>
      </c>
      <c r="E344" s="31"/>
      <c r="F344" s="151" t="s">
        <v>570</v>
      </c>
      <c r="G344" s="31"/>
      <c r="H344" s="31"/>
      <c r="I344" s="152"/>
      <c r="J344" s="31"/>
      <c r="K344" s="31"/>
      <c r="L344" s="32"/>
      <c r="M344" s="153"/>
      <c r="N344" s="154"/>
      <c r="O344" s="57"/>
      <c r="P344" s="57"/>
      <c r="Q344" s="57"/>
      <c r="R344" s="57"/>
      <c r="S344" s="57"/>
      <c r="T344" s="58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T344" s="16" t="s">
        <v>138</v>
      </c>
      <c r="AU344" s="16" t="s">
        <v>85</v>
      </c>
    </row>
    <row r="345" spans="1:65" s="13" customFormat="1">
      <c r="B345" s="165"/>
      <c r="D345" s="150" t="s">
        <v>186</v>
      </c>
      <c r="F345" s="167" t="s">
        <v>1257</v>
      </c>
      <c r="H345" s="168">
        <v>40.32</v>
      </c>
      <c r="I345" s="169"/>
      <c r="L345" s="165"/>
      <c r="M345" s="170"/>
      <c r="N345" s="171"/>
      <c r="O345" s="171"/>
      <c r="P345" s="171"/>
      <c r="Q345" s="171"/>
      <c r="R345" s="171"/>
      <c r="S345" s="171"/>
      <c r="T345" s="172"/>
      <c r="AT345" s="166" t="s">
        <v>186</v>
      </c>
      <c r="AU345" s="166" t="s">
        <v>85</v>
      </c>
      <c r="AV345" s="13" t="s">
        <v>85</v>
      </c>
      <c r="AW345" s="13" t="s">
        <v>3</v>
      </c>
      <c r="AX345" s="13" t="s">
        <v>83</v>
      </c>
      <c r="AY345" s="166" t="s">
        <v>132</v>
      </c>
    </row>
    <row r="346" spans="1:65" s="2" customFormat="1" ht="24.15" customHeight="1">
      <c r="A346" s="31"/>
      <c r="B346" s="136"/>
      <c r="C346" s="137" t="s">
        <v>805</v>
      </c>
      <c r="D346" s="137" t="s">
        <v>133</v>
      </c>
      <c r="E346" s="138" t="s">
        <v>574</v>
      </c>
      <c r="F346" s="139" t="s">
        <v>575</v>
      </c>
      <c r="G346" s="140" t="s">
        <v>289</v>
      </c>
      <c r="H346" s="173"/>
      <c r="I346" s="142"/>
      <c r="J346" s="143">
        <f>ROUND(I346*H346,2)</f>
        <v>0</v>
      </c>
      <c r="K346" s="139" t="s">
        <v>179</v>
      </c>
      <c r="L346" s="32"/>
      <c r="M346" s="144" t="s">
        <v>1</v>
      </c>
      <c r="N346" s="145" t="s">
        <v>41</v>
      </c>
      <c r="O346" s="57"/>
      <c r="P346" s="146">
        <f>O346*H346</f>
        <v>0</v>
      </c>
      <c r="Q346" s="146">
        <v>0</v>
      </c>
      <c r="R346" s="146">
        <f>Q346*H346</f>
        <v>0</v>
      </c>
      <c r="S346" s="146">
        <v>0</v>
      </c>
      <c r="T346" s="147">
        <f>S346*H346</f>
        <v>0</v>
      </c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R346" s="148" t="s">
        <v>256</v>
      </c>
      <c r="AT346" s="148" t="s">
        <v>133</v>
      </c>
      <c r="AU346" s="148" t="s">
        <v>85</v>
      </c>
      <c r="AY346" s="16" t="s">
        <v>132</v>
      </c>
      <c r="BE346" s="149">
        <f>IF(N346="základní",J346,0)</f>
        <v>0</v>
      </c>
      <c r="BF346" s="149">
        <f>IF(N346="snížená",J346,0)</f>
        <v>0</v>
      </c>
      <c r="BG346" s="149">
        <f>IF(N346="zákl. přenesená",J346,0)</f>
        <v>0</v>
      </c>
      <c r="BH346" s="149">
        <f>IF(N346="sníž. přenesená",J346,0)</f>
        <v>0</v>
      </c>
      <c r="BI346" s="149">
        <f>IF(N346="nulová",J346,0)</f>
        <v>0</v>
      </c>
      <c r="BJ346" s="16" t="s">
        <v>83</v>
      </c>
      <c r="BK346" s="149">
        <f>ROUND(I346*H346,2)</f>
        <v>0</v>
      </c>
      <c r="BL346" s="16" t="s">
        <v>256</v>
      </c>
      <c r="BM346" s="148" t="s">
        <v>576</v>
      </c>
    </row>
    <row r="347" spans="1:65" s="2" customFormat="1" ht="28.8">
      <c r="A347" s="31"/>
      <c r="B347" s="32"/>
      <c r="C347" s="31"/>
      <c r="D347" s="150" t="s">
        <v>138</v>
      </c>
      <c r="E347" s="31"/>
      <c r="F347" s="151" t="s">
        <v>577</v>
      </c>
      <c r="G347" s="31"/>
      <c r="H347" s="31"/>
      <c r="I347" s="152"/>
      <c r="J347" s="31"/>
      <c r="K347" s="31"/>
      <c r="L347" s="32"/>
      <c r="M347" s="153"/>
      <c r="N347" s="154"/>
      <c r="O347" s="57"/>
      <c r="P347" s="57"/>
      <c r="Q347" s="57"/>
      <c r="R347" s="57"/>
      <c r="S347" s="57"/>
      <c r="T347" s="58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T347" s="16" t="s">
        <v>138</v>
      </c>
      <c r="AU347" s="16" t="s">
        <v>85</v>
      </c>
    </row>
    <row r="348" spans="1:65" s="11" customFormat="1" ht="22.95" customHeight="1">
      <c r="B348" s="125"/>
      <c r="D348" s="126" t="s">
        <v>75</v>
      </c>
      <c r="E348" s="163" t="s">
        <v>578</v>
      </c>
      <c r="F348" s="163" t="s">
        <v>579</v>
      </c>
      <c r="I348" s="128"/>
      <c r="J348" s="164">
        <f>BK348</f>
        <v>0</v>
      </c>
      <c r="L348" s="125"/>
      <c r="M348" s="130"/>
      <c r="N348" s="131"/>
      <c r="O348" s="131"/>
      <c r="P348" s="132">
        <f>SUM(P349:P357)</f>
        <v>0</v>
      </c>
      <c r="Q348" s="131"/>
      <c r="R348" s="132">
        <f>SUM(R349:R357)</f>
        <v>0.29837250000000004</v>
      </c>
      <c r="S348" s="131"/>
      <c r="T348" s="133">
        <f>SUM(T349:T357)</f>
        <v>6.2077500000000001E-2</v>
      </c>
      <c r="AR348" s="126" t="s">
        <v>85</v>
      </c>
      <c r="AT348" s="134" t="s">
        <v>75</v>
      </c>
      <c r="AU348" s="134" t="s">
        <v>83</v>
      </c>
      <c r="AY348" s="126" t="s">
        <v>132</v>
      </c>
      <c r="BK348" s="135">
        <f>SUM(BK349:BK357)</f>
        <v>0</v>
      </c>
    </row>
    <row r="349" spans="1:65" s="2" customFormat="1" ht="24.15" customHeight="1">
      <c r="A349" s="31"/>
      <c r="B349" s="136"/>
      <c r="C349" s="137" t="s">
        <v>807</v>
      </c>
      <c r="D349" s="137" t="s">
        <v>133</v>
      </c>
      <c r="E349" s="138" t="s">
        <v>581</v>
      </c>
      <c r="F349" s="139" t="s">
        <v>582</v>
      </c>
      <c r="G349" s="140" t="s">
        <v>178</v>
      </c>
      <c r="H349" s="141">
        <v>200.25</v>
      </c>
      <c r="I349" s="142"/>
      <c r="J349" s="143">
        <f>ROUND(I349*H349,2)</f>
        <v>0</v>
      </c>
      <c r="K349" s="139" t="s">
        <v>179</v>
      </c>
      <c r="L349" s="32"/>
      <c r="M349" s="144" t="s">
        <v>1</v>
      </c>
      <c r="N349" s="145" t="s">
        <v>41</v>
      </c>
      <c r="O349" s="57"/>
      <c r="P349" s="146">
        <f>O349*H349</f>
        <v>0</v>
      </c>
      <c r="Q349" s="146">
        <v>0</v>
      </c>
      <c r="R349" s="146">
        <f>Q349*H349</f>
        <v>0</v>
      </c>
      <c r="S349" s="146">
        <v>0</v>
      </c>
      <c r="T349" s="147">
        <f>S349*H349</f>
        <v>0</v>
      </c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R349" s="148" t="s">
        <v>256</v>
      </c>
      <c r="AT349" s="148" t="s">
        <v>133</v>
      </c>
      <c r="AU349" s="148" t="s">
        <v>85</v>
      </c>
      <c r="AY349" s="16" t="s">
        <v>132</v>
      </c>
      <c r="BE349" s="149">
        <f>IF(N349="základní",J349,0)</f>
        <v>0</v>
      </c>
      <c r="BF349" s="149">
        <f>IF(N349="snížená",J349,0)</f>
        <v>0</v>
      </c>
      <c r="BG349" s="149">
        <f>IF(N349="zákl. přenesená",J349,0)</f>
        <v>0</v>
      </c>
      <c r="BH349" s="149">
        <f>IF(N349="sníž. přenesená",J349,0)</f>
        <v>0</v>
      </c>
      <c r="BI349" s="149">
        <f>IF(N349="nulová",J349,0)</f>
        <v>0</v>
      </c>
      <c r="BJ349" s="16" t="s">
        <v>83</v>
      </c>
      <c r="BK349" s="149">
        <f>ROUND(I349*H349,2)</f>
        <v>0</v>
      </c>
      <c r="BL349" s="16" t="s">
        <v>256</v>
      </c>
      <c r="BM349" s="148" t="s">
        <v>583</v>
      </c>
    </row>
    <row r="350" spans="1:65" s="2" customFormat="1">
      <c r="A350" s="31"/>
      <c r="B350" s="32"/>
      <c r="C350" s="31"/>
      <c r="D350" s="150" t="s">
        <v>138</v>
      </c>
      <c r="E350" s="31"/>
      <c r="F350" s="151" t="s">
        <v>584</v>
      </c>
      <c r="G350" s="31"/>
      <c r="H350" s="31"/>
      <c r="I350" s="152"/>
      <c r="J350" s="31"/>
      <c r="K350" s="31"/>
      <c r="L350" s="32"/>
      <c r="M350" s="153"/>
      <c r="N350" s="154"/>
      <c r="O350" s="57"/>
      <c r="P350" s="57"/>
      <c r="Q350" s="57"/>
      <c r="R350" s="57"/>
      <c r="S350" s="57"/>
      <c r="T350" s="58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T350" s="16" t="s">
        <v>138</v>
      </c>
      <c r="AU350" s="16" t="s">
        <v>85</v>
      </c>
    </row>
    <row r="351" spans="1:65" s="13" customFormat="1">
      <c r="B351" s="165"/>
      <c r="D351" s="150" t="s">
        <v>186</v>
      </c>
      <c r="E351" s="166" t="s">
        <v>1</v>
      </c>
      <c r="F351" s="167" t="s">
        <v>1258</v>
      </c>
      <c r="H351" s="168">
        <v>200.25</v>
      </c>
      <c r="I351" s="169"/>
      <c r="L351" s="165"/>
      <c r="M351" s="170"/>
      <c r="N351" s="171"/>
      <c r="O351" s="171"/>
      <c r="P351" s="171"/>
      <c r="Q351" s="171"/>
      <c r="R351" s="171"/>
      <c r="S351" s="171"/>
      <c r="T351" s="172"/>
      <c r="AT351" s="166" t="s">
        <v>186</v>
      </c>
      <c r="AU351" s="166" t="s">
        <v>85</v>
      </c>
      <c r="AV351" s="13" t="s">
        <v>85</v>
      </c>
      <c r="AW351" s="13" t="s">
        <v>31</v>
      </c>
      <c r="AX351" s="13" t="s">
        <v>83</v>
      </c>
      <c r="AY351" s="166" t="s">
        <v>132</v>
      </c>
    </row>
    <row r="352" spans="1:65" s="2" customFormat="1" ht="16.5" customHeight="1">
      <c r="A352" s="31"/>
      <c r="B352" s="136"/>
      <c r="C352" s="137" t="s">
        <v>811</v>
      </c>
      <c r="D352" s="137" t="s">
        <v>133</v>
      </c>
      <c r="E352" s="138" t="s">
        <v>587</v>
      </c>
      <c r="F352" s="139" t="s">
        <v>588</v>
      </c>
      <c r="G352" s="140" t="s">
        <v>178</v>
      </c>
      <c r="H352" s="141">
        <v>200.25</v>
      </c>
      <c r="I352" s="142"/>
      <c r="J352" s="143">
        <f>ROUND(I352*H352,2)</f>
        <v>0</v>
      </c>
      <c r="K352" s="139" t="s">
        <v>179</v>
      </c>
      <c r="L352" s="32"/>
      <c r="M352" s="144" t="s">
        <v>1</v>
      </c>
      <c r="N352" s="145" t="s">
        <v>41</v>
      </c>
      <c r="O352" s="57"/>
      <c r="P352" s="146">
        <f>O352*H352</f>
        <v>0</v>
      </c>
      <c r="Q352" s="146">
        <v>1E-3</v>
      </c>
      <c r="R352" s="146">
        <f>Q352*H352</f>
        <v>0.20025000000000001</v>
      </c>
      <c r="S352" s="146">
        <v>3.1E-4</v>
      </c>
      <c r="T352" s="147">
        <f>S352*H352</f>
        <v>6.2077500000000001E-2</v>
      </c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R352" s="148" t="s">
        <v>256</v>
      </c>
      <c r="AT352" s="148" t="s">
        <v>133</v>
      </c>
      <c r="AU352" s="148" t="s">
        <v>85</v>
      </c>
      <c r="AY352" s="16" t="s">
        <v>132</v>
      </c>
      <c r="BE352" s="149">
        <f>IF(N352="základní",J352,0)</f>
        <v>0</v>
      </c>
      <c r="BF352" s="149">
        <f>IF(N352="snížená",J352,0)</f>
        <v>0</v>
      </c>
      <c r="BG352" s="149">
        <f>IF(N352="zákl. přenesená",J352,0)</f>
        <v>0</v>
      </c>
      <c r="BH352" s="149">
        <f>IF(N352="sníž. přenesená",J352,0)</f>
        <v>0</v>
      </c>
      <c r="BI352" s="149">
        <f>IF(N352="nulová",J352,0)</f>
        <v>0</v>
      </c>
      <c r="BJ352" s="16" t="s">
        <v>83</v>
      </c>
      <c r="BK352" s="149">
        <f>ROUND(I352*H352,2)</f>
        <v>0</v>
      </c>
      <c r="BL352" s="16" t="s">
        <v>256</v>
      </c>
      <c r="BM352" s="148" t="s">
        <v>589</v>
      </c>
    </row>
    <row r="353" spans="1:65" s="2" customFormat="1">
      <c r="A353" s="31"/>
      <c r="B353" s="32"/>
      <c r="C353" s="31"/>
      <c r="D353" s="150" t="s">
        <v>138</v>
      </c>
      <c r="E353" s="31"/>
      <c r="F353" s="151" t="s">
        <v>590</v>
      </c>
      <c r="G353" s="31"/>
      <c r="H353" s="31"/>
      <c r="I353" s="152"/>
      <c r="J353" s="31"/>
      <c r="K353" s="31"/>
      <c r="L353" s="32"/>
      <c r="M353" s="153"/>
      <c r="N353" s="154"/>
      <c r="O353" s="57"/>
      <c r="P353" s="57"/>
      <c r="Q353" s="57"/>
      <c r="R353" s="57"/>
      <c r="S353" s="57"/>
      <c r="T353" s="58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T353" s="16" t="s">
        <v>138</v>
      </c>
      <c r="AU353" s="16" t="s">
        <v>85</v>
      </c>
    </row>
    <row r="354" spans="1:65" s="2" customFormat="1" ht="24.15" customHeight="1">
      <c r="A354" s="31"/>
      <c r="B354" s="136"/>
      <c r="C354" s="137" t="s">
        <v>816</v>
      </c>
      <c r="D354" s="137" t="s">
        <v>133</v>
      </c>
      <c r="E354" s="138" t="s">
        <v>592</v>
      </c>
      <c r="F354" s="139" t="s">
        <v>593</v>
      </c>
      <c r="G354" s="140" t="s">
        <v>178</v>
      </c>
      <c r="H354" s="141">
        <v>200.25</v>
      </c>
      <c r="I354" s="142"/>
      <c r="J354" s="143">
        <f>ROUND(I354*H354,2)</f>
        <v>0</v>
      </c>
      <c r="K354" s="139" t="s">
        <v>179</v>
      </c>
      <c r="L354" s="32"/>
      <c r="M354" s="144" t="s">
        <v>1</v>
      </c>
      <c r="N354" s="145" t="s">
        <v>41</v>
      </c>
      <c r="O354" s="57"/>
      <c r="P354" s="146">
        <f>O354*H354</f>
        <v>0</v>
      </c>
      <c r="Q354" s="146">
        <v>2.0000000000000001E-4</v>
      </c>
      <c r="R354" s="146">
        <f>Q354*H354</f>
        <v>4.0050000000000002E-2</v>
      </c>
      <c r="S354" s="146">
        <v>0</v>
      </c>
      <c r="T354" s="147">
        <f>S354*H354</f>
        <v>0</v>
      </c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R354" s="148" t="s">
        <v>256</v>
      </c>
      <c r="AT354" s="148" t="s">
        <v>133</v>
      </c>
      <c r="AU354" s="148" t="s">
        <v>85</v>
      </c>
      <c r="AY354" s="16" t="s">
        <v>132</v>
      </c>
      <c r="BE354" s="149">
        <f>IF(N354="základní",J354,0)</f>
        <v>0</v>
      </c>
      <c r="BF354" s="149">
        <f>IF(N354="snížená",J354,0)</f>
        <v>0</v>
      </c>
      <c r="BG354" s="149">
        <f>IF(N354="zákl. přenesená",J354,0)</f>
        <v>0</v>
      </c>
      <c r="BH354" s="149">
        <f>IF(N354="sníž. přenesená",J354,0)</f>
        <v>0</v>
      </c>
      <c r="BI354" s="149">
        <f>IF(N354="nulová",J354,0)</f>
        <v>0</v>
      </c>
      <c r="BJ354" s="16" t="s">
        <v>83</v>
      </c>
      <c r="BK354" s="149">
        <f>ROUND(I354*H354,2)</f>
        <v>0</v>
      </c>
      <c r="BL354" s="16" t="s">
        <v>256</v>
      </c>
      <c r="BM354" s="148" t="s">
        <v>594</v>
      </c>
    </row>
    <row r="355" spans="1:65" s="2" customFormat="1" ht="19.2">
      <c r="A355" s="31"/>
      <c r="B355" s="32"/>
      <c r="C355" s="31"/>
      <c r="D355" s="150" t="s">
        <v>138</v>
      </c>
      <c r="E355" s="31"/>
      <c r="F355" s="151" t="s">
        <v>595</v>
      </c>
      <c r="G355" s="31"/>
      <c r="H355" s="31"/>
      <c r="I355" s="152"/>
      <c r="J355" s="31"/>
      <c r="K355" s="31"/>
      <c r="L355" s="32"/>
      <c r="M355" s="153"/>
      <c r="N355" s="154"/>
      <c r="O355" s="57"/>
      <c r="P355" s="57"/>
      <c r="Q355" s="57"/>
      <c r="R355" s="57"/>
      <c r="S355" s="57"/>
      <c r="T355" s="58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T355" s="16" t="s">
        <v>138</v>
      </c>
      <c r="AU355" s="16" t="s">
        <v>85</v>
      </c>
    </row>
    <row r="356" spans="1:65" s="2" customFormat="1" ht="24.15" customHeight="1">
      <c r="A356" s="31"/>
      <c r="B356" s="136"/>
      <c r="C356" s="137" t="s">
        <v>820</v>
      </c>
      <c r="D356" s="137" t="s">
        <v>133</v>
      </c>
      <c r="E356" s="138" t="s">
        <v>597</v>
      </c>
      <c r="F356" s="139" t="s">
        <v>598</v>
      </c>
      <c r="G356" s="140" t="s">
        <v>178</v>
      </c>
      <c r="H356" s="141">
        <v>200.25</v>
      </c>
      <c r="I356" s="142"/>
      <c r="J356" s="143">
        <f>ROUND(I356*H356,2)</f>
        <v>0</v>
      </c>
      <c r="K356" s="139" t="s">
        <v>179</v>
      </c>
      <c r="L356" s="32"/>
      <c r="M356" s="144" t="s">
        <v>1</v>
      </c>
      <c r="N356" s="145" t="s">
        <v>41</v>
      </c>
      <c r="O356" s="57"/>
      <c r="P356" s="146">
        <f>O356*H356</f>
        <v>0</v>
      </c>
      <c r="Q356" s="146">
        <v>2.9E-4</v>
      </c>
      <c r="R356" s="146">
        <f>Q356*H356</f>
        <v>5.8072499999999999E-2</v>
      </c>
      <c r="S356" s="146">
        <v>0</v>
      </c>
      <c r="T356" s="147">
        <f>S356*H356</f>
        <v>0</v>
      </c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R356" s="148" t="s">
        <v>256</v>
      </c>
      <c r="AT356" s="148" t="s">
        <v>133</v>
      </c>
      <c r="AU356" s="148" t="s">
        <v>85</v>
      </c>
      <c r="AY356" s="16" t="s">
        <v>132</v>
      </c>
      <c r="BE356" s="149">
        <f>IF(N356="základní",J356,0)</f>
        <v>0</v>
      </c>
      <c r="BF356" s="149">
        <f>IF(N356="snížená",J356,0)</f>
        <v>0</v>
      </c>
      <c r="BG356" s="149">
        <f>IF(N356="zákl. přenesená",J356,0)</f>
        <v>0</v>
      </c>
      <c r="BH356" s="149">
        <f>IF(N356="sníž. přenesená",J356,0)</f>
        <v>0</v>
      </c>
      <c r="BI356" s="149">
        <f>IF(N356="nulová",J356,0)</f>
        <v>0</v>
      </c>
      <c r="BJ356" s="16" t="s">
        <v>83</v>
      </c>
      <c r="BK356" s="149">
        <f>ROUND(I356*H356,2)</f>
        <v>0</v>
      </c>
      <c r="BL356" s="16" t="s">
        <v>256</v>
      </c>
      <c r="BM356" s="148" t="s">
        <v>599</v>
      </c>
    </row>
    <row r="357" spans="1:65" s="2" customFormat="1" ht="28.8">
      <c r="A357" s="31"/>
      <c r="B357" s="32"/>
      <c r="C357" s="31"/>
      <c r="D357" s="150" t="s">
        <v>138</v>
      </c>
      <c r="E357" s="31"/>
      <c r="F357" s="151" t="s">
        <v>600</v>
      </c>
      <c r="G357" s="31"/>
      <c r="H357" s="31"/>
      <c r="I357" s="152"/>
      <c r="J357" s="31"/>
      <c r="K357" s="31"/>
      <c r="L357" s="32"/>
      <c r="M357" s="153"/>
      <c r="N357" s="154"/>
      <c r="O357" s="57"/>
      <c r="P357" s="57"/>
      <c r="Q357" s="57"/>
      <c r="R357" s="57"/>
      <c r="S357" s="57"/>
      <c r="T357" s="58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T357" s="16" t="s">
        <v>138</v>
      </c>
      <c r="AU357" s="16" t="s">
        <v>85</v>
      </c>
    </row>
    <row r="358" spans="1:65" s="11" customFormat="1" ht="25.95" customHeight="1">
      <c r="B358" s="125"/>
      <c r="D358" s="126" t="s">
        <v>75</v>
      </c>
      <c r="E358" s="127" t="s">
        <v>601</v>
      </c>
      <c r="F358" s="127" t="s">
        <v>602</v>
      </c>
      <c r="I358" s="128"/>
      <c r="J358" s="129">
        <f>BK358</f>
        <v>0</v>
      </c>
      <c r="L358" s="125"/>
      <c r="M358" s="130"/>
      <c r="N358" s="131"/>
      <c r="O358" s="131"/>
      <c r="P358" s="132">
        <f>SUM(P359:P366)</f>
        <v>0</v>
      </c>
      <c r="Q358" s="131"/>
      <c r="R358" s="132">
        <f>SUM(R359:R366)</f>
        <v>0</v>
      </c>
      <c r="S358" s="131"/>
      <c r="T358" s="133">
        <f>SUM(T359:T366)</f>
        <v>0</v>
      </c>
      <c r="AR358" s="126" t="s">
        <v>93</v>
      </c>
      <c r="AT358" s="134" t="s">
        <v>75</v>
      </c>
      <c r="AU358" s="134" t="s">
        <v>76</v>
      </c>
      <c r="AY358" s="126" t="s">
        <v>132</v>
      </c>
      <c r="BK358" s="135">
        <f>SUM(BK359:BK366)</f>
        <v>0</v>
      </c>
    </row>
    <row r="359" spans="1:65" s="2" customFormat="1" ht="50.25" customHeight="1">
      <c r="A359" s="31"/>
      <c r="B359" s="136"/>
      <c r="C359" s="137" t="s">
        <v>825</v>
      </c>
      <c r="D359" s="137" t="s">
        <v>133</v>
      </c>
      <c r="E359" s="193" t="s">
        <v>604</v>
      </c>
      <c r="F359" s="194" t="s">
        <v>1443</v>
      </c>
      <c r="G359" s="195" t="s">
        <v>141</v>
      </c>
      <c r="H359" s="196">
        <v>1</v>
      </c>
      <c r="I359" s="197"/>
      <c r="J359" s="197">
        <f>ROUND(I359*H359,2)</f>
        <v>0</v>
      </c>
      <c r="K359" s="194" t="s">
        <v>1</v>
      </c>
      <c r="L359" s="32"/>
      <c r="M359" s="144" t="s">
        <v>1</v>
      </c>
      <c r="N359" s="145" t="s">
        <v>41</v>
      </c>
      <c r="O359" s="57"/>
      <c r="P359" s="146">
        <f>O359*H359</f>
        <v>0</v>
      </c>
      <c r="Q359" s="146">
        <v>0</v>
      </c>
      <c r="R359" s="146">
        <f>Q359*H359</f>
        <v>0</v>
      </c>
      <c r="S359" s="146">
        <v>0</v>
      </c>
      <c r="T359" s="147">
        <f>S359*H359</f>
        <v>0</v>
      </c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R359" s="148" t="s">
        <v>93</v>
      </c>
      <c r="AT359" s="148" t="s">
        <v>133</v>
      </c>
      <c r="AU359" s="148" t="s">
        <v>83</v>
      </c>
      <c r="AY359" s="16" t="s">
        <v>132</v>
      </c>
      <c r="BE359" s="149">
        <f>IF(N359="základní",J359,0)</f>
        <v>0</v>
      </c>
      <c r="BF359" s="149">
        <f>IF(N359="snížená",J359,0)</f>
        <v>0</v>
      </c>
      <c r="BG359" s="149">
        <f>IF(N359="zákl. přenesená",J359,0)</f>
        <v>0</v>
      </c>
      <c r="BH359" s="149">
        <f>IF(N359="sníž. přenesená",J359,0)</f>
        <v>0</v>
      </c>
      <c r="BI359" s="149">
        <f>IF(N359="nulová",J359,0)</f>
        <v>0</v>
      </c>
      <c r="BJ359" s="16" t="s">
        <v>83</v>
      </c>
      <c r="BK359" s="149">
        <f>ROUND(I359*H359,2)</f>
        <v>0</v>
      </c>
      <c r="BL359" s="16" t="s">
        <v>93</v>
      </c>
      <c r="BM359" s="148" t="s">
        <v>606</v>
      </c>
    </row>
    <row r="360" spans="1:65" s="2" customFormat="1">
      <c r="A360" s="31"/>
      <c r="B360" s="32"/>
      <c r="C360" s="31"/>
      <c r="D360" s="150" t="s">
        <v>138</v>
      </c>
      <c r="E360" s="31"/>
      <c r="F360" s="151" t="s">
        <v>605</v>
      </c>
      <c r="G360" s="31"/>
      <c r="H360" s="31"/>
      <c r="I360" s="152"/>
      <c r="J360" s="31"/>
      <c r="K360" s="31"/>
      <c r="L360" s="32"/>
      <c r="M360" s="153"/>
      <c r="N360" s="154"/>
      <c r="O360" s="57"/>
      <c r="P360" s="57"/>
      <c r="Q360" s="57"/>
      <c r="R360" s="57"/>
      <c r="S360" s="57"/>
      <c r="T360" s="58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T360" s="16" t="s">
        <v>138</v>
      </c>
      <c r="AU360" s="16" t="s">
        <v>83</v>
      </c>
    </row>
    <row r="361" spans="1:65" s="2" customFormat="1" ht="16.5" customHeight="1">
      <c r="A361" s="31"/>
      <c r="B361" s="136"/>
      <c r="C361" s="137" t="s">
        <v>850</v>
      </c>
      <c r="D361" s="137" t="s">
        <v>133</v>
      </c>
      <c r="E361" s="138" t="s">
        <v>1001</v>
      </c>
      <c r="F361" s="139" t="s">
        <v>613</v>
      </c>
      <c r="G361" s="140" t="s">
        <v>614</v>
      </c>
      <c r="H361" s="141">
        <v>10</v>
      </c>
      <c r="I361" s="142"/>
      <c r="J361" s="143">
        <f>ROUND(I361*H361,2)</f>
        <v>0</v>
      </c>
      <c r="K361" s="139" t="s">
        <v>1</v>
      </c>
      <c r="L361" s="32"/>
      <c r="M361" s="144" t="s">
        <v>1</v>
      </c>
      <c r="N361" s="145" t="s">
        <v>41</v>
      </c>
      <c r="O361" s="57"/>
      <c r="P361" s="146">
        <f>O361*H361</f>
        <v>0</v>
      </c>
      <c r="Q361" s="146">
        <v>0</v>
      </c>
      <c r="R361" s="146">
        <f>Q361*H361</f>
        <v>0</v>
      </c>
      <c r="S361" s="146">
        <v>0</v>
      </c>
      <c r="T361" s="147">
        <f>S361*H361</f>
        <v>0</v>
      </c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R361" s="148" t="s">
        <v>93</v>
      </c>
      <c r="AT361" s="148" t="s">
        <v>133</v>
      </c>
      <c r="AU361" s="148" t="s">
        <v>83</v>
      </c>
      <c r="AY361" s="16" t="s">
        <v>132</v>
      </c>
      <c r="BE361" s="149">
        <f>IF(N361="základní",J361,0)</f>
        <v>0</v>
      </c>
      <c r="BF361" s="149">
        <f>IF(N361="snížená",J361,0)</f>
        <v>0</v>
      </c>
      <c r="BG361" s="149">
        <f>IF(N361="zákl. přenesená",J361,0)</f>
        <v>0</v>
      </c>
      <c r="BH361" s="149">
        <f>IF(N361="sníž. přenesená",J361,0)</f>
        <v>0</v>
      </c>
      <c r="BI361" s="149">
        <f>IF(N361="nulová",J361,0)</f>
        <v>0</v>
      </c>
      <c r="BJ361" s="16" t="s">
        <v>83</v>
      </c>
      <c r="BK361" s="149">
        <f>ROUND(I361*H361,2)</f>
        <v>0</v>
      </c>
      <c r="BL361" s="16" t="s">
        <v>93</v>
      </c>
      <c r="BM361" s="148" t="s">
        <v>615</v>
      </c>
    </row>
    <row r="362" spans="1:65" s="2" customFormat="1">
      <c r="A362" s="31"/>
      <c r="B362" s="32"/>
      <c r="C362" s="31"/>
      <c r="D362" s="150" t="s">
        <v>138</v>
      </c>
      <c r="E362" s="31"/>
      <c r="F362" s="151" t="s">
        <v>613</v>
      </c>
      <c r="G362" s="31"/>
      <c r="H362" s="31"/>
      <c r="I362" s="152"/>
      <c r="J362" s="31"/>
      <c r="K362" s="31"/>
      <c r="L362" s="32"/>
      <c r="M362" s="153"/>
      <c r="N362" s="154"/>
      <c r="O362" s="57"/>
      <c r="P362" s="57"/>
      <c r="Q362" s="57"/>
      <c r="R362" s="57"/>
      <c r="S362" s="57"/>
      <c r="T362" s="58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T362" s="16" t="s">
        <v>138</v>
      </c>
      <c r="AU362" s="16" t="s">
        <v>83</v>
      </c>
    </row>
    <row r="363" spans="1:65" s="2" customFormat="1" ht="16.5" customHeight="1">
      <c r="A363" s="31"/>
      <c r="B363" s="136"/>
      <c r="C363" s="137" t="s">
        <v>855</v>
      </c>
      <c r="D363" s="137" t="s">
        <v>133</v>
      </c>
      <c r="E363" s="138" t="s">
        <v>1002</v>
      </c>
      <c r="F363" s="139" t="s">
        <v>618</v>
      </c>
      <c r="G363" s="140" t="s">
        <v>614</v>
      </c>
      <c r="H363" s="141">
        <v>240</v>
      </c>
      <c r="I363" s="142"/>
      <c r="J363" s="143">
        <f>ROUND(I363*H363,2)</f>
        <v>0</v>
      </c>
      <c r="K363" s="139" t="s">
        <v>1</v>
      </c>
      <c r="L363" s="32"/>
      <c r="M363" s="144" t="s">
        <v>1</v>
      </c>
      <c r="N363" s="145" t="s">
        <v>41</v>
      </c>
      <c r="O363" s="57"/>
      <c r="P363" s="146">
        <f>O363*H363</f>
        <v>0</v>
      </c>
      <c r="Q363" s="146">
        <v>0</v>
      </c>
      <c r="R363" s="146">
        <f>Q363*H363</f>
        <v>0</v>
      </c>
      <c r="S363" s="146">
        <v>0</v>
      </c>
      <c r="T363" s="147">
        <f>S363*H363</f>
        <v>0</v>
      </c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R363" s="148" t="s">
        <v>93</v>
      </c>
      <c r="AT363" s="148" t="s">
        <v>133</v>
      </c>
      <c r="AU363" s="148" t="s">
        <v>83</v>
      </c>
      <c r="AY363" s="16" t="s">
        <v>132</v>
      </c>
      <c r="BE363" s="149">
        <f>IF(N363="základní",J363,0)</f>
        <v>0</v>
      </c>
      <c r="BF363" s="149">
        <f>IF(N363="snížená",J363,0)</f>
        <v>0</v>
      </c>
      <c r="BG363" s="149">
        <f>IF(N363="zákl. přenesená",J363,0)</f>
        <v>0</v>
      </c>
      <c r="BH363" s="149">
        <f>IF(N363="sníž. přenesená",J363,0)</f>
        <v>0</v>
      </c>
      <c r="BI363" s="149">
        <f>IF(N363="nulová",J363,0)</f>
        <v>0</v>
      </c>
      <c r="BJ363" s="16" t="s">
        <v>83</v>
      </c>
      <c r="BK363" s="149">
        <f>ROUND(I363*H363,2)</f>
        <v>0</v>
      </c>
      <c r="BL363" s="16" t="s">
        <v>93</v>
      </c>
      <c r="BM363" s="148" t="s">
        <v>1003</v>
      </c>
    </row>
    <row r="364" spans="1:65" s="2" customFormat="1">
      <c r="A364" s="31"/>
      <c r="B364" s="32"/>
      <c r="C364" s="31"/>
      <c r="D364" s="150" t="s">
        <v>138</v>
      </c>
      <c r="E364" s="31"/>
      <c r="F364" s="151" t="s">
        <v>613</v>
      </c>
      <c r="G364" s="31"/>
      <c r="H364" s="31"/>
      <c r="I364" s="152"/>
      <c r="J364" s="31"/>
      <c r="K364" s="31"/>
      <c r="L364" s="32"/>
      <c r="M364" s="153"/>
      <c r="N364" s="154"/>
      <c r="O364" s="57"/>
      <c r="P364" s="57"/>
      <c r="Q364" s="57"/>
      <c r="R364" s="57"/>
      <c r="S364" s="57"/>
      <c r="T364" s="58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T364" s="16" t="s">
        <v>138</v>
      </c>
      <c r="AU364" s="16" t="s">
        <v>83</v>
      </c>
    </row>
    <row r="365" spans="1:65" s="2" customFormat="1" ht="16.5" customHeight="1">
      <c r="A365" s="31"/>
      <c r="B365" s="136"/>
      <c r="C365" s="137" t="s">
        <v>860</v>
      </c>
      <c r="D365" s="137" t="s">
        <v>133</v>
      </c>
      <c r="E365" s="138" t="s">
        <v>1004</v>
      </c>
      <c r="F365" s="139" t="s">
        <v>622</v>
      </c>
      <c r="G365" s="140" t="s">
        <v>141</v>
      </c>
      <c r="H365" s="141">
        <v>1</v>
      </c>
      <c r="I365" s="142"/>
      <c r="J365" s="143">
        <f>ROUND(I365*H365,2)</f>
        <v>0</v>
      </c>
      <c r="K365" s="139" t="s">
        <v>1</v>
      </c>
      <c r="L365" s="32"/>
      <c r="M365" s="144" t="s">
        <v>1</v>
      </c>
      <c r="N365" s="145" t="s">
        <v>41</v>
      </c>
      <c r="O365" s="57"/>
      <c r="P365" s="146">
        <f>O365*H365</f>
        <v>0</v>
      </c>
      <c r="Q365" s="146">
        <v>0</v>
      </c>
      <c r="R365" s="146">
        <f>Q365*H365</f>
        <v>0</v>
      </c>
      <c r="S365" s="146">
        <v>0</v>
      </c>
      <c r="T365" s="147">
        <f>S365*H365</f>
        <v>0</v>
      </c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R365" s="148" t="s">
        <v>93</v>
      </c>
      <c r="AT365" s="148" t="s">
        <v>133</v>
      </c>
      <c r="AU365" s="148" t="s">
        <v>83</v>
      </c>
      <c r="AY365" s="16" t="s">
        <v>132</v>
      </c>
      <c r="BE365" s="149">
        <f>IF(N365="základní",J365,0)</f>
        <v>0</v>
      </c>
      <c r="BF365" s="149">
        <f>IF(N365="snížená",J365,0)</f>
        <v>0</v>
      </c>
      <c r="BG365" s="149">
        <f>IF(N365="zákl. přenesená",J365,0)</f>
        <v>0</v>
      </c>
      <c r="BH365" s="149">
        <f>IF(N365="sníž. přenesená",J365,0)</f>
        <v>0</v>
      </c>
      <c r="BI365" s="149">
        <f>IF(N365="nulová",J365,0)</f>
        <v>0</v>
      </c>
      <c r="BJ365" s="16" t="s">
        <v>83</v>
      </c>
      <c r="BK365" s="149">
        <f>ROUND(I365*H365,2)</f>
        <v>0</v>
      </c>
      <c r="BL365" s="16" t="s">
        <v>93</v>
      </c>
      <c r="BM365" s="148" t="s">
        <v>1005</v>
      </c>
    </row>
    <row r="366" spans="1:65" s="2" customFormat="1">
      <c r="A366" s="31"/>
      <c r="B366" s="32"/>
      <c r="C366" s="31"/>
      <c r="D366" s="150" t="s">
        <v>138</v>
      </c>
      <c r="E366" s="31"/>
      <c r="F366" s="151" t="s">
        <v>613</v>
      </c>
      <c r="G366" s="31"/>
      <c r="H366" s="31"/>
      <c r="I366" s="152"/>
      <c r="J366" s="31"/>
      <c r="K366" s="31"/>
      <c r="L366" s="32"/>
      <c r="M366" s="155"/>
      <c r="N366" s="156"/>
      <c r="O366" s="157"/>
      <c r="P366" s="157"/>
      <c r="Q366" s="157"/>
      <c r="R366" s="157"/>
      <c r="S366" s="157"/>
      <c r="T366" s="158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T366" s="16" t="s">
        <v>138</v>
      </c>
      <c r="AU366" s="16" t="s">
        <v>83</v>
      </c>
    </row>
    <row r="367" spans="1:65" s="2" customFormat="1" ht="6.9" customHeight="1">
      <c r="A367" s="31"/>
      <c r="B367" s="46"/>
      <c r="C367" s="47"/>
      <c r="D367" s="47"/>
      <c r="E367" s="47"/>
      <c r="F367" s="47"/>
      <c r="G367" s="47"/>
      <c r="H367" s="47"/>
      <c r="I367" s="47"/>
      <c r="J367" s="47"/>
      <c r="K367" s="47"/>
      <c r="L367" s="32"/>
      <c r="M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</row>
  </sheetData>
  <autoFilter ref="C134:K366" xr:uid="{00000000-0009-0000-0000-000007000000}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398"/>
  <sheetViews>
    <sheetView showGridLines="0" topLeftCell="A79" zoomScale="85" zoomScaleNormal="85" workbookViewId="0">
      <selection activeCell="F233" sqref="F233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3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6" t="s">
        <v>104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1:46" s="1" customFormat="1" ht="24.9" customHeight="1">
      <c r="B4" s="19"/>
      <c r="D4" s="20" t="s">
        <v>108</v>
      </c>
      <c r="L4" s="19"/>
      <c r="M4" s="92" t="s">
        <v>10</v>
      </c>
      <c r="AT4" s="16" t="s">
        <v>3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26" t="s">
        <v>16</v>
      </c>
      <c r="L6" s="19"/>
    </row>
    <row r="7" spans="1:46" s="1" customFormat="1" ht="16.5" customHeight="1">
      <c r="B7" s="19"/>
      <c r="E7" s="248" t="str">
        <f>'Rekapitulace stavby'!K6</f>
        <v>Modernizace učeben v Gymnáziu Sokolov - stavební část</v>
      </c>
      <c r="F7" s="249"/>
      <c r="G7" s="249"/>
      <c r="H7" s="249"/>
      <c r="L7" s="19"/>
    </row>
    <row r="8" spans="1:46" s="2" customFormat="1" ht="12" customHeight="1">
      <c r="A8" s="31"/>
      <c r="B8" s="32"/>
      <c r="C8" s="31"/>
      <c r="D8" s="26" t="s">
        <v>109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7" t="s">
        <v>1259</v>
      </c>
      <c r="F9" s="247"/>
      <c r="G9" s="247"/>
      <c r="H9" s="247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4" t="str">
        <f>'Rekapitulace stavby'!AN8</f>
        <v>24. 5. 2024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5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23</v>
      </c>
      <c r="E14" s="31"/>
      <c r="F14" s="31"/>
      <c r="G14" s="31"/>
      <c r="H14" s="31"/>
      <c r="I14" s="26" t="s">
        <v>24</v>
      </c>
      <c r="J14" s="24" t="s">
        <v>1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25</v>
      </c>
      <c r="F15" s="31"/>
      <c r="G15" s="31"/>
      <c r="H15" s="31"/>
      <c r="I15" s="26" t="s">
        <v>26</v>
      </c>
      <c r="J15" s="24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27</v>
      </c>
      <c r="E17" s="31"/>
      <c r="F17" s="31"/>
      <c r="G17" s="31"/>
      <c r="H17" s="31"/>
      <c r="I17" s="26" t="s">
        <v>24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0" t="str">
        <f>'Rekapitulace stavby'!E14</f>
        <v>Vyplň údaj</v>
      </c>
      <c r="F18" s="242"/>
      <c r="G18" s="242"/>
      <c r="H18" s="242"/>
      <c r="I18" s="26" t="s">
        <v>26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29</v>
      </c>
      <c r="E20" s="31"/>
      <c r="F20" s="31"/>
      <c r="G20" s="31"/>
      <c r="H20" s="31"/>
      <c r="I20" s="26" t="s">
        <v>24</v>
      </c>
      <c r="J20" s="24" t="s">
        <v>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30</v>
      </c>
      <c r="F21" s="31"/>
      <c r="G21" s="31"/>
      <c r="H21" s="31"/>
      <c r="I21" s="26" t="s">
        <v>26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32</v>
      </c>
      <c r="E23" s="31"/>
      <c r="F23" s="31"/>
      <c r="G23" s="31"/>
      <c r="H23" s="31"/>
      <c r="I23" s="26" t="s">
        <v>24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33</v>
      </c>
      <c r="F24" s="31"/>
      <c r="G24" s="31"/>
      <c r="H24" s="31"/>
      <c r="I24" s="26" t="s">
        <v>26</v>
      </c>
      <c r="J24" s="24" t="s">
        <v>1</v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34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3"/>
      <c r="B27" s="94"/>
      <c r="C27" s="93"/>
      <c r="D27" s="93"/>
      <c r="E27" s="246" t="s">
        <v>1</v>
      </c>
      <c r="F27" s="246"/>
      <c r="G27" s="246"/>
      <c r="H27" s="246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6" t="s">
        <v>36</v>
      </c>
      <c r="E30" s="31"/>
      <c r="F30" s="31"/>
      <c r="G30" s="31"/>
      <c r="H30" s="31"/>
      <c r="I30" s="31"/>
      <c r="J30" s="70">
        <f>ROUND(J136,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2"/>
      <c r="C32" s="31"/>
      <c r="D32" s="31"/>
      <c r="E32" s="31"/>
      <c r="F32" s="35" t="s">
        <v>38</v>
      </c>
      <c r="G32" s="31"/>
      <c r="H32" s="31"/>
      <c r="I32" s="35" t="s">
        <v>37</v>
      </c>
      <c r="J32" s="35" t="s">
        <v>39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2"/>
      <c r="C33" s="31"/>
      <c r="D33" s="97" t="s">
        <v>40</v>
      </c>
      <c r="E33" s="26" t="s">
        <v>41</v>
      </c>
      <c r="F33" s="98">
        <f>ROUND((SUM(BE136:BE397)),  2)</f>
        <v>0</v>
      </c>
      <c r="G33" s="31"/>
      <c r="H33" s="31"/>
      <c r="I33" s="99">
        <v>0.21</v>
      </c>
      <c r="J33" s="98">
        <f>ROUND(((SUM(BE136:BE397))*I33),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26" t="s">
        <v>42</v>
      </c>
      <c r="F34" s="98">
        <f>ROUND((SUM(BF136:BF397)),  2)</f>
        <v>0</v>
      </c>
      <c r="G34" s="31"/>
      <c r="H34" s="31"/>
      <c r="I34" s="99">
        <v>0.12</v>
      </c>
      <c r="J34" s="98">
        <f>ROUND(((SUM(BF136:BF397))*I34),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2"/>
      <c r="C35" s="31"/>
      <c r="D35" s="31"/>
      <c r="E35" s="26" t="s">
        <v>43</v>
      </c>
      <c r="F35" s="98">
        <f>ROUND((SUM(BG136:BG397)),  2)</f>
        <v>0</v>
      </c>
      <c r="G35" s="31"/>
      <c r="H35" s="31"/>
      <c r="I35" s="99">
        <v>0.21</v>
      </c>
      <c r="J35" s="98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2"/>
      <c r="C36" s="31"/>
      <c r="D36" s="31"/>
      <c r="E36" s="26" t="s">
        <v>44</v>
      </c>
      <c r="F36" s="98">
        <f>ROUND((SUM(BH136:BH397)),  2)</f>
        <v>0</v>
      </c>
      <c r="G36" s="31"/>
      <c r="H36" s="31"/>
      <c r="I36" s="99">
        <v>0.12</v>
      </c>
      <c r="J36" s="98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45</v>
      </c>
      <c r="F37" s="98">
        <f>ROUND((SUM(BI136:BI397)),  2)</f>
        <v>0</v>
      </c>
      <c r="G37" s="31"/>
      <c r="H37" s="31"/>
      <c r="I37" s="99">
        <v>0</v>
      </c>
      <c r="J37" s="98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0"/>
      <c r="D39" s="101" t="s">
        <v>46</v>
      </c>
      <c r="E39" s="59"/>
      <c r="F39" s="59"/>
      <c r="G39" s="102" t="s">
        <v>47</v>
      </c>
      <c r="H39" s="103" t="s">
        <v>48</v>
      </c>
      <c r="I39" s="59"/>
      <c r="J39" s="104">
        <f>SUM(J30:J37)</f>
        <v>0</v>
      </c>
      <c r="K39" s="105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customHeight="1">
      <c r="B41" s="19"/>
      <c r="L41" s="19"/>
    </row>
    <row r="42" spans="1:31" s="1" customFormat="1" ht="14.4" customHeight="1">
      <c r="B42" s="19"/>
      <c r="L42" s="19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41"/>
      <c r="D50" s="42" t="s">
        <v>49</v>
      </c>
      <c r="E50" s="43"/>
      <c r="F50" s="43"/>
      <c r="G50" s="42" t="s">
        <v>50</v>
      </c>
      <c r="H50" s="43"/>
      <c r="I50" s="43"/>
      <c r="J50" s="43"/>
      <c r="K50" s="43"/>
      <c r="L50" s="4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1"/>
      <c r="B61" s="32"/>
      <c r="C61" s="31"/>
      <c r="D61" s="44" t="s">
        <v>51</v>
      </c>
      <c r="E61" s="34"/>
      <c r="F61" s="106" t="s">
        <v>52</v>
      </c>
      <c r="G61" s="44" t="s">
        <v>51</v>
      </c>
      <c r="H61" s="34"/>
      <c r="I61" s="34"/>
      <c r="J61" s="107" t="s">
        <v>52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1"/>
      <c r="B65" s="32"/>
      <c r="C65" s="31"/>
      <c r="D65" s="42" t="s">
        <v>53</v>
      </c>
      <c r="E65" s="45"/>
      <c r="F65" s="45"/>
      <c r="G65" s="42" t="s">
        <v>54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1"/>
      <c r="B76" s="32"/>
      <c r="C76" s="31"/>
      <c r="D76" s="44" t="s">
        <v>51</v>
      </c>
      <c r="E76" s="34"/>
      <c r="F76" s="106" t="s">
        <v>52</v>
      </c>
      <c r="G76" s="44" t="s">
        <v>51</v>
      </c>
      <c r="H76" s="34"/>
      <c r="I76" s="34"/>
      <c r="J76" s="107" t="s">
        <v>52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customHeight="1">
      <c r="A82" s="31"/>
      <c r="B82" s="32"/>
      <c r="C82" s="20" t="s">
        <v>111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48" t="str">
        <f>E7</f>
        <v>Modernizace učeben v Gymnáziu Sokolov - stavební část</v>
      </c>
      <c r="F85" s="249"/>
      <c r="G85" s="249"/>
      <c r="H85" s="249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109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7" t="str">
        <f>E9</f>
        <v>7 - Učebna C 405 - Chemie - malá</v>
      </c>
      <c r="F87" s="247"/>
      <c r="G87" s="247"/>
      <c r="H87" s="247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Sokolov</v>
      </c>
      <c r="G89" s="31"/>
      <c r="H89" s="31"/>
      <c r="I89" s="26" t="s">
        <v>21</v>
      </c>
      <c r="J89" s="54" t="str">
        <f>IF(J12="","",J12)</f>
        <v>24. 5. 2024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customHeight="1">
      <c r="A91" s="31"/>
      <c r="B91" s="32"/>
      <c r="C91" s="26" t="s">
        <v>23</v>
      </c>
      <c r="D91" s="31"/>
      <c r="E91" s="31"/>
      <c r="F91" s="24" t="str">
        <f>E15</f>
        <v>Gymnázium Sokolov a KVC, p.o.</v>
      </c>
      <c r="G91" s="31"/>
      <c r="H91" s="31"/>
      <c r="I91" s="26" t="s">
        <v>29</v>
      </c>
      <c r="J91" s="29" t="str">
        <f>E21</f>
        <v>Projekt stav s.r.o.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customHeight="1">
      <c r="A92" s="31"/>
      <c r="B92" s="32"/>
      <c r="C92" s="26" t="s">
        <v>27</v>
      </c>
      <c r="D92" s="31"/>
      <c r="E92" s="31"/>
      <c r="F92" s="24" t="str">
        <f>IF(E18="","",E18)</f>
        <v>Vyplň údaj</v>
      </c>
      <c r="G92" s="31"/>
      <c r="H92" s="31"/>
      <c r="I92" s="26" t="s">
        <v>32</v>
      </c>
      <c r="J92" s="29" t="str">
        <f>E24</f>
        <v>Milan Hájek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08" t="s">
        <v>112</v>
      </c>
      <c r="D94" s="100"/>
      <c r="E94" s="100"/>
      <c r="F94" s="100"/>
      <c r="G94" s="100"/>
      <c r="H94" s="100"/>
      <c r="I94" s="100"/>
      <c r="J94" s="109" t="s">
        <v>113</v>
      </c>
      <c r="K94" s="100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5" customHeight="1">
      <c r="A96" s="31"/>
      <c r="B96" s="32"/>
      <c r="C96" s="110" t="s">
        <v>114</v>
      </c>
      <c r="D96" s="31"/>
      <c r="E96" s="31"/>
      <c r="F96" s="31"/>
      <c r="G96" s="31"/>
      <c r="H96" s="31"/>
      <c r="I96" s="31"/>
      <c r="J96" s="70">
        <f>J136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115</v>
      </c>
    </row>
    <row r="97" spans="2:12" s="9" customFormat="1" ht="24.9" customHeight="1">
      <c r="B97" s="111"/>
      <c r="D97" s="112" t="s">
        <v>156</v>
      </c>
      <c r="E97" s="113"/>
      <c r="F97" s="113"/>
      <c r="G97" s="113"/>
      <c r="H97" s="113"/>
      <c r="I97" s="113"/>
      <c r="J97" s="114">
        <f>J137</f>
        <v>0</v>
      </c>
      <c r="L97" s="111"/>
    </row>
    <row r="98" spans="2:12" s="12" customFormat="1" ht="19.95" customHeight="1">
      <c r="B98" s="159"/>
      <c r="D98" s="160" t="s">
        <v>157</v>
      </c>
      <c r="E98" s="161"/>
      <c r="F98" s="161"/>
      <c r="G98" s="161"/>
      <c r="H98" s="161"/>
      <c r="I98" s="161"/>
      <c r="J98" s="162">
        <f>J138</f>
        <v>0</v>
      </c>
      <c r="L98" s="159"/>
    </row>
    <row r="99" spans="2:12" s="12" customFormat="1" ht="19.95" customHeight="1">
      <c r="B99" s="159"/>
      <c r="D99" s="160" t="s">
        <v>158</v>
      </c>
      <c r="E99" s="161"/>
      <c r="F99" s="161"/>
      <c r="G99" s="161"/>
      <c r="H99" s="161"/>
      <c r="I99" s="161"/>
      <c r="J99" s="162">
        <f>J152</f>
        <v>0</v>
      </c>
      <c r="L99" s="159"/>
    </row>
    <row r="100" spans="2:12" s="12" customFormat="1" ht="19.95" customHeight="1">
      <c r="B100" s="159"/>
      <c r="D100" s="160" t="s">
        <v>159</v>
      </c>
      <c r="E100" s="161"/>
      <c r="F100" s="161"/>
      <c r="G100" s="161"/>
      <c r="H100" s="161"/>
      <c r="I100" s="161"/>
      <c r="J100" s="162">
        <f>J169</f>
        <v>0</v>
      </c>
      <c r="L100" s="159"/>
    </row>
    <row r="101" spans="2:12" s="12" customFormat="1" ht="19.95" customHeight="1">
      <c r="B101" s="159"/>
      <c r="D101" s="160" t="s">
        <v>160</v>
      </c>
      <c r="E101" s="161"/>
      <c r="F101" s="161"/>
      <c r="G101" s="161"/>
      <c r="H101" s="161"/>
      <c r="I101" s="161"/>
      <c r="J101" s="162">
        <f>J179</f>
        <v>0</v>
      </c>
      <c r="L101" s="159"/>
    </row>
    <row r="102" spans="2:12" s="9" customFormat="1" ht="24.9" customHeight="1">
      <c r="B102" s="111"/>
      <c r="D102" s="112" t="s">
        <v>161</v>
      </c>
      <c r="E102" s="113"/>
      <c r="F102" s="113"/>
      <c r="G102" s="113"/>
      <c r="H102" s="113"/>
      <c r="I102" s="113"/>
      <c r="J102" s="114">
        <f>J182</f>
        <v>0</v>
      </c>
      <c r="L102" s="111"/>
    </row>
    <row r="103" spans="2:12" s="12" customFormat="1" ht="19.95" customHeight="1">
      <c r="B103" s="159"/>
      <c r="D103" s="160" t="s">
        <v>1260</v>
      </c>
      <c r="E103" s="161"/>
      <c r="F103" s="161"/>
      <c r="G103" s="161"/>
      <c r="H103" s="161"/>
      <c r="I103" s="161"/>
      <c r="J103" s="162">
        <f>J183</f>
        <v>0</v>
      </c>
      <c r="L103" s="159"/>
    </row>
    <row r="104" spans="2:12" s="12" customFormat="1" ht="19.95" customHeight="1">
      <c r="B104" s="159"/>
      <c r="D104" s="160" t="s">
        <v>162</v>
      </c>
      <c r="E104" s="161"/>
      <c r="F104" s="161"/>
      <c r="G104" s="161"/>
      <c r="H104" s="161"/>
      <c r="I104" s="161"/>
      <c r="J104" s="162">
        <f>J192</f>
        <v>0</v>
      </c>
      <c r="L104" s="159"/>
    </row>
    <row r="105" spans="2:12" s="12" customFormat="1" ht="19.95" customHeight="1">
      <c r="B105" s="159"/>
      <c r="D105" s="160" t="s">
        <v>163</v>
      </c>
      <c r="E105" s="161"/>
      <c r="F105" s="161"/>
      <c r="G105" s="161"/>
      <c r="H105" s="161"/>
      <c r="I105" s="161"/>
      <c r="J105" s="162">
        <f>J201</f>
        <v>0</v>
      </c>
      <c r="L105" s="159"/>
    </row>
    <row r="106" spans="2:12" s="12" customFormat="1" ht="19.95" customHeight="1">
      <c r="B106" s="159"/>
      <c r="D106" s="160" t="s">
        <v>625</v>
      </c>
      <c r="E106" s="161"/>
      <c r="F106" s="161"/>
      <c r="G106" s="161"/>
      <c r="H106" s="161"/>
      <c r="I106" s="161"/>
      <c r="J106" s="162">
        <f>J215</f>
        <v>0</v>
      </c>
      <c r="L106" s="159"/>
    </row>
    <row r="107" spans="2:12" s="12" customFormat="1" ht="19.95" customHeight="1">
      <c r="B107" s="159"/>
      <c r="D107" s="160" t="s">
        <v>164</v>
      </c>
      <c r="E107" s="161"/>
      <c r="F107" s="161"/>
      <c r="G107" s="161"/>
      <c r="H107" s="161"/>
      <c r="I107" s="161"/>
      <c r="J107" s="162">
        <f>J234</f>
        <v>0</v>
      </c>
      <c r="L107" s="159"/>
    </row>
    <row r="108" spans="2:12" s="12" customFormat="1" ht="19.95" customHeight="1">
      <c r="B108" s="159"/>
      <c r="D108" s="160" t="s">
        <v>165</v>
      </c>
      <c r="E108" s="161"/>
      <c r="F108" s="161"/>
      <c r="G108" s="161"/>
      <c r="H108" s="161"/>
      <c r="I108" s="161"/>
      <c r="J108" s="162">
        <f>J257</f>
        <v>0</v>
      </c>
      <c r="L108" s="159"/>
    </row>
    <row r="109" spans="2:12" s="12" customFormat="1" ht="19.95" customHeight="1">
      <c r="B109" s="159"/>
      <c r="D109" s="160" t="s">
        <v>166</v>
      </c>
      <c r="E109" s="161"/>
      <c r="F109" s="161"/>
      <c r="G109" s="161"/>
      <c r="H109" s="161"/>
      <c r="I109" s="161"/>
      <c r="J109" s="162">
        <f>J266</f>
        <v>0</v>
      </c>
      <c r="L109" s="159"/>
    </row>
    <row r="110" spans="2:12" s="12" customFormat="1" ht="19.95" customHeight="1">
      <c r="B110" s="159"/>
      <c r="D110" s="160" t="s">
        <v>167</v>
      </c>
      <c r="E110" s="161"/>
      <c r="F110" s="161"/>
      <c r="G110" s="161"/>
      <c r="H110" s="161"/>
      <c r="I110" s="161"/>
      <c r="J110" s="162">
        <f>J273</f>
        <v>0</v>
      </c>
      <c r="L110" s="159"/>
    </row>
    <row r="111" spans="2:12" s="12" customFormat="1" ht="19.95" customHeight="1">
      <c r="B111" s="159"/>
      <c r="D111" s="160" t="s">
        <v>168</v>
      </c>
      <c r="E111" s="161"/>
      <c r="F111" s="161"/>
      <c r="G111" s="161"/>
      <c r="H111" s="161"/>
      <c r="I111" s="161"/>
      <c r="J111" s="162">
        <f>J280</f>
        <v>0</v>
      </c>
      <c r="L111" s="159"/>
    </row>
    <row r="112" spans="2:12" s="12" customFormat="1" ht="19.95" customHeight="1">
      <c r="B112" s="159"/>
      <c r="D112" s="160" t="s">
        <v>1261</v>
      </c>
      <c r="E112" s="161"/>
      <c r="F112" s="161"/>
      <c r="G112" s="161"/>
      <c r="H112" s="161"/>
      <c r="I112" s="161"/>
      <c r="J112" s="162">
        <f>J343</f>
        <v>0</v>
      </c>
      <c r="L112" s="159"/>
    </row>
    <row r="113" spans="1:31" s="12" customFormat="1" ht="19.95" customHeight="1">
      <c r="B113" s="159"/>
      <c r="D113" s="160" t="s">
        <v>908</v>
      </c>
      <c r="E113" s="161"/>
      <c r="F113" s="161"/>
      <c r="G113" s="161"/>
      <c r="H113" s="161"/>
      <c r="I113" s="161"/>
      <c r="J113" s="162">
        <f>J349</f>
        <v>0</v>
      </c>
      <c r="L113" s="159"/>
    </row>
    <row r="114" spans="1:31" s="12" customFormat="1" ht="19.95" customHeight="1">
      <c r="B114" s="159"/>
      <c r="D114" s="160" t="s">
        <v>170</v>
      </c>
      <c r="E114" s="161"/>
      <c r="F114" s="161"/>
      <c r="G114" s="161"/>
      <c r="H114" s="161"/>
      <c r="I114" s="161"/>
      <c r="J114" s="162">
        <f>J352</f>
        <v>0</v>
      </c>
      <c r="L114" s="159"/>
    </row>
    <row r="115" spans="1:31" s="12" customFormat="1" ht="19.95" customHeight="1">
      <c r="B115" s="159"/>
      <c r="D115" s="160" t="s">
        <v>171</v>
      </c>
      <c r="E115" s="161"/>
      <c r="F115" s="161"/>
      <c r="G115" s="161"/>
      <c r="H115" s="161"/>
      <c r="I115" s="161"/>
      <c r="J115" s="162">
        <f>J379</f>
        <v>0</v>
      </c>
      <c r="L115" s="159"/>
    </row>
    <row r="116" spans="1:31" s="9" customFormat="1" ht="24.9" customHeight="1">
      <c r="B116" s="111"/>
      <c r="D116" s="112" t="s">
        <v>172</v>
      </c>
      <c r="E116" s="113"/>
      <c r="F116" s="113"/>
      <c r="G116" s="113"/>
      <c r="H116" s="113"/>
      <c r="I116" s="113"/>
      <c r="J116" s="114">
        <f>J389</f>
        <v>0</v>
      </c>
      <c r="L116" s="111"/>
    </row>
    <row r="117" spans="1:31" s="2" customFormat="1" ht="21.75" customHeight="1">
      <c r="A117" s="31"/>
      <c r="B117" s="32"/>
      <c r="C117" s="31"/>
      <c r="D117" s="31"/>
      <c r="E117" s="31"/>
      <c r="F117" s="31"/>
      <c r="G117" s="31"/>
      <c r="H117" s="3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6.9" customHeight="1">
      <c r="A118" s="31"/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22" spans="1:31" s="2" customFormat="1" ht="6.9" customHeight="1">
      <c r="A122" s="31"/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24.9" customHeight="1">
      <c r="A123" s="31"/>
      <c r="B123" s="32"/>
      <c r="C123" s="20" t="s">
        <v>117</v>
      </c>
      <c r="D123" s="31"/>
      <c r="E123" s="31"/>
      <c r="F123" s="31"/>
      <c r="G123" s="31"/>
      <c r="H123" s="31"/>
      <c r="I123" s="31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6.9" customHeight="1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2" customHeight="1">
      <c r="A125" s="31"/>
      <c r="B125" s="32"/>
      <c r="C125" s="26" t="s">
        <v>16</v>
      </c>
      <c r="D125" s="31"/>
      <c r="E125" s="31"/>
      <c r="F125" s="31"/>
      <c r="G125" s="31"/>
      <c r="H125" s="31"/>
      <c r="I125" s="31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6.5" customHeight="1">
      <c r="A126" s="31"/>
      <c r="B126" s="32"/>
      <c r="C126" s="31"/>
      <c r="D126" s="31"/>
      <c r="E126" s="248" t="str">
        <f>E7</f>
        <v>Modernizace učeben v Gymnáziu Sokolov - stavební část</v>
      </c>
      <c r="F126" s="249"/>
      <c r="G126" s="249"/>
      <c r="H126" s="249"/>
      <c r="I126" s="31"/>
      <c r="J126" s="31"/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2" customHeight="1">
      <c r="A127" s="31"/>
      <c r="B127" s="32"/>
      <c r="C127" s="26" t="s">
        <v>109</v>
      </c>
      <c r="D127" s="31"/>
      <c r="E127" s="31"/>
      <c r="F127" s="31"/>
      <c r="G127" s="31"/>
      <c r="H127" s="31"/>
      <c r="I127" s="31"/>
      <c r="J127" s="31"/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6.5" customHeight="1">
      <c r="A128" s="31"/>
      <c r="B128" s="32"/>
      <c r="C128" s="31"/>
      <c r="D128" s="31"/>
      <c r="E128" s="227" t="str">
        <f>E9</f>
        <v>7 - Učebna C 405 - Chemie - malá</v>
      </c>
      <c r="F128" s="247"/>
      <c r="G128" s="247"/>
      <c r="H128" s="247"/>
      <c r="I128" s="31"/>
      <c r="J128" s="31"/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6.9" customHeight="1">
      <c r="A129" s="31"/>
      <c r="B129" s="32"/>
      <c r="C129" s="31"/>
      <c r="D129" s="31"/>
      <c r="E129" s="31"/>
      <c r="F129" s="31"/>
      <c r="G129" s="31"/>
      <c r="H129" s="31"/>
      <c r="I129" s="31"/>
      <c r="J129" s="31"/>
      <c r="K129" s="31"/>
      <c r="L129" s="4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2" customHeight="1">
      <c r="A130" s="31"/>
      <c r="B130" s="32"/>
      <c r="C130" s="26" t="s">
        <v>19</v>
      </c>
      <c r="D130" s="31"/>
      <c r="E130" s="31"/>
      <c r="F130" s="24" t="str">
        <f>F12</f>
        <v>Sokolov</v>
      </c>
      <c r="G130" s="31"/>
      <c r="H130" s="31"/>
      <c r="I130" s="26" t="s">
        <v>21</v>
      </c>
      <c r="J130" s="54" t="str">
        <f>IF(J12="","",J12)</f>
        <v>24. 5. 2024</v>
      </c>
      <c r="K130" s="31"/>
      <c r="L130" s="4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6.9" customHeight="1">
      <c r="A131" s="31"/>
      <c r="B131" s="32"/>
      <c r="C131" s="31"/>
      <c r="D131" s="31"/>
      <c r="E131" s="31"/>
      <c r="F131" s="31"/>
      <c r="G131" s="31"/>
      <c r="H131" s="31"/>
      <c r="I131" s="31"/>
      <c r="J131" s="31"/>
      <c r="K131" s="31"/>
      <c r="L131" s="4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5.15" customHeight="1">
      <c r="A132" s="31"/>
      <c r="B132" s="32"/>
      <c r="C132" s="26" t="s">
        <v>23</v>
      </c>
      <c r="D132" s="31"/>
      <c r="E132" s="31"/>
      <c r="F132" s="24" t="str">
        <f>E15</f>
        <v>Gymnázium Sokolov a KVC, p.o.</v>
      </c>
      <c r="G132" s="31"/>
      <c r="H132" s="31"/>
      <c r="I132" s="26" t="s">
        <v>29</v>
      </c>
      <c r="J132" s="29" t="str">
        <f>E21</f>
        <v>Projekt stav s.r.o.</v>
      </c>
      <c r="K132" s="31"/>
      <c r="L132" s="4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15.15" customHeight="1">
      <c r="A133" s="31"/>
      <c r="B133" s="32"/>
      <c r="C133" s="26" t="s">
        <v>27</v>
      </c>
      <c r="D133" s="31"/>
      <c r="E133" s="31"/>
      <c r="F133" s="24" t="str">
        <f>IF(E18="","",E18)</f>
        <v>Vyplň údaj</v>
      </c>
      <c r="G133" s="31"/>
      <c r="H133" s="31"/>
      <c r="I133" s="26" t="s">
        <v>32</v>
      </c>
      <c r="J133" s="29" t="str">
        <f>E24</f>
        <v>Milan Hájek</v>
      </c>
      <c r="K133" s="31"/>
      <c r="L133" s="4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10.35" customHeight="1">
      <c r="A134" s="31"/>
      <c r="B134" s="32"/>
      <c r="C134" s="31"/>
      <c r="D134" s="31"/>
      <c r="E134" s="31"/>
      <c r="F134" s="31"/>
      <c r="G134" s="31"/>
      <c r="H134" s="31"/>
      <c r="I134" s="31"/>
      <c r="J134" s="31"/>
      <c r="K134" s="31"/>
      <c r="L134" s="4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5" s="10" customFormat="1" ht="29.25" customHeight="1">
      <c r="A135" s="115"/>
      <c r="B135" s="116"/>
      <c r="C135" s="117" t="s">
        <v>118</v>
      </c>
      <c r="D135" s="118" t="s">
        <v>61</v>
      </c>
      <c r="E135" s="118" t="s">
        <v>57</v>
      </c>
      <c r="F135" s="118" t="s">
        <v>58</v>
      </c>
      <c r="G135" s="118" t="s">
        <v>119</v>
      </c>
      <c r="H135" s="118" t="s">
        <v>120</v>
      </c>
      <c r="I135" s="118" t="s">
        <v>121</v>
      </c>
      <c r="J135" s="118" t="s">
        <v>113</v>
      </c>
      <c r="K135" s="119" t="s">
        <v>122</v>
      </c>
      <c r="L135" s="120"/>
      <c r="M135" s="61" t="s">
        <v>1</v>
      </c>
      <c r="N135" s="62" t="s">
        <v>40</v>
      </c>
      <c r="O135" s="62" t="s">
        <v>123</v>
      </c>
      <c r="P135" s="62" t="s">
        <v>124</v>
      </c>
      <c r="Q135" s="62" t="s">
        <v>125</v>
      </c>
      <c r="R135" s="62" t="s">
        <v>126</v>
      </c>
      <c r="S135" s="62" t="s">
        <v>127</v>
      </c>
      <c r="T135" s="63" t="s">
        <v>128</v>
      </c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</row>
    <row r="136" spans="1:65" s="2" customFormat="1" ht="22.95" customHeight="1">
      <c r="A136" s="31"/>
      <c r="B136" s="32"/>
      <c r="C136" s="68" t="s">
        <v>129</v>
      </c>
      <c r="D136" s="31"/>
      <c r="E136" s="31"/>
      <c r="F136" s="31"/>
      <c r="G136" s="31"/>
      <c r="H136" s="31"/>
      <c r="I136" s="31"/>
      <c r="J136" s="121">
        <f>BK136</f>
        <v>0</v>
      </c>
      <c r="K136" s="31"/>
      <c r="L136" s="32"/>
      <c r="M136" s="64"/>
      <c r="N136" s="55"/>
      <c r="O136" s="65"/>
      <c r="P136" s="122">
        <f>P137+P182+P389</f>
        <v>0</v>
      </c>
      <c r="Q136" s="65"/>
      <c r="R136" s="122">
        <f>R137+R182+R389</f>
        <v>1.8698381999999998</v>
      </c>
      <c r="S136" s="65"/>
      <c r="T136" s="123">
        <f>T137+T182+T389</f>
        <v>1.2222580000000001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6" t="s">
        <v>75</v>
      </c>
      <c r="AU136" s="16" t="s">
        <v>115</v>
      </c>
      <c r="BK136" s="124">
        <f>BK137+BK182+BK389</f>
        <v>0</v>
      </c>
    </row>
    <row r="137" spans="1:65" s="11" customFormat="1" ht="25.95" customHeight="1">
      <c r="B137" s="125"/>
      <c r="D137" s="126" t="s">
        <v>75</v>
      </c>
      <c r="E137" s="127" t="s">
        <v>173</v>
      </c>
      <c r="F137" s="127" t="s">
        <v>174</v>
      </c>
      <c r="I137" s="128"/>
      <c r="J137" s="129">
        <f>BK137</f>
        <v>0</v>
      </c>
      <c r="L137" s="125"/>
      <c r="M137" s="130"/>
      <c r="N137" s="131"/>
      <c r="O137" s="131"/>
      <c r="P137" s="132">
        <f>P138+P152+P169+P179</f>
        <v>0</v>
      </c>
      <c r="Q137" s="131"/>
      <c r="R137" s="132">
        <f>R138+R152+R169+R179</f>
        <v>1.0866359999999999</v>
      </c>
      <c r="S137" s="131"/>
      <c r="T137" s="133">
        <f>T138+T152+T169+T179</f>
        <v>0.99530000000000007</v>
      </c>
      <c r="AR137" s="126" t="s">
        <v>83</v>
      </c>
      <c r="AT137" s="134" t="s">
        <v>75</v>
      </c>
      <c r="AU137" s="134" t="s">
        <v>76</v>
      </c>
      <c r="AY137" s="126" t="s">
        <v>132</v>
      </c>
      <c r="BK137" s="135">
        <f>BK138+BK152+BK169+BK179</f>
        <v>0</v>
      </c>
    </row>
    <row r="138" spans="1:65" s="11" customFormat="1" ht="22.95" customHeight="1">
      <c r="B138" s="125"/>
      <c r="D138" s="126" t="s">
        <v>75</v>
      </c>
      <c r="E138" s="163" t="s">
        <v>99</v>
      </c>
      <c r="F138" s="163" t="s">
        <v>175</v>
      </c>
      <c r="I138" s="128"/>
      <c r="J138" s="164">
        <f>BK138</f>
        <v>0</v>
      </c>
      <c r="L138" s="125"/>
      <c r="M138" s="130"/>
      <c r="N138" s="131"/>
      <c r="O138" s="131"/>
      <c r="P138" s="132">
        <f>SUM(P139:P151)</f>
        <v>0</v>
      </c>
      <c r="Q138" s="131"/>
      <c r="R138" s="132">
        <f>SUM(R139:R151)</f>
        <v>1.0800399999999999</v>
      </c>
      <c r="S138" s="131"/>
      <c r="T138" s="133">
        <f>SUM(T139:T151)</f>
        <v>1E-4</v>
      </c>
      <c r="AR138" s="126" t="s">
        <v>83</v>
      </c>
      <c r="AT138" s="134" t="s">
        <v>75</v>
      </c>
      <c r="AU138" s="134" t="s">
        <v>83</v>
      </c>
      <c r="AY138" s="126" t="s">
        <v>132</v>
      </c>
      <c r="BK138" s="135">
        <f>SUM(BK139:BK151)</f>
        <v>0</v>
      </c>
    </row>
    <row r="139" spans="1:65" s="2" customFormat="1" ht="24.15" customHeight="1">
      <c r="A139" s="31"/>
      <c r="B139" s="136"/>
      <c r="C139" s="137" t="s">
        <v>83</v>
      </c>
      <c r="D139" s="137" t="s">
        <v>133</v>
      </c>
      <c r="E139" s="138" t="s">
        <v>176</v>
      </c>
      <c r="F139" s="139" t="s">
        <v>177</v>
      </c>
      <c r="G139" s="140" t="s">
        <v>178</v>
      </c>
      <c r="H139" s="141">
        <v>38.799999999999997</v>
      </c>
      <c r="I139" s="142"/>
      <c r="J139" s="143">
        <f>ROUND(I139*H139,2)</f>
        <v>0</v>
      </c>
      <c r="K139" s="139" t="s">
        <v>179</v>
      </c>
      <c r="L139" s="32"/>
      <c r="M139" s="144" t="s">
        <v>1</v>
      </c>
      <c r="N139" s="145" t="s">
        <v>41</v>
      </c>
      <c r="O139" s="57"/>
      <c r="P139" s="146">
        <f>O139*H139</f>
        <v>0</v>
      </c>
      <c r="Q139" s="146">
        <v>5.7999999999999996E-3</v>
      </c>
      <c r="R139" s="146">
        <f>Q139*H139</f>
        <v>0.22503999999999996</v>
      </c>
      <c r="S139" s="146">
        <v>0</v>
      </c>
      <c r="T139" s="147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48" t="s">
        <v>93</v>
      </c>
      <c r="AT139" s="148" t="s">
        <v>133</v>
      </c>
      <c r="AU139" s="148" t="s">
        <v>85</v>
      </c>
      <c r="AY139" s="16" t="s">
        <v>132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6" t="s">
        <v>83</v>
      </c>
      <c r="BK139" s="149">
        <f>ROUND(I139*H139,2)</f>
        <v>0</v>
      </c>
      <c r="BL139" s="16" t="s">
        <v>93</v>
      </c>
      <c r="BM139" s="148" t="s">
        <v>180</v>
      </c>
    </row>
    <row r="140" spans="1:65" s="2" customFormat="1" ht="28.8">
      <c r="A140" s="31"/>
      <c r="B140" s="32"/>
      <c r="C140" s="31"/>
      <c r="D140" s="150" t="s">
        <v>138</v>
      </c>
      <c r="E140" s="31"/>
      <c r="F140" s="151" t="s">
        <v>181</v>
      </c>
      <c r="G140" s="31"/>
      <c r="H140" s="31"/>
      <c r="I140" s="152"/>
      <c r="J140" s="31"/>
      <c r="K140" s="31"/>
      <c r="L140" s="32"/>
      <c r="M140" s="153"/>
      <c r="N140" s="154"/>
      <c r="O140" s="57"/>
      <c r="P140" s="57"/>
      <c r="Q140" s="57"/>
      <c r="R140" s="57"/>
      <c r="S140" s="57"/>
      <c r="T140" s="58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T140" s="16" t="s">
        <v>138</v>
      </c>
      <c r="AU140" s="16" t="s">
        <v>85</v>
      </c>
    </row>
    <row r="141" spans="1:65" s="2" customFormat="1" ht="21.75" customHeight="1">
      <c r="A141" s="31"/>
      <c r="B141" s="136"/>
      <c r="C141" s="137" t="s">
        <v>85</v>
      </c>
      <c r="D141" s="137" t="s">
        <v>133</v>
      </c>
      <c r="E141" s="138" t="s">
        <v>182</v>
      </c>
      <c r="F141" s="139" t="s">
        <v>183</v>
      </c>
      <c r="G141" s="140" t="s">
        <v>178</v>
      </c>
      <c r="H141" s="141">
        <v>7.5</v>
      </c>
      <c r="I141" s="142"/>
      <c r="J141" s="143">
        <f>ROUND(I141*H141,2)</f>
        <v>0</v>
      </c>
      <c r="K141" s="139" t="s">
        <v>179</v>
      </c>
      <c r="L141" s="32"/>
      <c r="M141" s="144" t="s">
        <v>1</v>
      </c>
      <c r="N141" s="145" t="s">
        <v>41</v>
      </c>
      <c r="O141" s="57"/>
      <c r="P141" s="146">
        <f>O141*H141</f>
        <v>0</v>
      </c>
      <c r="Q141" s="146">
        <v>5.6000000000000001E-2</v>
      </c>
      <c r="R141" s="146">
        <f>Q141*H141</f>
        <v>0.42</v>
      </c>
      <c r="S141" s="146">
        <v>0</v>
      </c>
      <c r="T141" s="147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48" t="s">
        <v>93</v>
      </c>
      <c r="AT141" s="148" t="s">
        <v>133</v>
      </c>
      <c r="AU141" s="148" t="s">
        <v>85</v>
      </c>
      <c r="AY141" s="16" t="s">
        <v>132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6" t="s">
        <v>83</v>
      </c>
      <c r="BK141" s="149">
        <f>ROUND(I141*H141,2)</f>
        <v>0</v>
      </c>
      <c r="BL141" s="16" t="s">
        <v>93</v>
      </c>
      <c r="BM141" s="148" t="s">
        <v>184</v>
      </c>
    </row>
    <row r="142" spans="1:65" s="2" customFormat="1">
      <c r="A142" s="31"/>
      <c r="B142" s="32"/>
      <c r="C142" s="31"/>
      <c r="D142" s="150" t="s">
        <v>138</v>
      </c>
      <c r="E142" s="31"/>
      <c r="F142" s="151" t="s">
        <v>185</v>
      </c>
      <c r="G142" s="31"/>
      <c r="H142" s="31"/>
      <c r="I142" s="152"/>
      <c r="J142" s="31"/>
      <c r="K142" s="31"/>
      <c r="L142" s="32"/>
      <c r="M142" s="153"/>
      <c r="N142" s="154"/>
      <c r="O142" s="57"/>
      <c r="P142" s="57"/>
      <c r="Q142" s="57"/>
      <c r="R142" s="57"/>
      <c r="S142" s="57"/>
      <c r="T142" s="58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6" t="s">
        <v>138</v>
      </c>
      <c r="AU142" s="16" t="s">
        <v>85</v>
      </c>
    </row>
    <row r="143" spans="1:65" s="13" customFormat="1">
      <c r="B143" s="165"/>
      <c r="D143" s="150" t="s">
        <v>186</v>
      </c>
      <c r="E143" s="166" t="s">
        <v>1</v>
      </c>
      <c r="F143" s="167" t="s">
        <v>1262</v>
      </c>
      <c r="H143" s="168">
        <v>3</v>
      </c>
      <c r="I143" s="169"/>
      <c r="L143" s="165"/>
      <c r="M143" s="170"/>
      <c r="N143" s="171"/>
      <c r="O143" s="171"/>
      <c r="P143" s="171"/>
      <c r="Q143" s="171"/>
      <c r="R143" s="171"/>
      <c r="S143" s="171"/>
      <c r="T143" s="172"/>
      <c r="AT143" s="166" t="s">
        <v>186</v>
      </c>
      <c r="AU143" s="166" t="s">
        <v>85</v>
      </c>
      <c r="AV143" s="13" t="s">
        <v>85</v>
      </c>
      <c r="AW143" s="13" t="s">
        <v>31</v>
      </c>
      <c r="AX143" s="13" t="s">
        <v>76</v>
      </c>
      <c r="AY143" s="166" t="s">
        <v>132</v>
      </c>
    </row>
    <row r="144" spans="1:65" s="13" customFormat="1">
      <c r="B144" s="165"/>
      <c r="D144" s="150" t="s">
        <v>186</v>
      </c>
      <c r="E144" s="166" t="s">
        <v>1</v>
      </c>
      <c r="F144" s="167" t="s">
        <v>1263</v>
      </c>
      <c r="H144" s="168">
        <v>2.1</v>
      </c>
      <c r="I144" s="169"/>
      <c r="L144" s="165"/>
      <c r="M144" s="170"/>
      <c r="N144" s="171"/>
      <c r="O144" s="171"/>
      <c r="P144" s="171"/>
      <c r="Q144" s="171"/>
      <c r="R144" s="171"/>
      <c r="S144" s="171"/>
      <c r="T144" s="172"/>
      <c r="AT144" s="166" t="s">
        <v>186</v>
      </c>
      <c r="AU144" s="166" t="s">
        <v>85</v>
      </c>
      <c r="AV144" s="13" t="s">
        <v>85</v>
      </c>
      <c r="AW144" s="13" t="s">
        <v>31</v>
      </c>
      <c r="AX144" s="13" t="s">
        <v>76</v>
      </c>
      <c r="AY144" s="166" t="s">
        <v>132</v>
      </c>
    </row>
    <row r="145" spans="1:65" s="13" customFormat="1">
      <c r="B145" s="165"/>
      <c r="D145" s="150" t="s">
        <v>186</v>
      </c>
      <c r="E145" s="166" t="s">
        <v>1</v>
      </c>
      <c r="F145" s="167" t="s">
        <v>629</v>
      </c>
      <c r="H145" s="168">
        <v>1.4</v>
      </c>
      <c r="I145" s="169"/>
      <c r="L145" s="165"/>
      <c r="M145" s="170"/>
      <c r="N145" s="171"/>
      <c r="O145" s="171"/>
      <c r="P145" s="171"/>
      <c r="Q145" s="171"/>
      <c r="R145" s="171"/>
      <c r="S145" s="171"/>
      <c r="T145" s="172"/>
      <c r="AT145" s="166" t="s">
        <v>186</v>
      </c>
      <c r="AU145" s="166" t="s">
        <v>85</v>
      </c>
      <c r="AV145" s="13" t="s">
        <v>85</v>
      </c>
      <c r="AW145" s="13" t="s">
        <v>31</v>
      </c>
      <c r="AX145" s="13" t="s">
        <v>76</v>
      </c>
      <c r="AY145" s="166" t="s">
        <v>132</v>
      </c>
    </row>
    <row r="146" spans="1:65" s="13" customFormat="1">
      <c r="B146" s="165"/>
      <c r="D146" s="150" t="s">
        <v>186</v>
      </c>
      <c r="E146" s="166" t="s">
        <v>1</v>
      </c>
      <c r="F146" s="167" t="s">
        <v>1008</v>
      </c>
      <c r="H146" s="168">
        <v>1</v>
      </c>
      <c r="I146" s="169"/>
      <c r="L146" s="165"/>
      <c r="M146" s="170"/>
      <c r="N146" s="171"/>
      <c r="O146" s="171"/>
      <c r="P146" s="171"/>
      <c r="Q146" s="171"/>
      <c r="R146" s="171"/>
      <c r="S146" s="171"/>
      <c r="T146" s="172"/>
      <c r="AT146" s="166" t="s">
        <v>186</v>
      </c>
      <c r="AU146" s="166" t="s">
        <v>85</v>
      </c>
      <c r="AV146" s="13" t="s">
        <v>85</v>
      </c>
      <c r="AW146" s="13" t="s">
        <v>31</v>
      </c>
      <c r="AX146" s="13" t="s">
        <v>76</v>
      </c>
      <c r="AY146" s="166" t="s">
        <v>132</v>
      </c>
    </row>
    <row r="147" spans="1:65" s="2" customFormat="1" ht="24.15" customHeight="1">
      <c r="A147" s="31"/>
      <c r="B147" s="136"/>
      <c r="C147" s="137" t="s">
        <v>90</v>
      </c>
      <c r="D147" s="137" t="s">
        <v>133</v>
      </c>
      <c r="E147" s="138" t="s">
        <v>191</v>
      </c>
      <c r="F147" s="139" t="s">
        <v>192</v>
      </c>
      <c r="G147" s="140" t="s">
        <v>178</v>
      </c>
      <c r="H147" s="141">
        <v>75</v>
      </c>
      <c r="I147" s="142"/>
      <c r="J147" s="143">
        <f>ROUND(I147*H147,2)</f>
        <v>0</v>
      </c>
      <c r="K147" s="139" t="s">
        <v>179</v>
      </c>
      <c r="L147" s="32"/>
      <c r="M147" s="144" t="s">
        <v>1</v>
      </c>
      <c r="N147" s="145" t="s">
        <v>41</v>
      </c>
      <c r="O147" s="57"/>
      <c r="P147" s="146">
        <f>O147*H147</f>
        <v>0</v>
      </c>
      <c r="Q147" s="146">
        <v>5.7999999999999996E-3</v>
      </c>
      <c r="R147" s="146">
        <f>Q147*H147</f>
        <v>0.43499999999999994</v>
      </c>
      <c r="S147" s="146">
        <v>0</v>
      </c>
      <c r="T147" s="147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48" t="s">
        <v>93</v>
      </c>
      <c r="AT147" s="148" t="s">
        <v>133</v>
      </c>
      <c r="AU147" s="148" t="s">
        <v>85</v>
      </c>
      <c r="AY147" s="16" t="s">
        <v>132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6" t="s">
        <v>83</v>
      </c>
      <c r="BK147" s="149">
        <f>ROUND(I147*H147,2)</f>
        <v>0</v>
      </c>
      <c r="BL147" s="16" t="s">
        <v>93</v>
      </c>
      <c r="BM147" s="148" t="s">
        <v>193</v>
      </c>
    </row>
    <row r="148" spans="1:65" s="2" customFormat="1" ht="28.8">
      <c r="A148" s="31"/>
      <c r="B148" s="32"/>
      <c r="C148" s="31"/>
      <c r="D148" s="150" t="s">
        <v>138</v>
      </c>
      <c r="E148" s="31"/>
      <c r="F148" s="151" t="s">
        <v>194</v>
      </c>
      <c r="G148" s="31"/>
      <c r="H148" s="31"/>
      <c r="I148" s="152"/>
      <c r="J148" s="31"/>
      <c r="K148" s="31"/>
      <c r="L148" s="32"/>
      <c r="M148" s="153"/>
      <c r="N148" s="154"/>
      <c r="O148" s="57"/>
      <c r="P148" s="57"/>
      <c r="Q148" s="57"/>
      <c r="R148" s="57"/>
      <c r="S148" s="57"/>
      <c r="T148" s="58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6" t="s">
        <v>138</v>
      </c>
      <c r="AU148" s="16" t="s">
        <v>85</v>
      </c>
    </row>
    <row r="149" spans="1:65" s="2" customFormat="1" ht="24.15" customHeight="1">
      <c r="A149" s="31"/>
      <c r="B149" s="136"/>
      <c r="C149" s="137" t="s">
        <v>93</v>
      </c>
      <c r="D149" s="137" t="s">
        <v>133</v>
      </c>
      <c r="E149" s="138" t="s">
        <v>195</v>
      </c>
      <c r="F149" s="139" t="s">
        <v>196</v>
      </c>
      <c r="G149" s="140" t="s">
        <v>178</v>
      </c>
      <c r="H149" s="141">
        <v>10</v>
      </c>
      <c r="I149" s="142"/>
      <c r="J149" s="143">
        <f>ROUND(I149*H149,2)</f>
        <v>0</v>
      </c>
      <c r="K149" s="139" t="s">
        <v>179</v>
      </c>
      <c r="L149" s="32"/>
      <c r="M149" s="144" t="s">
        <v>1</v>
      </c>
      <c r="N149" s="145" t="s">
        <v>41</v>
      </c>
      <c r="O149" s="57"/>
      <c r="P149" s="146">
        <f>O149*H149</f>
        <v>0</v>
      </c>
      <c r="Q149" s="146">
        <v>0</v>
      </c>
      <c r="R149" s="146">
        <f>Q149*H149</f>
        <v>0</v>
      </c>
      <c r="S149" s="146">
        <v>1.0000000000000001E-5</v>
      </c>
      <c r="T149" s="147">
        <f>S149*H149</f>
        <v>1E-4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48" t="s">
        <v>93</v>
      </c>
      <c r="AT149" s="148" t="s">
        <v>133</v>
      </c>
      <c r="AU149" s="148" t="s">
        <v>85</v>
      </c>
      <c r="AY149" s="16" t="s">
        <v>132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6" t="s">
        <v>83</v>
      </c>
      <c r="BK149" s="149">
        <f>ROUND(I149*H149,2)</f>
        <v>0</v>
      </c>
      <c r="BL149" s="16" t="s">
        <v>93</v>
      </c>
      <c r="BM149" s="148" t="s">
        <v>197</v>
      </c>
    </row>
    <row r="150" spans="1:65" s="2" customFormat="1" ht="28.8">
      <c r="A150" s="31"/>
      <c r="B150" s="32"/>
      <c r="C150" s="31"/>
      <c r="D150" s="150" t="s">
        <v>138</v>
      </c>
      <c r="E150" s="31"/>
      <c r="F150" s="151" t="s">
        <v>198</v>
      </c>
      <c r="G150" s="31"/>
      <c r="H150" s="31"/>
      <c r="I150" s="152"/>
      <c r="J150" s="31"/>
      <c r="K150" s="31"/>
      <c r="L150" s="32"/>
      <c r="M150" s="153"/>
      <c r="N150" s="154"/>
      <c r="O150" s="57"/>
      <c r="P150" s="57"/>
      <c r="Q150" s="57"/>
      <c r="R150" s="57"/>
      <c r="S150" s="57"/>
      <c r="T150" s="58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6" t="s">
        <v>138</v>
      </c>
      <c r="AU150" s="16" t="s">
        <v>85</v>
      </c>
    </row>
    <row r="151" spans="1:65" s="13" customFormat="1">
      <c r="B151" s="165"/>
      <c r="D151" s="150" t="s">
        <v>186</v>
      </c>
      <c r="E151" s="166" t="s">
        <v>1</v>
      </c>
      <c r="F151" s="167" t="s">
        <v>199</v>
      </c>
      <c r="H151" s="168">
        <v>10</v>
      </c>
      <c r="I151" s="169"/>
      <c r="L151" s="165"/>
      <c r="M151" s="170"/>
      <c r="N151" s="171"/>
      <c r="O151" s="171"/>
      <c r="P151" s="171"/>
      <c r="Q151" s="171"/>
      <c r="R151" s="171"/>
      <c r="S151" s="171"/>
      <c r="T151" s="172"/>
      <c r="AT151" s="166" t="s">
        <v>186</v>
      </c>
      <c r="AU151" s="166" t="s">
        <v>85</v>
      </c>
      <c r="AV151" s="13" t="s">
        <v>85</v>
      </c>
      <c r="AW151" s="13" t="s">
        <v>31</v>
      </c>
      <c r="AX151" s="13" t="s">
        <v>83</v>
      </c>
      <c r="AY151" s="166" t="s">
        <v>132</v>
      </c>
    </row>
    <row r="152" spans="1:65" s="11" customFormat="1" ht="22.95" customHeight="1">
      <c r="B152" s="125"/>
      <c r="D152" s="126" t="s">
        <v>75</v>
      </c>
      <c r="E152" s="163" t="s">
        <v>200</v>
      </c>
      <c r="F152" s="163" t="s">
        <v>201</v>
      </c>
      <c r="I152" s="128"/>
      <c r="J152" s="164">
        <f>BK152</f>
        <v>0</v>
      </c>
      <c r="L152" s="125"/>
      <c r="M152" s="130"/>
      <c r="N152" s="131"/>
      <c r="O152" s="131"/>
      <c r="P152" s="132">
        <f>SUM(P153:P168)</f>
        <v>0</v>
      </c>
      <c r="Q152" s="131"/>
      <c r="R152" s="132">
        <f>SUM(R153:R168)</f>
        <v>6.5959999999999994E-3</v>
      </c>
      <c r="S152" s="131"/>
      <c r="T152" s="133">
        <f>SUM(T153:T168)</f>
        <v>0.99520000000000008</v>
      </c>
      <c r="AR152" s="126" t="s">
        <v>83</v>
      </c>
      <c r="AT152" s="134" t="s">
        <v>75</v>
      </c>
      <c r="AU152" s="134" t="s">
        <v>83</v>
      </c>
      <c r="AY152" s="126" t="s">
        <v>132</v>
      </c>
      <c r="BK152" s="135">
        <f>SUM(BK153:BK168)</f>
        <v>0</v>
      </c>
    </row>
    <row r="153" spans="1:65" s="2" customFormat="1" ht="33" customHeight="1">
      <c r="A153" s="31"/>
      <c r="B153" s="136"/>
      <c r="C153" s="137" t="s">
        <v>96</v>
      </c>
      <c r="D153" s="137" t="s">
        <v>133</v>
      </c>
      <c r="E153" s="138" t="s">
        <v>202</v>
      </c>
      <c r="F153" s="139" t="s">
        <v>203</v>
      </c>
      <c r="G153" s="140" t="s">
        <v>178</v>
      </c>
      <c r="H153" s="141">
        <v>38.799999999999997</v>
      </c>
      <c r="I153" s="142"/>
      <c r="J153" s="143">
        <f>ROUND(I153*H153,2)</f>
        <v>0</v>
      </c>
      <c r="K153" s="139" t="s">
        <v>179</v>
      </c>
      <c r="L153" s="32"/>
      <c r="M153" s="144" t="s">
        <v>1</v>
      </c>
      <c r="N153" s="145" t="s">
        <v>41</v>
      </c>
      <c r="O153" s="57"/>
      <c r="P153" s="146">
        <f>O153*H153</f>
        <v>0</v>
      </c>
      <c r="Q153" s="146">
        <v>1.2999999999999999E-4</v>
      </c>
      <c r="R153" s="146">
        <f>Q153*H153</f>
        <v>5.043999999999999E-3</v>
      </c>
      <c r="S153" s="146">
        <v>0</v>
      </c>
      <c r="T153" s="147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48" t="s">
        <v>93</v>
      </c>
      <c r="AT153" s="148" t="s">
        <v>133</v>
      </c>
      <c r="AU153" s="148" t="s">
        <v>85</v>
      </c>
      <c r="AY153" s="16" t="s">
        <v>132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6" t="s">
        <v>83</v>
      </c>
      <c r="BK153" s="149">
        <f>ROUND(I153*H153,2)</f>
        <v>0</v>
      </c>
      <c r="BL153" s="16" t="s">
        <v>93</v>
      </c>
      <c r="BM153" s="148" t="s">
        <v>204</v>
      </c>
    </row>
    <row r="154" spans="1:65" s="2" customFormat="1" ht="19.2">
      <c r="A154" s="31"/>
      <c r="B154" s="32"/>
      <c r="C154" s="31"/>
      <c r="D154" s="150" t="s">
        <v>138</v>
      </c>
      <c r="E154" s="31"/>
      <c r="F154" s="151" t="s">
        <v>205</v>
      </c>
      <c r="G154" s="31"/>
      <c r="H154" s="31"/>
      <c r="I154" s="152"/>
      <c r="J154" s="31"/>
      <c r="K154" s="31"/>
      <c r="L154" s="32"/>
      <c r="M154" s="153"/>
      <c r="N154" s="154"/>
      <c r="O154" s="57"/>
      <c r="P154" s="57"/>
      <c r="Q154" s="57"/>
      <c r="R154" s="57"/>
      <c r="S154" s="57"/>
      <c r="T154" s="58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6" t="s">
        <v>138</v>
      </c>
      <c r="AU154" s="16" t="s">
        <v>85</v>
      </c>
    </row>
    <row r="155" spans="1:65" s="2" customFormat="1" ht="24.15" customHeight="1">
      <c r="A155" s="31"/>
      <c r="B155" s="136"/>
      <c r="C155" s="137" t="s">
        <v>99</v>
      </c>
      <c r="D155" s="137" t="s">
        <v>133</v>
      </c>
      <c r="E155" s="138" t="s">
        <v>206</v>
      </c>
      <c r="F155" s="139" t="s">
        <v>207</v>
      </c>
      <c r="G155" s="140" t="s">
        <v>178</v>
      </c>
      <c r="H155" s="141">
        <v>38.799999999999997</v>
      </c>
      <c r="I155" s="142"/>
      <c r="J155" s="143">
        <f>ROUND(I155*H155,2)</f>
        <v>0</v>
      </c>
      <c r="K155" s="139" t="s">
        <v>179</v>
      </c>
      <c r="L155" s="32"/>
      <c r="M155" s="144" t="s">
        <v>1</v>
      </c>
      <c r="N155" s="145" t="s">
        <v>41</v>
      </c>
      <c r="O155" s="57"/>
      <c r="P155" s="146">
        <f>O155*H155</f>
        <v>0</v>
      </c>
      <c r="Q155" s="146">
        <v>4.0000000000000003E-5</v>
      </c>
      <c r="R155" s="146">
        <f>Q155*H155</f>
        <v>1.552E-3</v>
      </c>
      <c r="S155" s="146">
        <v>0</v>
      </c>
      <c r="T155" s="147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48" t="s">
        <v>93</v>
      </c>
      <c r="AT155" s="148" t="s">
        <v>133</v>
      </c>
      <c r="AU155" s="148" t="s">
        <v>85</v>
      </c>
      <c r="AY155" s="16" t="s">
        <v>132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6" t="s">
        <v>83</v>
      </c>
      <c r="BK155" s="149">
        <f>ROUND(I155*H155,2)</f>
        <v>0</v>
      </c>
      <c r="BL155" s="16" t="s">
        <v>93</v>
      </c>
      <c r="BM155" s="148" t="s">
        <v>208</v>
      </c>
    </row>
    <row r="156" spans="1:65" s="2" customFormat="1" ht="19.2">
      <c r="A156" s="31"/>
      <c r="B156" s="32"/>
      <c r="C156" s="31"/>
      <c r="D156" s="150" t="s">
        <v>138</v>
      </c>
      <c r="E156" s="31"/>
      <c r="F156" s="151" t="s">
        <v>209</v>
      </c>
      <c r="G156" s="31"/>
      <c r="H156" s="31"/>
      <c r="I156" s="152"/>
      <c r="J156" s="31"/>
      <c r="K156" s="31"/>
      <c r="L156" s="32"/>
      <c r="M156" s="153"/>
      <c r="N156" s="154"/>
      <c r="O156" s="57"/>
      <c r="P156" s="57"/>
      <c r="Q156" s="57"/>
      <c r="R156" s="57"/>
      <c r="S156" s="57"/>
      <c r="T156" s="58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T156" s="16" t="s">
        <v>138</v>
      </c>
      <c r="AU156" s="16" t="s">
        <v>85</v>
      </c>
    </row>
    <row r="157" spans="1:65" s="2" customFormat="1" ht="33" customHeight="1">
      <c r="A157" s="31"/>
      <c r="B157" s="136"/>
      <c r="C157" s="137" t="s">
        <v>102</v>
      </c>
      <c r="D157" s="137" t="s">
        <v>133</v>
      </c>
      <c r="E157" s="138" t="s">
        <v>210</v>
      </c>
      <c r="F157" s="139" t="s">
        <v>211</v>
      </c>
      <c r="G157" s="140" t="s">
        <v>212</v>
      </c>
      <c r="H157" s="141">
        <v>100</v>
      </c>
      <c r="I157" s="142"/>
      <c r="J157" s="143">
        <f>ROUND(I157*H157,2)</f>
        <v>0</v>
      </c>
      <c r="K157" s="139" t="s">
        <v>179</v>
      </c>
      <c r="L157" s="32"/>
      <c r="M157" s="144" t="s">
        <v>1</v>
      </c>
      <c r="N157" s="145" t="s">
        <v>41</v>
      </c>
      <c r="O157" s="57"/>
      <c r="P157" s="146">
        <f>O157*H157</f>
        <v>0</v>
      </c>
      <c r="Q157" s="146">
        <v>0</v>
      </c>
      <c r="R157" s="146">
        <f>Q157*H157</f>
        <v>0</v>
      </c>
      <c r="S157" s="146">
        <v>1E-3</v>
      </c>
      <c r="T157" s="147">
        <f>S157*H157</f>
        <v>0.1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48" t="s">
        <v>93</v>
      </c>
      <c r="AT157" s="148" t="s">
        <v>133</v>
      </c>
      <c r="AU157" s="148" t="s">
        <v>85</v>
      </c>
      <c r="AY157" s="16" t="s">
        <v>132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6" t="s">
        <v>83</v>
      </c>
      <c r="BK157" s="149">
        <f>ROUND(I157*H157,2)</f>
        <v>0</v>
      </c>
      <c r="BL157" s="16" t="s">
        <v>93</v>
      </c>
      <c r="BM157" s="148" t="s">
        <v>213</v>
      </c>
    </row>
    <row r="158" spans="1:65" s="2" customFormat="1" ht="28.8">
      <c r="A158" s="31"/>
      <c r="B158" s="32"/>
      <c r="C158" s="31"/>
      <c r="D158" s="150" t="s">
        <v>138</v>
      </c>
      <c r="E158" s="31"/>
      <c r="F158" s="151" t="s">
        <v>214</v>
      </c>
      <c r="G158" s="31"/>
      <c r="H158" s="31"/>
      <c r="I158" s="152"/>
      <c r="J158" s="31"/>
      <c r="K158" s="31"/>
      <c r="L158" s="32"/>
      <c r="M158" s="153"/>
      <c r="N158" s="154"/>
      <c r="O158" s="57"/>
      <c r="P158" s="57"/>
      <c r="Q158" s="57"/>
      <c r="R158" s="57"/>
      <c r="S158" s="57"/>
      <c r="T158" s="58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6" t="s">
        <v>138</v>
      </c>
      <c r="AU158" s="16" t="s">
        <v>85</v>
      </c>
    </row>
    <row r="159" spans="1:65" s="2" customFormat="1" ht="24.15" customHeight="1">
      <c r="A159" s="31"/>
      <c r="B159" s="136"/>
      <c r="C159" s="137" t="s">
        <v>105</v>
      </c>
      <c r="D159" s="137" t="s">
        <v>133</v>
      </c>
      <c r="E159" s="138" t="s">
        <v>215</v>
      </c>
      <c r="F159" s="139" t="s">
        <v>216</v>
      </c>
      <c r="G159" s="140" t="s">
        <v>212</v>
      </c>
      <c r="H159" s="141">
        <v>30</v>
      </c>
      <c r="I159" s="142"/>
      <c r="J159" s="143">
        <f>ROUND(I159*H159,2)</f>
        <v>0</v>
      </c>
      <c r="K159" s="139" t="s">
        <v>179</v>
      </c>
      <c r="L159" s="32"/>
      <c r="M159" s="144" t="s">
        <v>1</v>
      </c>
      <c r="N159" s="145" t="s">
        <v>41</v>
      </c>
      <c r="O159" s="57"/>
      <c r="P159" s="146">
        <f>O159*H159</f>
        <v>0</v>
      </c>
      <c r="Q159" s="146">
        <v>0</v>
      </c>
      <c r="R159" s="146">
        <f>Q159*H159</f>
        <v>0</v>
      </c>
      <c r="S159" s="146">
        <v>5.0000000000000001E-3</v>
      </c>
      <c r="T159" s="147">
        <f>S159*H159</f>
        <v>0.15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48" t="s">
        <v>93</v>
      </c>
      <c r="AT159" s="148" t="s">
        <v>133</v>
      </c>
      <c r="AU159" s="148" t="s">
        <v>85</v>
      </c>
      <c r="AY159" s="16" t="s">
        <v>132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6" t="s">
        <v>83</v>
      </c>
      <c r="BK159" s="149">
        <f>ROUND(I159*H159,2)</f>
        <v>0</v>
      </c>
      <c r="BL159" s="16" t="s">
        <v>93</v>
      </c>
      <c r="BM159" s="148" t="s">
        <v>217</v>
      </c>
    </row>
    <row r="160" spans="1:65" s="2" customFormat="1" ht="28.8">
      <c r="A160" s="31"/>
      <c r="B160" s="32"/>
      <c r="C160" s="31"/>
      <c r="D160" s="150" t="s">
        <v>138</v>
      </c>
      <c r="E160" s="31"/>
      <c r="F160" s="151" t="s">
        <v>218</v>
      </c>
      <c r="G160" s="31"/>
      <c r="H160" s="31"/>
      <c r="I160" s="152"/>
      <c r="J160" s="31"/>
      <c r="K160" s="31"/>
      <c r="L160" s="32"/>
      <c r="M160" s="153"/>
      <c r="N160" s="154"/>
      <c r="O160" s="57"/>
      <c r="P160" s="57"/>
      <c r="Q160" s="57"/>
      <c r="R160" s="57"/>
      <c r="S160" s="57"/>
      <c r="T160" s="58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6" t="s">
        <v>138</v>
      </c>
      <c r="AU160" s="16" t="s">
        <v>85</v>
      </c>
    </row>
    <row r="161" spans="1:65" s="2" customFormat="1" ht="33" customHeight="1">
      <c r="A161" s="31"/>
      <c r="B161" s="136"/>
      <c r="C161" s="137" t="s">
        <v>200</v>
      </c>
      <c r="D161" s="137" t="s">
        <v>133</v>
      </c>
      <c r="E161" s="138" t="s">
        <v>219</v>
      </c>
      <c r="F161" s="139" t="s">
        <v>220</v>
      </c>
      <c r="G161" s="140" t="s">
        <v>212</v>
      </c>
      <c r="H161" s="141">
        <v>20</v>
      </c>
      <c r="I161" s="142"/>
      <c r="J161" s="143">
        <f>ROUND(I161*H161,2)</f>
        <v>0</v>
      </c>
      <c r="K161" s="139" t="s">
        <v>179</v>
      </c>
      <c r="L161" s="32"/>
      <c r="M161" s="144" t="s">
        <v>1</v>
      </c>
      <c r="N161" s="145" t="s">
        <v>41</v>
      </c>
      <c r="O161" s="57"/>
      <c r="P161" s="146">
        <f>O161*H161</f>
        <v>0</v>
      </c>
      <c r="Q161" s="146">
        <v>0</v>
      </c>
      <c r="R161" s="146">
        <f>Q161*H161</f>
        <v>0</v>
      </c>
      <c r="S161" s="146">
        <v>7.0000000000000001E-3</v>
      </c>
      <c r="T161" s="147">
        <f>S161*H161</f>
        <v>0.14000000000000001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48" t="s">
        <v>93</v>
      </c>
      <c r="AT161" s="148" t="s">
        <v>133</v>
      </c>
      <c r="AU161" s="148" t="s">
        <v>85</v>
      </c>
      <c r="AY161" s="16" t="s">
        <v>132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6" t="s">
        <v>83</v>
      </c>
      <c r="BK161" s="149">
        <f>ROUND(I161*H161,2)</f>
        <v>0</v>
      </c>
      <c r="BL161" s="16" t="s">
        <v>93</v>
      </c>
      <c r="BM161" s="148" t="s">
        <v>221</v>
      </c>
    </row>
    <row r="162" spans="1:65" s="2" customFormat="1" ht="28.8">
      <c r="A162" s="31"/>
      <c r="B162" s="32"/>
      <c r="C162" s="31"/>
      <c r="D162" s="150" t="s">
        <v>138</v>
      </c>
      <c r="E162" s="31"/>
      <c r="F162" s="151" t="s">
        <v>222</v>
      </c>
      <c r="G162" s="31"/>
      <c r="H162" s="31"/>
      <c r="I162" s="152"/>
      <c r="J162" s="31"/>
      <c r="K162" s="31"/>
      <c r="L162" s="32"/>
      <c r="M162" s="153"/>
      <c r="N162" s="154"/>
      <c r="O162" s="57"/>
      <c r="P162" s="57"/>
      <c r="Q162" s="57"/>
      <c r="R162" s="57"/>
      <c r="S162" s="57"/>
      <c r="T162" s="58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6" t="s">
        <v>138</v>
      </c>
      <c r="AU162" s="16" t="s">
        <v>85</v>
      </c>
    </row>
    <row r="163" spans="1:65" s="2" customFormat="1" ht="33" customHeight="1">
      <c r="A163" s="31"/>
      <c r="B163" s="136"/>
      <c r="C163" s="137" t="s">
        <v>223</v>
      </c>
      <c r="D163" s="137" t="s">
        <v>133</v>
      </c>
      <c r="E163" s="138" t="s">
        <v>224</v>
      </c>
      <c r="F163" s="139" t="s">
        <v>225</v>
      </c>
      <c r="G163" s="140" t="s">
        <v>212</v>
      </c>
      <c r="H163" s="141">
        <v>10</v>
      </c>
      <c r="I163" s="142"/>
      <c r="J163" s="143">
        <f>ROUND(I163*H163,2)</f>
        <v>0</v>
      </c>
      <c r="K163" s="139" t="s">
        <v>179</v>
      </c>
      <c r="L163" s="32"/>
      <c r="M163" s="144" t="s">
        <v>1</v>
      </c>
      <c r="N163" s="145" t="s">
        <v>41</v>
      </c>
      <c r="O163" s="57"/>
      <c r="P163" s="146">
        <f>O163*H163</f>
        <v>0</v>
      </c>
      <c r="Q163" s="146">
        <v>0</v>
      </c>
      <c r="R163" s="146">
        <f>Q163*H163</f>
        <v>0</v>
      </c>
      <c r="S163" s="146">
        <v>1.4999999999999999E-2</v>
      </c>
      <c r="T163" s="147">
        <f>S163*H163</f>
        <v>0.15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48" t="s">
        <v>93</v>
      </c>
      <c r="AT163" s="148" t="s">
        <v>133</v>
      </c>
      <c r="AU163" s="148" t="s">
        <v>85</v>
      </c>
      <c r="AY163" s="16" t="s">
        <v>132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6" t="s">
        <v>83</v>
      </c>
      <c r="BK163" s="149">
        <f>ROUND(I163*H163,2)</f>
        <v>0</v>
      </c>
      <c r="BL163" s="16" t="s">
        <v>93</v>
      </c>
      <c r="BM163" s="148" t="s">
        <v>226</v>
      </c>
    </row>
    <row r="164" spans="1:65" s="2" customFormat="1" ht="28.8">
      <c r="A164" s="31"/>
      <c r="B164" s="32"/>
      <c r="C164" s="31"/>
      <c r="D164" s="150" t="s">
        <v>138</v>
      </c>
      <c r="E164" s="31"/>
      <c r="F164" s="151" t="s">
        <v>227</v>
      </c>
      <c r="G164" s="31"/>
      <c r="H164" s="31"/>
      <c r="I164" s="152"/>
      <c r="J164" s="31"/>
      <c r="K164" s="31"/>
      <c r="L164" s="32"/>
      <c r="M164" s="153"/>
      <c r="N164" s="154"/>
      <c r="O164" s="57"/>
      <c r="P164" s="57"/>
      <c r="Q164" s="57"/>
      <c r="R164" s="57"/>
      <c r="S164" s="57"/>
      <c r="T164" s="58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6" t="s">
        <v>138</v>
      </c>
      <c r="AU164" s="16" t="s">
        <v>85</v>
      </c>
    </row>
    <row r="165" spans="1:65" s="2" customFormat="1" ht="37.950000000000003" customHeight="1">
      <c r="A165" s="31"/>
      <c r="B165" s="136"/>
      <c r="C165" s="137" t="s">
        <v>228</v>
      </c>
      <c r="D165" s="137" t="s">
        <v>133</v>
      </c>
      <c r="E165" s="138" t="s">
        <v>229</v>
      </c>
      <c r="F165" s="139" t="s">
        <v>230</v>
      </c>
      <c r="G165" s="140" t="s">
        <v>178</v>
      </c>
      <c r="H165" s="141">
        <v>38.799999999999997</v>
      </c>
      <c r="I165" s="142"/>
      <c r="J165" s="143">
        <f>ROUND(I165*H165,2)</f>
        <v>0</v>
      </c>
      <c r="K165" s="139" t="s">
        <v>179</v>
      </c>
      <c r="L165" s="32"/>
      <c r="M165" s="144" t="s">
        <v>1</v>
      </c>
      <c r="N165" s="145" t="s">
        <v>41</v>
      </c>
      <c r="O165" s="57"/>
      <c r="P165" s="146">
        <f>O165*H165</f>
        <v>0</v>
      </c>
      <c r="Q165" s="146">
        <v>0</v>
      </c>
      <c r="R165" s="146">
        <f>Q165*H165</f>
        <v>0</v>
      </c>
      <c r="S165" s="146">
        <v>4.0000000000000001E-3</v>
      </c>
      <c r="T165" s="147">
        <f>S165*H165</f>
        <v>0.1552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48" t="s">
        <v>93</v>
      </c>
      <c r="AT165" s="148" t="s">
        <v>133</v>
      </c>
      <c r="AU165" s="148" t="s">
        <v>85</v>
      </c>
      <c r="AY165" s="16" t="s">
        <v>132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6" t="s">
        <v>83</v>
      </c>
      <c r="BK165" s="149">
        <f>ROUND(I165*H165,2)</f>
        <v>0</v>
      </c>
      <c r="BL165" s="16" t="s">
        <v>93</v>
      </c>
      <c r="BM165" s="148" t="s">
        <v>231</v>
      </c>
    </row>
    <row r="166" spans="1:65" s="2" customFormat="1" ht="19.2">
      <c r="A166" s="31"/>
      <c r="B166" s="32"/>
      <c r="C166" s="31"/>
      <c r="D166" s="150" t="s">
        <v>138</v>
      </c>
      <c r="E166" s="31"/>
      <c r="F166" s="151" t="s">
        <v>232</v>
      </c>
      <c r="G166" s="31"/>
      <c r="H166" s="31"/>
      <c r="I166" s="152"/>
      <c r="J166" s="31"/>
      <c r="K166" s="31"/>
      <c r="L166" s="32"/>
      <c r="M166" s="153"/>
      <c r="N166" s="154"/>
      <c r="O166" s="57"/>
      <c r="P166" s="57"/>
      <c r="Q166" s="57"/>
      <c r="R166" s="57"/>
      <c r="S166" s="57"/>
      <c r="T166" s="58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6" t="s">
        <v>138</v>
      </c>
      <c r="AU166" s="16" t="s">
        <v>85</v>
      </c>
    </row>
    <row r="167" spans="1:65" s="2" customFormat="1" ht="37.950000000000003" customHeight="1">
      <c r="A167" s="31"/>
      <c r="B167" s="136"/>
      <c r="C167" s="137" t="s">
        <v>8</v>
      </c>
      <c r="D167" s="137" t="s">
        <v>133</v>
      </c>
      <c r="E167" s="138" t="s">
        <v>233</v>
      </c>
      <c r="F167" s="139" t="s">
        <v>234</v>
      </c>
      <c r="G167" s="140" t="s">
        <v>178</v>
      </c>
      <c r="H167" s="141">
        <v>75</v>
      </c>
      <c r="I167" s="142"/>
      <c r="J167" s="143">
        <f>ROUND(I167*H167,2)</f>
        <v>0</v>
      </c>
      <c r="K167" s="139" t="s">
        <v>179</v>
      </c>
      <c r="L167" s="32"/>
      <c r="M167" s="144" t="s">
        <v>1</v>
      </c>
      <c r="N167" s="145" t="s">
        <v>41</v>
      </c>
      <c r="O167" s="57"/>
      <c r="P167" s="146">
        <f>O167*H167</f>
        <v>0</v>
      </c>
      <c r="Q167" s="146">
        <v>0</v>
      </c>
      <c r="R167" s="146">
        <f>Q167*H167</f>
        <v>0</v>
      </c>
      <c r="S167" s="146">
        <v>4.0000000000000001E-3</v>
      </c>
      <c r="T167" s="147">
        <f>S167*H167</f>
        <v>0.3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48" t="s">
        <v>93</v>
      </c>
      <c r="AT167" s="148" t="s">
        <v>133</v>
      </c>
      <c r="AU167" s="148" t="s">
        <v>85</v>
      </c>
      <c r="AY167" s="16" t="s">
        <v>132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6" t="s">
        <v>83</v>
      </c>
      <c r="BK167" s="149">
        <f>ROUND(I167*H167,2)</f>
        <v>0</v>
      </c>
      <c r="BL167" s="16" t="s">
        <v>93</v>
      </c>
      <c r="BM167" s="148" t="s">
        <v>235</v>
      </c>
    </row>
    <row r="168" spans="1:65" s="2" customFormat="1" ht="28.8">
      <c r="A168" s="31"/>
      <c r="B168" s="32"/>
      <c r="C168" s="31"/>
      <c r="D168" s="150" t="s">
        <v>138</v>
      </c>
      <c r="E168" s="31"/>
      <c r="F168" s="151" t="s">
        <v>236</v>
      </c>
      <c r="G168" s="31"/>
      <c r="H168" s="31"/>
      <c r="I168" s="152"/>
      <c r="J168" s="31"/>
      <c r="K168" s="31"/>
      <c r="L168" s="32"/>
      <c r="M168" s="153"/>
      <c r="N168" s="154"/>
      <c r="O168" s="57"/>
      <c r="P168" s="57"/>
      <c r="Q168" s="57"/>
      <c r="R168" s="57"/>
      <c r="S168" s="57"/>
      <c r="T168" s="58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6" t="s">
        <v>138</v>
      </c>
      <c r="AU168" s="16" t="s">
        <v>85</v>
      </c>
    </row>
    <row r="169" spans="1:65" s="11" customFormat="1" ht="22.95" customHeight="1">
      <c r="B169" s="125"/>
      <c r="D169" s="126" t="s">
        <v>75</v>
      </c>
      <c r="E169" s="163" t="s">
        <v>237</v>
      </c>
      <c r="F169" s="163" t="s">
        <v>238</v>
      </c>
      <c r="I169" s="128"/>
      <c r="J169" s="164">
        <f>BK169</f>
        <v>0</v>
      </c>
      <c r="L169" s="125"/>
      <c r="M169" s="130"/>
      <c r="N169" s="131"/>
      <c r="O169" s="131"/>
      <c r="P169" s="132">
        <f>SUM(P170:P178)</f>
        <v>0</v>
      </c>
      <c r="Q169" s="131"/>
      <c r="R169" s="132">
        <f>SUM(R170:R178)</f>
        <v>0</v>
      </c>
      <c r="S169" s="131"/>
      <c r="T169" s="133">
        <f>SUM(T170:T178)</f>
        <v>0</v>
      </c>
      <c r="AR169" s="126" t="s">
        <v>83</v>
      </c>
      <c r="AT169" s="134" t="s">
        <v>75</v>
      </c>
      <c r="AU169" s="134" t="s">
        <v>83</v>
      </c>
      <c r="AY169" s="126" t="s">
        <v>132</v>
      </c>
      <c r="BK169" s="135">
        <f>SUM(BK170:BK178)</f>
        <v>0</v>
      </c>
    </row>
    <row r="170" spans="1:65" s="2" customFormat="1" ht="24.15" customHeight="1">
      <c r="A170" s="31"/>
      <c r="B170" s="136"/>
      <c r="C170" s="137" t="s">
        <v>239</v>
      </c>
      <c r="D170" s="137" t="s">
        <v>133</v>
      </c>
      <c r="E170" s="138" t="s">
        <v>240</v>
      </c>
      <c r="F170" s="139" t="s">
        <v>241</v>
      </c>
      <c r="G170" s="140" t="s">
        <v>242</v>
      </c>
      <c r="H170" s="141">
        <v>1.222</v>
      </c>
      <c r="I170" s="142"/>
      <c r="J170" s="143">
        <f>ROUND(I170*H170,2)</f>
        <v>0</v>
      </c>
      <c r="K170" s="139" t="s">
        <v>179</v>
      </c>
      <c r="L170" s="32"/>
      <c r="M170" s="144" t="s">
        <v>1</v>
      </c>
      <c r="N170" s="145" t="s">
        <v>41</v>
      </c>
      <c r="O170" s="57"/>
      <c r="P170" s="146">
        <f>O170*H170</f>
        <v>0</v>
      </c>
      <c r="Q170" s="146">
        <v>0</v>
      </c>
      <c r="R170" s="146">
        <f>Q170*H170</f>
        <v>0</v>
      </c>
      <c r="S170" s="146">
        <v>0</v>
      </c>
      <c r="T170" s="147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48" t="s">
        <v>93</v>
      </c>
      <c r="AT170" s="148" t="s">
        <v>133</v>
      </c>
      <c r="AU170" s="148" t="s">
        <v>85</v>
      </c>
      <c r="AY170" s="16" t="s">
        <v>132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6" t="s">
        <v>83</v>
      </c>
      <c r="BK170" s="149">
        <f>ROUND(I170*H170,2)</f>
        <v>0</v>
      </c>
      <c r="BL170" s="16" t="s">
        <v>93</v>
      </c>
      <c r="BM170" s="148" t="s">
        <v>243</v>
      </c>
    </row>
    <row r="171" spans="1:65" s="2" customFormat="1" ht="19.2">
      <c r="A171" s="31"/>
      <c r="B171" s="32"/>
      <c r="C171" s="31"/>
      <c r="D171" s="150" t="s">
        <v>138</v>
      </c>
      <c r="E171" s="31"/>
      <c r="F171" s="151" t="s">
        <v>244</v>
      </c>
      <c r="G171" s="31"/>
      <c r="H171" s="31"/>
      <c r="I171" s="152"/>
      <c r="J171" s="31"/>
      <c r="K171" s="31"/>
      <c r="L171" s="32"/>
      <c r="M171" s="153"/>
      <c r="N171" s="154"/>
      <c r="O171" s="57"/>
      <c r="P171" s="57"/>
      <c r="Q171" s="57"/>
      <c r="R171" s="57"/>
      <c r="S171" s="57"/>
      <c r="T171" s="58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6" t="s">
        <v>138</v>
      </c>
      <c r="AU171" s="16" t="s">
        <v>85</v>
      </c>
    </row>
    <row r="172" spans="1:65" s="2" customFormat="1" ht="24.15" customHeight="1">
      <c r="A172" s="31"/>
      <c r="B172" s="136"/>
      <c r="C172" s="137" t="s">
        <v>245</v>
      </c>
      <c r="D172" s="137" t="s">
        <v>133</v>
      </c>
      <c r="E172" s="138" t="s">
        <v>246</v>
      </c>
      <c r="F172" s="139" t="s">
        <v>247</v>
      </c>
      <c r="G172" s="140" t="s">
        <v>242</v>
      </c>
      <c r="H172" s="141">
        <v>1.222</v>
      </c>
      <c r="I172" s="142"/>
      <c r="J172" s="143">
        <f>ROUND(I172*H172,2)</f>
        <v>0</v>
      </c>
      <c r="K172" s="139" t="s">
        <v>179</v>
      </c>
      <c r="L172" s="32"/>
      <c r="M172" s="144" t="s">
        <v>1</v>
      </c>
      <c r="N172" s="145" t="s">
        <v>41</v>
      </c>
      <c r="O172" s="57"/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48" t="s">
        <v>93</v>
      </c>
      <c r="AT172" s="148" t="s">
        <v>133</v>
      </c>
      <c r="AU172" s="148" t="s">
        <v>85</v>
      </c>
      <c r="AY172" s="16" t="s">
        <v>132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6" t="s">
        <v>83</v>
      </c>
      <c r="BK172" s="149">
        <f>ROUND(I172*H172,2)</f>
        <v>0</v>
      </c>
      <c r="BL172" s="16" t="s">
        <v>93</v>
      </c>
      <c r="BM172" s="148" t="s">
        <v>248</v>
      </c>
    </row>
    <row r="173" spans="1:65" s="2" customFormat="1" ht="19.2">
      <c r="A173" s="31"/>
      <c r="B173" s="32"/>
      <c r="C173" s="31"/>
      <c r="D173" s="150" t="s">
        <v>138</v>
      </c>
      <c r="E173" s="31"/>
      <c r="F173" s="151" t="s">
        <v>249</v>
      </c>
      <c r="G173" s="31"/>
      <c r="H173" s="31"/>
      <c r="I173" s="152"/>
      <c r="J173" s="31"/>
      <c r="K173" s="31"/>
      <c r="L173" s="32"/>
      <c r="M173" s="153"/>
      <c r="N173" s="154"/>
      <c r="O173" s="57"/>
      <c r="P173" s="57"/>
      <c r="Q173" s="57"/>
      <c r="R173" s="57"/>
      <c r="S173" s="57"/>
      <c r="T173" s="58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T173" s="16" t="s">
        <v>138</v>
      </c>
      <c r="AU173" s="16" t="s">
        <v>85</v>
      </c>
    </row>
    <row r="174" spans="1:65" s="2" customFormat="1" ht="24.15" customHeight="1">
      <c r="A174" s="31"/>
      <c r="B174" s="136"/>
      <c r="C174" s="137" t="s">
        <v>250</v>
      </c>
      <c r="D174" s="137" t="s">
        <v>133</v>
      </c>
      <c r="E174" s="138" t="s">
        <v>251</v>
      </c>
      <c r="F174" s="139" t="s">
        <v>252</v>
      </c>
      <c r="G174" s="140" t="s">
        <v>242</v>
      </c>
      <c r="H174" s="141">
        <v>10.997999999999999</v>
      </c>
      <c r="I174" s="142"/>
      <c r="J174" s="143">
        <f>ROUND(I174*H174,2)</f>
        <v>0</v>
      </c>
      <c r="K174" s="139" t="s">
        <v>179</v>
      </c>
      <c r="L174" s="32"/>
      <c r="M174" s="144" t="s">
        <v>1</v>
      </c>
      <c r="N174" s="145" t="s">
        <v>41</v>
      </c>
      <c r="O174" s="57"/>
      <c r="P174" s="146">
        <f>O174*H174</f>
        <v>0</v>
      </c>
      <c r="Q174" s="146">
        <v>0</v>
      </c>
      <c r="R174" s="146">
        <f>Q174*H174</f>
        <v>0</v>
      </c>
      <c r="S174" s="146">
        <v>0</v>
      </c>
      <c r="T174" s="147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48" t="s">
        <v>93</v>
      </c>
      <c r="AT174" s="148" t="s">
        <v>133</v>
      </c>
      <c r="AU174" s="148" t="s">
        <v>85</v>
      </c>
      <c r="AY174" s="16" t="s">
        <v>132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6" t="s">
        <v>83</v>
      </c>
      <c r="BK174" s="149">
        <f>ROUND(I174*H174,2)</f>
        <v>0</v>
      </c>
      <c r="BL174" s="16" t="s">
        <v>93</v>
      </c>
      <c r="BM174" s="148" t="s">
        <v>253</v>
      </c>
    </row>
    <row r="175" spans="1:65" s="2" customFormat="1" ht="28.8">
      <c r="A175" s="31"/>
      <c r="B175" s="32"/>
      <c r="C175" s="31"/>
      <c r="D175" s="150" t="s">
        <v>138</v>
      </c>
      <c r="E175" s="31"/>
      <c r="F175" s="151" t="s">
        <v>254</v>
      </c>
      <c r="G175" s="31"/>
      <c r="H175" s="31"/>
      <c r="I175" s="152"/>
      <c r="J175" s="31"/>
      <c r="K175" s="31"/>
      <c r="L175" s="32"/>
      <c r="M175" s="153"/>
      <c r="N175" s="154"/>
      <c r="O175" s="57"/>
      <c r="P175" s="57"/>
      <c r="Q175" s="57"/>
      <c r="R175" s="57"/>
      <c r="S175" s="57"/>
      <c r="T175" s="58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T175" s="16" t="s">
        <v>138</v>
      </c>
      <c r="AU175" s="16" t="s">
        <v>85</v>
      </c>
    </row>
    <row r="176" spans="1:65" s="13" customFormat="1">
      <c r="B176" s="165"/>
      <c r="D176" s="150" t="s">
        <v>186</v>
      </c>
      <c r="F176" s="167" t="s">
        <v>1264</v>
      </c>
      <c r="H176" s="168">
        <v>10.997999999999999</v>
      </c>
      <c r="I176" s="169"/>
      <c r="L176" s="165"/>
      <c r="M176" s="170"/>
      <c r="N176" s="171"/>
      <c r="O176" s="171"/>
      <c r="P176" s="171"/>
      <c r="Q176" s="171"/>
      <c r="R176" s="171"/>
      <c r="S176" s="171"/>
      <c r="T176" s="172"/>
      <c r="AT176" s="166" t="s">
        <v>186</v>
      </c>
      <c r="AU176" s="166" t="s">
        <v>85</v>
      </c>
      <c r="AV176" s="13" t="s">
        <v>85</v>
      </c>
      <c r="AW176" s="13" t="s">
        <v>3</v>
      </c>
      <c r="AX176" s="13" t="s">
        <v>83</v>
      </c>
      <c r="AY176" s="166" t="s">
        <v>132</v>
      </c>
    </row>
    <row r="177" spans="1:65" s="2" customFormat="1" ht="33" customHeight="1">
      <c r="A177" s="31"/>
      <c r="B177" s="136"/>
      <c r="C177" s="137" t="s">
        <v>256</v>
      </c>
      <c r="D177" s="137" t="s">
        <v>133</v>
      </c>
      <c r="E177" s="138" t="s">
        <v>257</v>
      </c>
      <c r="F177" s="139" t="s">
        <v>258</v>
      </c>
      <c r="G177" s="140" t="s">
        <v>242</v>
      </c>
      <c r="H177" s="141">
        <v>1.198</v>
      </c>
      <c r="I177" s="142"/>
      <c r="J177" s="143">
        <f>ROUND(I177*H177,2)</f>
        <v>0</v>
      </c>
      <c r="K177" s="139" t="s">
        <v>179</v>
      </c>
      <c r="L177" s="32"/>
      <c r="M177" s="144" t="s">
        <v>1</v>
      </c>
      <c r="N177" s="145" t="s">
        <v>41</v>
      </c>
      <c r="O177" s="57"/>
      <c r="P177" s="146">
        <f>O177*H177</f>
        <v>0</v>
      </c>
      <c r="Q177" s="146">
        <v>0</v>
      </c>
      <c r="R177" s="146">
        <f>Q177*H177</f>
        <v>0</v>
      </c>
      <c r="S177" s="146">
        <v>0</v>
      </c>
      <c r="T177" s="147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48" t="s">
        <v>93</v>
      </c>
      <c r="AT177" s="148" t="s">
        <v>133</v>
      </c>
      <c r="AU177" s="148" t="s">
        <v>85</v>
      </c>
      <c r="AY177" s="16" t="s">
        <v>132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6" t="s">
        <v>83</v>
      </c>
      <c r="BK177" s="149">
        <f>ROUND(I177*H177,2)</f>
        <v>0</v>
      </c>
      <c r="BL177" s="16" t="s">
        <v>93</v>
      </c>
      <c r="BM177" s="148" t="s">
        <v>259</v>
      </c>
    </row>
    <row r="178" spans="1:65" s="2" customFormat="1" ht="28.8">
      <c r="A178" s="31"/>
      <c r="B178" s="32"/>
      <c r="C178" s="31"/>
      <c r="D178" s="150" t="s">
        <v>138</v>
      </c>
      <c r="E178" s="31"/>
      <c r="F178" s="151" t="s">
        <v>260</v>
      </c>
      <c r="G178" s="31"/>
      <c r="H178" s="31"/>
      <c r="I178" s="152"/>
      <c r="J178" s="31"/>
      <c r="K178" s="31"/>
      <c r="L178" s="32"/>
      <c r="M178" s="153"/>
      <c r="N178" s="154"/>
      <c r="O178" s="57"/>
      <c r="P178" s="57"/>
      <c r="Q178" s="57"/>
      <c r="R178" s="57"/>
      <c r="S178" s="57"/>
      <c r="T178" s="58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T178" s="16" t="s">
        <v>138</v>
      </c>
      <c r="AU178" s="16" t="s">
        <v>85</v>
      </c>
    </row>
    <row r="179" spans="1:65" s="11" customFormat="1" ht="22.95" customHeight="1">
      <c r="B179" s="125"/>
      <c r="D179" s="126" t="s">
        <v>75</v>
      </c>
      <c r="E179" s="163" t="s">
        <v>261</v>
      </c>
      <c r="F179" s="163" t="s">
        <v>262</v>
      </c>
      <c r="I179" s="128"/>
      <c r="J179" s="164">
        <f>BK179</f>
        <v>0</v>
      </c>
      <c r="L179" s="125"/>
      <c r="M179" s="130"/>
      <c r="N179" s="131"/>
      <c r="O179" s="131"/>
      <c r="P179" s="132">
        <f>SUM(P180:P181)</f>
        <v>0</v>
      </c>
      <c r="Q179" s="131"/>
      <c r="R179" s="132">
        <f>SUM(R180:R181)</f>
        <v>0</v>
      </c>
      <c r="S179" s="131"/>
      <c r="T179" s="133">
        <f>SUM(T180:T181)</f>
        <v>0</v>
      </c>
      <c r="AR179" s="126" t="s">
        <v>83</v>
      </c>
      <c r="AT179" s="134" t="s">
        <v>75</v>
      </c>
      <c r="AU179" s="134" t="s">
        <v>83</v>
      </c>
      <c r="AY179" s="126" t="s">
        <v>132</v>
      </c>
      <c r="BK179" s="135">
        <f>SUM(BK180:BK181)</f>
        <v>0</v>
      </c>
    </row>
    <row r="180" spans="1:65" s="2" customFormat="1" ht="21.75" customHeight="1">
      <c r="A180" s="31"/>
      <c r="B180" s="136"/>
      <c r="C180" s="137" t="s">
        <v>263</v>
      </c>
      <c r="D180" s="137" t="s">
        <v>133</v>
      </c>
      <c r="E180" s="138" t="s">
        <v>264</v>
      </c>
      <c r="F180" s="139" t="s">
        <v>265</v>
      </c>
      <c r="G180" s="140" t="s">
        <v>242</v>
      </c>
      <c r="H180" s="141">
        <v>1.087</v>
      </c>
      <c r="I180" s="142"/>
      <c r="J180" s="143">
        <f>ROUND(I180*H180,2)</f>
        <v>0</v>
      </c>
      <c r="K180" s="139" t="s">
        <v>179</v>
      </c>
      <c r="L180" s="32"/>
      <c r="M180" s="144" t="s">
        <v>1</v>
      </c>
      <c r="N180" s="145" t="s">
        <v>41</v>
      </c>
      <c r="O180" s="57"/>
      <c r="P180" s="146">
        <f>O180*H180</f>
        <v>0</v>
      </c>
      <c r="Q180" s="146">
        <v>0</v>
      </c>
      <c r="R180" s="146">
        <f>Q180*H180</f>
        <v>0</v>
      </c>
      <c r="S180" s="146">
        <v>0</v>
      </c>
      <c r="T180" s="147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48" t="s">
        <v>93</v>
      </c>
      <c r="AT180" s="148" t="s">
        <v>133</v>
      </c>
      <c r="AU180" s="148" t="s">
        <v>85</v>
      </c>
      <c r="AY180" s="16" t="s">
        <v>132</v>
      </c>
      <c r="BE180" s="149">
        <f>IF(N180="základní",J180,0)</f>
        <v>0</v>
      </c>
      <c r="BF180" s="149">
        <f>IF(N180="snížená",J180,0)</f>
        <v>0</v>
      </c>
      <c r="BG180" s="149">
        <f>IF(N180="zákl. přenesená",J180,0)</f>
        <v>0</v>
      </c>
      <c r="BH180" s="149">
        <f>IF(N180="sníž. přenesená",J180,0)</f>
        <v>0</v>
      </c>
      <c r="BI180" s="149">
        <f>IF(N180="nulová",J180,0)</f>
        <v>0</v>
      </c>
      <c r="BJ180" s="16" t="s">
        <v>83</v>
      </c>
      <c r="BK180" s="149">
        <f>ROUND(I180*H180,2)</f>
        <v>0</v>
      </c>
      <c r="BL180" s="16" t="s">
        <v>93</v>
      </c>
      <c r="BM180" s="148" t="s">
        <v>266</v>
      </c>
    </row>
    <row r="181" spans="1:65" s="2" customFormat="1" ht="38.4">
      <c r="A181" s="31"/>
      <c r="B181" s="32"/>
      <c r="C181" s="31"/>
      <c r="D181" s="150" t="s">
        <v>138</v>
      </c>
      <c r="E181" s="31"/>
      <c r="F181" s="151" t="s">
        <v>267</v>
      </c>
      <c r="G181" s="31"/>
      <c r="H181" s="31"/>
      <c r="I181" s="152"/>
      <c r="J181" s="31"/>
      <c r="K181" s="31"/>
      <c r="L181" s="32"/>
      <c r="M181" s="153"/>
      <c r="N181" s="154"/>
      <c r="O181" s="57"/>
      <c r="P181" s="57"/>
      <c r="Q181" s="57"/>
      <c r="R181" s="57"/>
      <c r="S181" s="57"/>
      <c r="T181" s="58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6" t="s">
        <v>138</v>
      </c>
      <c r="AU181" s="16" t="s">
        <v>85</v>
      </c>
    </row>
    <row r="182" spans="1:65" s="11" customFormat="1" ht="25.95" customHeight="1">
      <c r="B182" s="125"/>
      <c r="D182" s="126" t="s">
        <v>75</v>
      </c>
      <c r="E182" s="127" t="s">
        <v>268</v>
      </c>
      <c r="F182" s="127" t="s">
        <v>269</v>
      </c>
      <c r="I182" s="128"/>
      <c r="J182" s="129">
        <f>BK182</f>
        <v>0</v>
      </c>
      <c r="L182" s="125"/>
      <c r="M182" s="130"/>
      <c r="N182" s="131"/>
      <c r="O182" s="131"/>
      <c r="P182" s="132">
        <f>P183+P192+P201+P215+P234+P257+P266+P273+P280+P343+P349+P352+P379</f>
        <v>0</v>
      </c>
      <c r="Q182" s="131"/>
      <c r="R182" s="132">
        <f>R183+R192+R201+R215+R234+R257+R266+R273+R280+R343+R349+R352+R379</f>
        <v>0.78320219999999996</v>
      </c>
      <c r="S182" s="131"/>
      <c r="T182" s="133">
        <f>T183+T192+T201+T215+T234+T257+T266+T273+T280+T343+T349+T352+T379</f>
        <v>0.22695800000000002</v>
      </c>
      <c r="AR182" s="126" t="s">
        <v>85</v>
      </c>
      <c r="AT182" s="134" t="s">
        <v>75</v>
      </c>
      <c r="AU182" s="134" t="s">
        <v>76</v>
      </c>
      <c r="AY182" s="126" t="s">
        <v>132</v>
      </c>
      <c r="BK182" s="135">
        <f>BK183+BK192+BK201+BK215+BK234+BK257+BK266+BK273+BK280+BK343+BK349+BK352+BK379</f>
        <v>0</v>
      </c>
    </row>
    <row r="183" spans="1:65" s="11" customFormat="1" ht="22.95" customHeight="1">
      <c r="B183" s="125"/>
      <c r="D183" s="126" t="s">
        <v>75</v>
      </c>
      <c r="E183" s="163" t="s">
        <v>1265</v>
      </c>
      <c r="F183" s="163" t="s">
        <v>1266</v>
      </c>
      <c r="I183" s="128"/>
      <c r="J183" s="164">
        <f>BK183</f>
        <v>0</v>
      </c>
      <c r="L183" s="125"/>
      <c r="M183" s="130"/>
      <c r="N183" s="131"/>
      <c r="O183" s="131"/>
      <c r="P183" s="132">
        <f>SUM(P184:P191)</f>
        <v>0</v>
      </c>
      <c r="Q183" s="131"/>
      <c r="R183" s="132">
        <f>SUM(R184:R191)</f>
        <v>8.8199999999999997E-3</v>
      </c>
      <c r="S183" s="131"/>
      <c r="T183" s="133">
        <f>SUM(T184:T191)</f>
        <v>0</v>
      </c>
      <c r="AR183" s="126" t="s">
        <v>85</v>
      </c>
      <c r="AT183" s="134" t="s">
        <v>75</v>
      </c>
      <c r="AU183" s="134" t="s">
        <v>83</v>
      </c>
      <c r="AY183" s="126" t="s">
        <v>132</v>
      </c>
      <c r="BK183" s="135">
        <f>SUM(BK184:BK191)</f>
        <v>0</v>
      </c>
    </row>
    <row r="184" spans="1:65" s="2" customFormat="1" ht="24.15" customHeight="1">
      <c r="A184" s="31"/>
      <c r="B184" s="136"/>
      <c r="C184" s="137" t="s">
        <v>272</v>
      </c>
      <c r="D184" s="137" t="s">
        <v>133</v>
      </c>
      <c r="E184" s="138" t="s">
        <v>1267</v>
      </c>
      <c r="F184" s="139" t="s">
        <v>1268</v>
      </c>
      <c r="G184" s="140" t="s">
        <v>178</v>
      </c>
      <c r="H184" s="141">
        <v>2</v>
      </c>
      <c r="I184" s="142"/>
      <c r="J184" s="143">
        <f>ROUND(I184*H184,2)</f>
        <v>0</v>
      </c>
      <c r="K184" s="139" t="s">
        <v>179</v>
      </c>
      <c r="L184" s="32"/>
      <c r="M184" s="144" t="s">
        <v>1</v>
      </c>
      <c r="N184" s="145" t="s">
        <v>41</v>
      </c>
      <c r="O184" s="57"/>
      <c r="P184" s="146">
        <f>O184*H184</f>
        <v>0</v>
      </c>
      <c r="Q184" s="146">
        <v>0</v>
      </c>
      <c r="R184" s="146">
        <f>Q184*H184</f>
        <v>0</v>
      </c>
      <c r="S184" s="146">
        <v>0</v>
      </c>
      <c r="T184" s="147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48" t="s">
        <v>256</v>
      </c>
      <c r="AT184" s="148" t="s">
        <v>133</v>
      </c>
      <c r="AU184" s="148" t="s">
        <v>85</v>
      </c>
      <c r="AY184" s="16" t="s">
        <v>132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6" t="s">
        <v>83</v>
      </c>
      <c r="BK184" s="149">
        <f>ROUND(I184*H184,2)</f>
        <v>0</v>
      </c>
      <c r="BL184" s="16" t="s">
        <v>256</v>
      </c>
      <c r="BM184" s="148" t="s">
        <v>1269</v>
      </c>
    </row>
    <row r="185" spans="1:65" s="2" customFormat="1" ht="19.2">
      <c r="A185" s="31"/>
      <c r="B185" s="32"/>
      <c r="C185" s="31"/>
      <c r="D185" s="150" t="s">
        <v>138</v>
      </c>
      <c r="E185" s="31"/>
      <c r="F185" s="151" t="s">
        <v>1270</v>
      </c>
      <c r="G185" s="31"/>
      <c r="H185" s="31"/>
      <c r="I185" s="152"/>
      <c r="J185" s="31"/>
      <c r="K185" s="31"/>
      <c r="L185" s="32"/>
      <c r="M185" s="153"/>
      <c r="N185" s="154"/>
      <c r="O185" s="57"/>
      <c r="P185" s="57"/>
      <c r="Q185" s="57"/>
      <c r="R185" s="57"/>
      <c r="S185" s="57"/>
      <c r="T185" s="58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T185" s="16" t="s">
        <v>138</v>
      </c>
      <c r="AU185" s="16" t="s">
        <v>85</v>
      </c>
    </row>
    <row r="186" spans="1:65" s="13" customFormat="1">
      <c r="B186" s="165"/>
      <c r="D186" s="150" t="s">
        <v>186</v>
      </c>
      <c r="E186" s="166" t="s">
        <v>1</v>
      </c>
      <c r="F186" s="167" t="s">
        <v>1271</v>
      </c>
      <c r="H186" s="168">
        <v>2</v>
      </c>
      <c r="I186" s="169"/>
      <c r="L186" s="165"/>
      <c r="M186" s="170"/>
      <c r="N186" s="171"/>
      <c r="O186" s="171"/>
      <c r="P186" s="171"/>
      <c r="Q186" s="171"/>
      <c r="R186" s="171"/>
      <c r="S186" s="171"/>
      <c r="T186" s="172"/>
      <c r="AT186" s="166" t="s">
        <v>186</v>
      </c>
      <c r="AU186" s="166" t="s">
        <v>85</v>
      </c>
      <c r="AV186" s="13" t="s">
        <v>85</v>
      </c>
      <c r="AW186" s="13" t="s">
        <v>31</v>
      </c>
      <c r="AX186" s="13" t="s">
        <v>83</v>
      </c>
      <c r="AY186" s="166" t="s">
        <v>132</v>
      </c>
    </row>
    <row r="187" spans="1:65" s="2" customFormat="1" ht="24.15" customHeight="1">
      <c r="A187" s="31"/>
      <c r="B187" s="136"/>
      <c r="C187" s="174" t="s">
        <v>277</v>
      </c>
      <c r="D187" s="174" t="s">
        <v>337</v>
      </c>
      <c r="E187" s="175" t="s">
        <v>1272</v>
      </c>
      <c r="F187" s="176" t="s">
        <v>1273</v>
      </c>
      <c r="G187" s="177" t="s">
        <v>178</v>
      </c>
      <c r="H187" s="178">
        <v>2.1</v>
      </c>
      <c r="I187" s="179"/>
      <c r="J187" s="180">
        <f>ROUND(I187*H187,2)</f>
        <v>0</v>
      </c>
      <c r="K187" s="176" t="s">
        <v>179</v>
      </c>
      <c r="L187" s="181"/>
      <c r="M187" s="182" t="s">
        <v>1</v>
      </c>
      <c r="N187" s="183" t="s">
        <v>41</v>
      </c>
      <c r="O187" s="57"/>
      <c r="P187" s="146">
        <f>O187*H187</f>
        <v>0</v>
      </c>
      <c r="Q187" s="146">
        <v>4.1999999999999997E-3</v>
      </c>
      <c r="R187" s="146">
        <f>Q187*H187</f>
        <v>8.8199999999999997E-3</v>
      </c>
      <c r="S187" s="146">
        <v>0</v>
      </c>
      <c r="T187" s="147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48" t="s">
        <v>340</v>
      </c>
      <c r="AT187" s="148" t="s">
        <v>337</v>
      </c>
      <c r="AU187" s="148" t="s">
        <v>85</v>
      </c>
      <c r="AY187" s="16" t="s">
        <v>132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6" t="s">
        <v>83</v>
      </c>
      <c r="BK187" s="149">
        <f>ROUND(I187*H187,2)</f>
        <v>0</v>
      </c>
      <c r="BL187" s="16" t="s">
        <v>256</v>
      </c>
      <c r="BM187" s="148" t="s">
        <v>1274</v>
      </c>
    </row>
    <row r="188" spans="1:65" s="2" customFormat="1" ht="19.2">
      <c r="A188" s="31"/>
      <c r="B188" s="32"/>
      <c r="C188" s="31"/>
      <c r="D188" s="150" t="s">
        <v>138</v>
      </c>
      <c r="E188" s="31"/>
      <c r="F188" s="151" t="s">
        <v>1273</v>
      </c>
      <c r="G188" s="31"/>
      <c r="H188" s="31"/>
      <c r="I188" s="152"/>
      <c r="J188" s="31"/>
      <c r="K188" s="31"/>
      <c r="L188" s="32"/>
      <c r="M188" s="153"/>
      <c r="N188" s="154"/>
      <c r="O188" s="57"/>
      <c r="P188" s="57"/>
      <c r="Q188" s="57"/>
      <c r="R188" s="57"/>
      <c r="S188" s="57"/>
      <c r="T188" s="58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T188" s="16" t="s">
        <v>138</v>
      </c>
      <c r="AU188" s="16" t="s">
        <v>85</v>
      </c>
    </row>
    <row r="189" spans="1:65" s="13" customFormat="1">
      <c r="B189" s="165"/>
      <c r="D189" s="150" t="s">
        <v>186</v>
      </c>
      <c r="F189" s="167" t="s">
        <v>1275</v>
      </c>
      <c r="H189" s="168">
        <v>2.1</v>
      </c>
      <c r="I189" s="169"/>
      <c r="L189" s="165"/>
      <c r="M189" s="170"/>
      <c r="N189" s="171"/>
      <c r="O189" s="171"/>
      <c r="P189" s="171"/>
      <c r="Q189" s="171"/>
      <c r="R189" s="171"/>
      <c r="S189" s="171"/>
      <c r="T189" s="172"/>
      <c r="AT189" s="166" t="s">
        <v>186</v>
      </c>
      <c r="AU189" s="166" t="s">
        <v>85</v>
      </c>
      <c r="AV189" s="13" t="s">
        <v>85</v>
      </c>
      <c r="AW189" s="13" t="s">
        <v>3</v>
      </c>
      <c r="AX189" s="13" t="s">
        <v>83</v>
      </c>
      <c r="AY189" s="166" t="s">
        <v>132</v>
      </c>
    </row>
    <row r="190" spans="1:65" s="2" customFormat="1" ht="24.15" customHeight="1">
      <c r="A190" s="31"/>
      <c r="B190" s="136"/>
      <c r="C190" s="137" t="s">
        <v>282</v>
      </c>
      <c r="D190" s="137" t="s">
        <v>133</v>
      </c>
      <c r="E190" s="138" t="s">
        <v>1276</v>
      </c>
      <c r="F190" s="139" t="s">
        <v>1277</v>
      </c>
      <c r="G190" s="140" t="s">
        <v>289</v>
      </c>
      <c r="H190" s="173"/>
      <c r="I190" s="142"/>
      <c r="J190" s="143">
        <f>ROUND(I190*H190,2)</f>
        <v>0</v>
      </c>
      <c r="K190" s="139" t="s">
        <v>179</v>
      </c>
      <c r="L190" s="32"/>
      <c r="M190" s="144" t="s">
        <v>1</v>
      </c>
      <c r="N190" s="145" t="s">
        <v>41</v>
      </c>
      <c r="O190" s="57"/>
      <c r="P190" s="146">
        <f>O190*H190</f>
        <v>0</v>
      </c>
      <c r="Q190" s="146">
        <v>0</v>
      </c>
      <c r="R190" s="146">
        <f>Q190*H190</f>
        <v>0</v>
      </c>
      <c r="S190" s="146">
        <v>0</v>
      </c>
      <c r="T190" s="147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48" t="s">
        <v>256</v>
      </c>
      <c r="AT190" s="148" t="s">
        <v>133</v>
      </c>
      <c r="AU190" s="148" t="s">
        <v>85</v>
      </c>
      <c r="AY190" s="16" t="s">
        <v>132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6" t="s">
        <v>83</v>
      </c>
      <c r="BK190" s="149">
        <f>ROUND(I190*H190,2)</f>
        <v>0</v>
      </c>
      <c r="BL190" s="16" t="s">
        <v>256</v>
      </c>
      <c r="BM190" s="148" t="s">
        <v>1278</v>
      </c>
    </row>
    <row r="191" spans="1:65" s="2" customFormat="1" ht="28.8">
      <c r="A191" s="31"/>
      <c r="B191" s="32"/>
      <c r="C191" s="31"/>
      <c r="D191" s="150" t="s">
        <v>138</v>
      </c>
      <c r="E191" s="31"/>
      <c r="F191" s="151" t="s">
        <v>1279</v>
      </c>
      <c r="G191" s="31"/>
      <c r="H191" s="31"/>
      <c r="I191" s="152"/>
      <c r="J191" s="31"/>
      <c r="K191" s="31"/>
      <c r="L191" s="32"/>
      <c r="M191" s="153"/>
      <c r="N191" s="154"/>
      <c r="O191" s="57"/>
      <c r="P191" s="57"/>
      <c r="Q191" s="57"/>
      <c r="R191" s="57"/>
      <c r="S191" s="57"/>
      <c r="T191" s="58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T191" s="16" t="s">
        <v>138</v>
      </c>
      <c r="AU191" s="16" t="s">
        <v>85</v>
      </c>
    </row>
    <row r="192" spans="1:65" s="11" customFormat="1" ht="22.95" customHeight="1">
      <c r="B192" s="125"/>
      <c r="D192" s="126" t="s">
        <v>75</v>
      </c>
      <c r="E192" s="163" t="s">
        <v>270</v>
      </c>
      <c r="F192" s="163" t="s">
        <v>271</v>
      </c>
      <c r="I192" s="128"/>
      <c r="J192" s="164">
        <f>BK192</f>
        <v>0</v>
      </c>
      <c r="L192" s="125"/>
      <c r="M192" s="130"/>
      <c r="N192" s="131"/>
      <c r="O192" s="131"/>
      <c r="P192" s="132">
        <f>SUM(P193:P200)</f>
        <v>0</v>
      </c>
      <c r="Q192" s="131"/>
      <c r="R192" s="132">
        <f>SUM(R193:R200)</f>
        <v>3.3300000000000005E-3</v>
      </c>
      <c r="S192" s="131"/>
      <c r="T192" s="133">
        <f>SUM(T193:T200)</f>
        <v>0</v>
      </c>
      <c r="AR192" s="126" t="s">
        <v>85</v>
      </c>
      <c r="AT192" s="134" t="s">
        <v>75</v>
      </c>
      <c r="AU192" s="134" t="s">
        <v>83</v>
      </c>
      <c r="AY192" s="126" t="s">
        <v>132</v>
      </c>
      <c r="BK192" s="135">
        <f>SUM(BK193:BK200)</f>
        <v>0</v>
      </c>
    </row>
    <row r="193" spans="1:65" s="2" customFormat="1" ht="16.5" customHeight="1">
      <c r="A193" s="31"/>
      <c r="B193" s="136"/>
      <c r="C193" s="137" t="s">
        <v>7</v>
      </c>
      <c r="D193" s="137" t="s">
        <v>133</v>
      </c>
      <c r="E193" s="138" t="s">
        <v>273</v>
      </c>
      <c r="F193" s="139" t="s">
        <v>274</v>
      </c>
      <c r="G193" s="140" t="s">
        <v>136</v>
      </c>
      <c r="H193" s="141">
        <v>3</v>
      </c>
      <c r="I193" s="142"/>
      <c r="J193" s="143">
        <f>ROUND(I193*H193,2)</f>
        <v>0</v>
      </c>
      <c r="K193" s="139" t="s">
        <v>179</v>
      </c>
      <c r="L193" s="32"/>
      <c r="M193" s="144" t="s">
        <v>1</v>
      </c>
      <c r="N193" s="145" t="s">
        <v>41</v>
      </c>
      <c r="O193" s="57"/>
      <c r="P193" s="146">
        <f>O193*H193</f>
        <v>0</v>
      </c>
      <c r="Q193" s="146">
        <v>3.1E-4</v>
      </c>
      <c r="R193" s="146">
        <f>Q193*H193</f>
        <v>9.3000000000000005E-4</v>
      </c>
      <c r="S193" s="146">
        <v>0</v>
      </c>
      <c r="T193" s="147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48" t="s">
        <v>256</v>
      </c>
      <c r="AT193" s="148" t="s">
        <v>133</v>
      </c>
      <c r="AU193" s="148" t="s">
        <v>85</v>
      </c>
      <c r="AY193" s="16" t="s">
        <v>132</v>
      </c>
      <c r="BE193" s="149">
        <f>IF(N193="základní",J193,0)</f>
        <v>0</v>
      </c>
      <c r="BF193" s="149">
        <f>IF(N193="snížená",J193,0)</f>
        <v>0</v>
      </c>
      <c r="BG193" s="149">
        <f>IF(N193="zákl. přenesená",J193,0)</f>
        <v>0</v>
      </c>
      <c r="BH193" s="149">
        <f>IF(N193="sníž. přenesená",J193,0)</f>
        <v>0</v>
      </c>
      <c r="BI193" s="149">
        <f>IF(N193="nulová",J193,0)</f>
        <v>0</v>
      </c>
      <c r="BJ193" s="16" t="s">
        <v>83</v>
      </c>
      <c r="BK193" s="149">
        <f>ROUND(I193*H193,2)</f>
        <v>0</v>
      </c>
      <c r="BL193" s="16" t="s">
        <v>256</v>
      </c>
      <c r="BM193" s="148" t="s">
        <v>275</v>
      </c>
    </row>
    <row r="194" spans="1:65" s="2" customFormat="1" ht="19.2">
      <c r="A194" s="31"/>
      <c r="B194" s="32"/>
      <c r="C194" s="31"/>
      <c r="D194" s="150" t="s">
        <v>138</v>
      </c>
      <c r="E194" s="31"/>
      <c r="F194" s="151" t="s">
        <v>276</v>
      </c>
      <c r="G194" s="31"/>
      <c r="H194" s="31"/>
      <c r="I194" s="152"/>
      <c r="J194" s="31"/>
      <c r="K194" s="31"/>
      <c r="L194" s="32"/>
      <c r="M194" s="153"/>
      <c r="N194" s="154"/>
      <c r="O194" s="57"/>
      <c r="P194" s="57"/>
      <c r="Q194" s="57"/>
      <c r="R194" s="57"/>
      <c r="S194" s="57"/>
      <c r="T194" s="58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T194" s="16" t="s">
        <v>138</v>
      </c>
      <c r="AU194" s="16" t="s">
        <v>85</v>
      </c>
    </row>
    <row r="195" spans="1:65" s="2" customFormat="1" ht="16.5" customHeight="1">
      <c r="A195" s="31"/>
      <c r="B195" s="136"/>
      <c r="C195" s="137" t="s">
        <v>294</v>
      </c>
      <c r="D195" s="137" t="s">
        <v>133</v>
      </c>
      <c r="E195" s="138" t="s">
        <v>278</v>
      </c>
      <c r="F195" s="139" t="s">
        <v>279</v>
      </c>
      <c r="G195" s="140" t="s">
        <v>212</v>
      </c>
      <c r="H195" s="141">
        <v>5</v>
      </c>
      <c r="I195" s="142"/>
      <c r="J195" s="143">
        <f>ROUND(I195*H195,2)</f>
        <v>0</v>
      </c>
      <c r="K195" s="139" t="s">
        <v>179</v>
      </c>
      <c r="L195" s="32"/>
      <c r="M195" s="144" t="s">
        <v>1</v>
      </c>
      <c r="N195" s="145" t="s">
        <v>41</v>
      </c>
      <c r="O195" s="57"/>
      <c r="P195" s="146">
        <f>O195*H195</f>
        <v>0</v>
      </c>
      <c r="Q195" s="146">
        <v>4.8000000000000001E-4</v>
      </c>
      <c r="R195" s="146">
        <f>Q195*H195</f>
        <v>2.4000000000000002E-3</v>
      </c>
      <c r="S195" s="146">
        <v>0</v>
      </c>
      <c r="T195" s="147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48" t="s">
        <v>256</v>
      </c>
      <c r="AT195" s="148" t="s">
        <v>133</v>
      </c>
      <c r="AU195" s="148" t="s">
        <v>85</v>
      </c>
      <c r="AY195" s="16" t="s">
        <v>132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6" t="s">
        <v>83</v>
      </c>
      <c r="BK195" s="149">
        <f>ROUND(I195*H195,2)</f>
        <v>0</v>
      </c>
      <c r="BL195" s="16" t="s">
        <v>256</v>
      </c>
      <c r="BM195" s="148" t="s">
        <v>280</v>
      </c>
    </row>
    <row r="196" spans="1:65" s="2" customFormat="1">
      <c r="A196" s="31"/>
      <c r="B196" s="32"/>
      <c r="C196" s="31"/>
      <c r="D196" s="150" t="s">
        <v>138</v>
      </c>
      <c r="E196" s="31"/>
      <c r="F196" s="151" t="s">
        <v>281</v>
      </c>
      <c r="G196" s="31"/>
      <c r="H196" s="31"/>
      <c r="I196" s="152"/>
      <c r="J196" s="31"/>
      <c r="K196" s="31"/>
      <c r="L196" s="32"/>
      <c r="M196" s="153"/>
      <c r="N196" s="154"/>
      <c r="O196" s="57"/>
      <c r="P196" s="57"/>
      <c r="Q196" s="57"/>
      <c r="R196" s="57"/>
      <c r="S196" s="57"/>
      <c r="T196" s="58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T196" s="16" t="s">
        <v>138</v>
      </c>
      <c r="AU196" s="16" t="s">
        <v>85</v>
      </c>
    </row>
    <row r="197" spans="1:65" s="2" customFormat="1" ht="21.75" customHeight="1">
      <c r="A197" s="31"/>
      <c r="B197" s="136"/>
      <c r="C197" s="137" t="s">
        <v>299</v>
      </c>
      <c r="D197" s="137" t="s">
        <v>133</v>
      </c>
      <c r="E197" s="138" t="s">
        <v>283</v>
      </c>
      <c r="F197" s="139" t="s">
        <v>284</v>
      </c>
      <c r="G197" s="140" t="s">
        <v>212</v>
      </c>
      <c r="H197" s="141">
        <v>5</v>
      </c>
      <c r="I197" s="142"/>
      <c r="J197" s="143">
        <f>ROUND(I197*H197,2)</f>
        <v>0</v>
      </c>
      <c r="K197" s="139" t="s">
        <v>179</v>
      </c>
      <c r="L197" s="32"/>
      <c r="M197" s="144" t="s">
        <v>1</v>
      </c>
      <c r="N197" s="145" t="s">
        <v>41</v>
      </c>
      <c r="O197" s="57"/>
      <c r="P197" s="146">
        <f>O197*H197</f>
        <v>0</v>
      </c>
      <c r="Q197" s="146">
        <v>0</v>
      </c>
      <c r="R197" s="146">
        <f>Q197*H197</f>
        <v>0</v>
      </c>
      <c r="S197" s="146">
        <v>0</v>
      </c>
      <c r="T197" s="147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48" t="s">
        <v>256</v>
      </c>
      <c r="AT197" s="148" t="s">
        <v>133</v>
      </c>
      <c r="AU197" s="148" t="s">
        <v>85</v>
      </c>
      <c r="AY197" s="16" t="s">
        <v>132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6" t="s">
        <v>83</v>
      </c>
      <c r="BK197" s="149">
        <f>ROUND(I197*H197,2)</f>
        <v>0</v>
      </c>
      <c r="BL197" s="16" t="s">
        <v>256</v>
      </c>
      <c r="BM197" s="148" t="s">
        <v>285</v>
      </c>
    </row>
    <row r="198" spans="1:65" s="2" customFormat="1">
      <c r="A198" s="31"/>
      <c r="B198" s="32"/>
      <c r="C198" s="31"/>
      <c r="D198" s="150" t="s">
        <v>138</v>
      </c>
      <c r="E198" s="31"/>
      <c r="F198" s="151" t="s">
        <v>286</v>
      </c>
      <c r="G198" s="31"/>
      <c r="H198" s="31"/>
      <c r="I198" s="152"/>
      <c r="J198" s="31"/>
      <c r="K198" s="31"/>
      <c r="L198" s="32"/>
      <c r="M198" s="153"/>
      <c r="N198" s="154"/>
      <c r="O198" s="57"/>
      <c r="P198" s="57"/>
      <c r="Q198" s="57"/>
      <c r="R198" s="57"/>
      <c r="S198" s="57"/>
      <c r="T198" s="58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T198" s="16" t="s">
        <v>138</v>
      </c>
      <c r="AU198" s="16" t="s">
        <v>85</v>
      </c>
    </row>
    <row r="199" spans="1:65" s="2" customFormat="1" ht="24.15" customHeight="1">
      <c r="A199" s="31"/>
      <c r="B199" s="136"/>
      <c r="C199" s="137" t="s">
        <v>304</v>
      </c>
      <c r="D199" s="137" t="s">
        <v>133</v>
      </c>
      <c r="E199" s="138" t="s">
        <v>287</v>
      </c>
      <c r="F199" s="139" t="s">
        <v>288</v>
      </c>
      <c r="G199" s="140" t="s">
        <v>289</v>
      </c>
      <c r="H199" s="173"/>
      <c r="I199" s="142"/>
      <c r="J199" s="143">
        <f>ROUND(I199*H199,2)</f>
        <v>0</v>
      </c>
      <c r="K199" s="139" t="s">
        <v>179</v>
      </c>
      <c r="L199" s="32"/>
      <c r="M199" s="144" t="s">
        <v>1</v>
      </c>
      <c r="N199" s="145" t="s">
        <v>41</v>
      </c>
      <c r="O199" s="57"/>
      <c r="P199" s="146">
        <f>O199*H199</f>
        <v>0</v>
      </c>
      <c r="Q199" s="146">
        <v>0</v>
      </c>
      <c r="R199" s="146">
        <f>Q199*H199</f>
        <v>0</v>
      </c>
      <c r="S199" s="146">
        <v>0</v>
      </c>
      <c r="T199" s="147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48" t="s">
        <v>256</v>
      </c>
      <c r="AT199" s="148" t="s">
        <v>133</v>
      </c>
      <c r="AU199" s="148" t="s">
        <v>85</v>
      </c>
      <c r="AY199" s="16" t="s">
        <v>132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6" t="s">
        <v>83</v>
      </c>
      <c r="BK199" s="149">
        <f>ROUND(I199*H199,2)</f>
        <v>0</v>
      </c>
      <c r="BL199" s="16" t="s">
        <v>256</v>
      </c>
      <c r="BM199" s="148" t="s">
        <v>290</v>
      </c>
    </row>
    <row r="200" spans="1:65" s="2" customFormat="1" ht="28.8">
      <c r="A200" s="31"/>
      <c r="B200" s="32"/>
      <c r="C200" s="31"/>
      <c r="D200" s="150" t="s">
        <v>138</v>
      </c>
      <c r="E200" s="31"/>
      <c r="F200" s="151" t="s">
        <v>291</v>
      </c>
      <c r="G200" s="31"/>
      <c r="H200" s="31"/>
      <c r="I200" s="152"/>
      <c r="J200" s="31"/>
      <c r="K200" s="31"/>
      <c r="L200" s="32"/>
      <c r="M200" s="153"/>
      <c r="N200" s="154"/>
      <c r="O200" s="57"/>
      <c r="P200" s="57"/>
      <c r="Q200" s="57"/>
      <c r="R200" s="57"/>
      <c r="S200" s="57"/>
      <c r="T200" s="58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T200" s="16" t="s">
        <v>138</v>
      </c>
      <c r="AU200" s="16" t="s">
        <v>85</v>
      </c>
    </row>
    <row r="201" spans="1:65" s="11" customFormat="1" ht="22.95" customHeight="1">
      <c r="B201" s="125"/>
      <c r="D201" s="126" t="s">
        <v>75</v>
      </c>
      <c r="E201" s="163" t="s">
        <v>292</v>
      </c>
      <c r="F201" s="163" t="s">
        <v>293</v>
      </c>
      <c r="I201" s="128"/>
      <c r="J201" s="164">
        <f>BK201</f>
        <v>0</v>
      </c>
      <c r="L201" s="125"/>
      <c r="M201" s="130"/>
      <c r="N201" s="131"/>
      <c r="O201" s="131"/>
      <c r="P201" s="132">
        <f>SUM(P202:P214)</f>
        <v>0</v>
      </c>
      <c r="Q201" s="131"/>
      <c r="R201" s="132">
        <f>SUM(R202:R214)</f>
        <v>3.1960000000000002E-2</v>
      </c>
      <c r="S201" s="131"/>
      <c r="T201" s="133">
        <f>SUM(T202:T214)</f>
        <v>0</v>
      </c>
      <c r="AR201" s="126" t="s">
        <v>85</v>
      </c>
      <c r="AT201" s="134" t="s">
        <v>75</v>
      </c>
      <c r="AU201" s="134" t="s">
        <v>83</v>
      </c>
      <c r="AY201" s="126" t="s">
        <v>132</v>
      </c>
      <c r="BK201" s="135">
        <f>SUM(BK202:BK214)</f>
        <v>0</v>
      </c>
    </row>
    <row r="202" spans="1:65" s="2" customFormat="1" ht="24.15" customHeight="1">
      <c r="A202" s="31"/>
      <c r="B202" s="136"/>
      <c r="C202" s="137" t="s">
        <v>309</v>
      </c>
      <c r="D202" s="137" t="s">
        <v>133</v>
      </c>
      <c r="E202" s="138" t="s">
        <v>295</v>
      </c>
      <c r="F202" s="139" t="s">
        <v>296</v>
      </c>
      <c r="G202" s="140" t="s">
        <v>136</v>
      </c>
      <c r="H202" s="141">
        <v>6</v>
      </c>
      <c r="I202" s="142"/>
      <c r="J202" s="143">
        <f>ROUND(I202*H202,2)</f>
        <v>0</v>
      </c>
      <c r="K202" s="139" t="s">
        <v>179</v>
      </c>
      <c r="L202" s="32"/>
      <c r="M202" s="144" t="s">
        <v>1</v>
      </c>
      <c r="N202" s="145" t="s">
        <v>41</v>
      </c>
      <c r="O202" s="57"/>
      <c r="P202" s="146">
        <f>O202*H202</f>
        <v>0</v>
      </c>
      <c r="Q202" s="146">
        <v>0</v>
      </c>
      <c r="R202" s="146">
        <f>Q202*H202</f>
        <v>0</v>
      </c>
      <c r="S202" s="146">
        <v>0</v>
      </c>
      <c r="T202" s="147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48" t="s">
        <v>256</v>
      </c>
      <c r="AT202" s="148" t="s">
        <v>133</v>
      </c>
      <c r="AU202" s="148" t="s">
        <v>85</v>
      </c>
      <c r="AY202" s="16" t="s">
        <v>132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6" t="s">
        <v>83</v>
      </c>
      <c r="BK202" s="149">
        <f>ROUND(I202*H202,2)</f>
        <v>0</v>
      </c>
      <c r="BL202" s="16" t="s">
        <v>256</v>
      </c>
      <c r="BM202" s="148" t="s">
        <v>297</v>
      </c>
    </row>
    <row r="203" spans="1:65" s="2" customFormat="1" ht="19.2">
      <c r="A203" s="31"/>
      <c r="B203" s="32"/>
      <c r="C203" s="31"/>
      <c r="D203" s="150" t="s">
        <v>138</v>
      </c>
      <c r="E203" s="31"/>
      <c r="F203" s="151" t="s">
        <v>298</v>
      </c>
      <c r="G203" s="31"/>
      <c r="H203" s="31"/>
      <c r="I203" s="152"/>
      <c r="J203" s="31"/>
      <c r="K203" s="31"/>
      <c r="L203" s="32"/>
      <c r="M203" s="153"/>
      <c r="N203" s="154"/>
      <c r="O203" s="57"/>
      <c r="P203" s="57"/>
      <c r="Q203" s="57"/>
      <c r="R203" s="57"/>
      <c r="S203" s="57"/>
      <c r="T203" s="58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T203" s="16" t="s">
        <v>138</v>
      </c>
      <c r="AU203" s="16" t="s">
        <v>85</v>
      </c>
    </row>
    <row r="204" spans="1:65" s="13" customFormat="1">
      <c r="B204" s="165"/>
      <c r="D204" s="150" t="s">
        <v>186</v>
      </c>
      <c r="E204" s="166" t="s">
        <v>1</v>
      </c>
      <c r="F204" s="167" t="s">
        <v>1280</v>
      </c>
      <c r="H204" s="168">
        <v>6</v>
      </c>
      <c r="I204" s="169"/>
      <c r="L204" s="165"/>
      <c r="M204" s="170"/>
      <c r="N204" s="171"/>
      <c r="O204" s="171"/>
      <c r="P204" s="171"/>
      <c r="Q204" s="171"/>
      <c r="R204" s="171"/>
      <c r="S204" s="171"/>
      <c r="T204" s="172"/>
      <c r="AT204" s="166" t="s">
        <v>186</v>
      </c>
      <c r="AU204" s="166" t="s">
        <v>85</v>
      </c>
      <c r="AV204" s="13" t="s">
        <v>85</v>
      </c>
      <c r="AW204" s="13" t="s">
        <v>31</v>
      </c>
      <c r="AX204" s="13" t="s">
        <v>83</v>
      </c>
      <c r="AY204" s="166" t="s">
        <v>132</v>
      </c>
    </row>
    <row r="205" spans="1:65" s="2" customFormat="1" ht="24.15" customHeight="1">
      <c r="A205" s="31"/>
      <c r="B205" s="136"/>
      <c r="C205" s="137" t="s">
        <v>314</v>
      </c>
      <c r="D205" s="137" t="s">
        <v>133</v>
      </c>
      <c r="E205" s="138" t="s">
        <v>300</v>
      </c>
      <c r="F205" s="139" t="s">
        <v>301</v>
      </c>
      <c r="G205" s="140" t="s">
        <v>212</v>
      </c>
      <c r="H205" s="141">
        <v>34</v>
      </c>
      <c r="I205" s="142"/>
      <c r="J205" s="143">
        <f>ROUND(I205*H205,2)</f>
        <v>0</v>
      </c>
      <c r="K205" s="139" t="s">
        <v>179</v>
      </c>
      <c r="L205" s="32"/>
      <c r="M205" s="144" t="s">
        <v>1</v>
      </c>
      <c r="N205" s="145" t="s">
        <v>41</v>
      </c>
      <c r="O205" s="57"/>
      <c r="P205" s="146">
        <f>O205*H205</f>
        <v>0</v>
      </c>
      <c r="Q205" s="146">
        <v>8.4000000000000003E-4</v>
      </c>
      <c r="R205" s="146">
        <f>Q205*H205</f>
        <v>2.8560000000000002E-2</v>
      </c>
      <c r="S205" s="146">
        <v>0</v>
      </c>
      <c r="T205" s="147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48" t="s">
        <v>256</v>
      </c>
      <c r="AT205" s="148" t="s">
        <v>133</v>
      </c>
      <c r="AU205" s="148" t="s">
        <v>85</v>
      </c>
      <c r="AY205" s="16" t="s">
        <v>132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6" t="s">
        <v>83</v>
      </c>
      <c r="BK205" s="149">
        <f>ROUND(I205*H205,2)</f>
        <v>0</v>
      </c>
      <c r="BL205" s="16" t="s">
        <v>256</v>
      </c>
      <c r="BM205" s="148" t="s">
        <v>302</v>
      </c>
    </row>
    <row r="206" spans="1:65" s="2" customFormat="1" ht="19.2">
      <c r="A206" s="31"/>
      <c r="B206" s="32"/>
      <c r="C206" s="31"/>
      <c r="D206" s="150" t="s">
        <v>138</v>
      </c>
      <c r="E206" s="31"/>
      <c r="F206" s="151" t="s">
        <v>303</v>
      </c>
      <c r="G206" s="31"/>
      <c r="H206" s="31"/>
      <c r="I206" s="152"/>
      <c r="J206" s="31"/>
      <c r="K206" s="31"/>
      <c r="L206" s="32"/>
      <c r="M206" s="153"/>
      <c r="N206" s="154"/>
      <c r="O206" s="57"/>
      <c r="P206" s="57"/>
      <c r="Q206" s="57"/>
      <c r="R206" s="57"/>
      <c r="S206" s="57"/>
      <c r="T206" s="58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T206" s="16" t="s">
        <v>138</v>
      </c>
      <c r="AU206" s="16" t="s">
        <v>85</v>
      </c>
    </row>
    <row r="207" spans="1:65" s="2" customFormat="1" ht="37.950000000000003" customHeight="1">
      <c r="A207" s="31"/>
      <c r="B207" s="136"/>
      <c r="C207" s="137" t="s">
        <v>319</v>
      </c>
      <c r="D207" s="137" t="s">
        <v>133</v>
      </c>
      <c r="E207" s="138" t="s">
        <v>305</v>
      </c>
      <c r="F207" s="139" t="s">
        <v>306</v>
      </c>
      <c r="G207" s="140" t="s">
        <v>212</v>
      </c>
      <c r="H207" s="141">
        <v>34</v>
      </c>
      <c r="I207" s="142"/>
      <c r="J207" s="143">
        <f>ROUND(I207*H207,2)</f>
        <v>0</v>
      </c>
      <c r="K207" s="139" t="s">
        <v>179</v>
      </c>
      <c r="L207" s="32"/>
      <c r="M207" s="144" t="s">
        <v>1</v>
      </c>
      <c r="N207" s="145" t="s">
        <v>41</v>
      </c>
      <c r="O207" s="57"/>
      <c r="P207" s="146">
        <f>O207*H207</f>
        <v>0</v>
      </c>
      <c r="Q207" s="146">
        <v>6.9999999999999994E-5</v>
      </c>
      <c r="R207" s="146">
        <f>Q207*H207</f>
        <v>2.3799999999999997E-3</v>
      </c>
      <c r="S207" s="146">
        <v>0</v>
      </c>
      <c r="T207" s="147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48" t="s">
        <v>256</v>
      </c>
      <c r="AT207" s="148" t="s">
        <v>133</v>
      </c>
      <c r="AU207" s="148" t="s">
        <v>85</v>
      </c>
      <c r="AY207" s="16" t="s">
        <v>132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6" t="s">
        <v>83</v>
      </c>
      <c r="BK207" s="149">
        <f>ROUND(I207*H207,2)</f>
        <v>0</v>
      </c>
      <c r="BL207" s="16" t="s">
        <v>256</v>
      </c>
      <c r="BM207" s="148" t="s">
        <v>916</v>
      </c>
    </row>
    <row r="208" spans="1:65" s="2" customFormat="1" ht="38.4">
      <c r="A208" s="31"/>
      <c r="B208" s="32"/>
      <c r="C208" s="31"/>
      <c r="D208" s="150" t="s">
        <v>138</v>
      </c>
      <c r="E208" s="31"/>
      <c r="F208" s="151" t="s">
        <v>308</v>
      </c>
      <c r="G208" s="31"/>
      <c r="H208" s="31"/>
      <c r="I208" s="152"/>
      <c r="J208" s="31"/>
      <c r="K208" s="31"/>
      <c r="L208" s="32"/>
      <c r="M208" s="153"/>
      <c r="N208" s="154"/>
      <c r="O208" s="57"/>
      <c r="P208" s="57"/>
      <c r="Q208" s="57"/>
      <c r="R208" s="57"/>
      <c r="S208" s="57"/>
      <c r="T208" s="58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T208" s="16" t="s">
        <v>138</v>
      </c>
      <c r="AU208" s="16" t="s">
        <v>85</v>
      </c>
    </row>
    <row r="209" spans="1:65" s="2" customFormat="1" ht="21.75" customHeight="1">
      <c r="A209" s="31"/>
      <c r="B209" s="136"/>
      <c r="C209" s="137" t="s">
        <v>325</v>
      </c>
      <c r="D209" s="137" t="s">
        <v>133</v>
      </c>
      <c r="E209" s="138" t="s">
        <v>310</v>
      </c>
      <c r="F209" s="139" t="s">
        <v>311</v>
      </c>
      <c r="G209" s="140" t="s">
        <v>212</v>
      </c>
      <c r="H209" s="141">
        <v>34</v>
      </c>
      <c r="I209" s="142"/>
      <c r="J209" s="143">
        <f>ROUND(I209*H209,2)</f>
        <v>0</v>
      </c>
      <c r="K209" s="139" t="s">
        <v>179</v>
      </c>
      <c r="L209" s="32"/>
      <c r="M209" s="144" t="s">
        <v>1</v>
      </c>
      <c r="N209" s="145" t="s">
        <v>41</v>
      </c>
      <c r="O209" s="57"/>
      <c r="P209" s="146">
        <f>O209*H209</f>
        <v>0</v>
      </c>
      <c r="Q209" s="146">
        <v>1.0000000000000001E-5</v>
      </c>
      <c r="R209" s="146">
        <f>Q209*H209</f>
        <v>3.4000000000000002E-4</v>
      </c>
      <c r="S209" s="146">
        <v>0</v>
      </c>
      <c r="T209" s="147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48" t="s">
        <v>256</v>
      </c>
      <c r="AT209" s="148" t="s">
        <v>133</v>
      </c>
      <c r="AU209" s="148" t="s">
        <v>85</v>
      </c>
      <c r="AY209" s="16" t="s">
        <v>132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6" t="s">
        <v>83</v>
      </c>
      <c r="BK209" s="149">
        <f>ROUND(I209*H209,2)</f>
        <v>0</v>
      </c>
      <c r="BL209" s="16" t="s">
        <v>256</v>
      </c>
      <c r="BM209" s="148" t="s">
        <v>312</v>
      </c>
    </row>
    <row r="210" spans="1:65" s="2" customFormat="1" ht="19.2">
      <c r="A210" s="31"/>
      <c r="B210" s="32"/>
      <c r="C210" s="31"/>
      <c r="D210" s="150" t="s">
        <v>138</v>
      </c>
      <c r="E210" s="31"/>
      <c r="F210" s="151" t="s">
        <v>313</v>
      </c>
      <c r="G210" s="31"/>
      <c r="H210" s="31"/>
      <c r="I210" s="152"/>
      <c r="J210" s="31"/>
      <c r="K210" s="31"/>
      <c r="L210" s="32"/>
      <c r="M210" s="153"/>
      <c r="N210" s="154"/>
      <c r="O210" s="57"/>
      <c r="P210" s="57"/>
      <c r="Q210" s="57"/>
      <c r="R210" s="57"/>
      <c r="S210" s="57"/>
      <c r="T210" s="58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T210" s="16" t="s">
        <v>138</v>
      </c>
      <c r="AU210" s="16" t="s">
        <v>85</v>
      </c>
    </row>
    <row r="211" spans="1:65" s="2" customFormat="1" ht="24.15" customHeight="1">
      <c r="A211" s="31"/>
      <c r="B211" s="136"/>
      <c r="C211" s="137" t="s">
        <v>331</v>
      </c>
      <c r="D211" s="137" t="s">
        <v>133</v>
      </c>
      <c r="E211" s="138" t="s">
        <v>315</v>
      </c>
      <c r="F211" s="139" t="s">
        <v>316</v>
      </c>
      <c r="G211" s="140" t="s">
        <v>212</v>
      </c>
      <c r="H211" s="141">
        <v>34</v>
      </c>
      <c r="I211" s="142"/>
      <c r="J211" s="143">
        <f>ROUND(I211*H211,2)</f>
        <v>0</v>
      </c>
      <c r="K211" s="139" t="s">
        <v>179</v>
      </c>
      <c r="L211" s="32"/>
      <c r="M211" s="144" t="s">
        <v>1</v>
      </c>
      <c r="N211" s="145" t="s">
        <v>41</v>
      </c>
      <c r="O211" s="57"/>
      <c r="P211" s="146">
        <f>O211*H211</f>
        <v>0</v>
      </c>
      <c r="Q211" s="146">
        <v>2.0000000000000002E-5</v>
      </c>
      <c r="R211" s="146">
        <f>Q211*H211</f>
        <v>6.8000000000000005E-4</v>
      </c>
      <c r="S211" s="146">
        <v>0</v>
      </c>
      <c r="T211" s="147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48" t="s">
        <v>256</v>
      </c>
      <c r="AT211" s="148" t="s">
        <v>133</v>
      </c>
      <c r="AU211" s="148" t="s">
        <v>85</v>
      </c>
      <c r="AY211" s="16" t="s">
        <v>132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6" t="s">
        <v>83</v>
      </c>
      <c r="BK211" s="149">
        <f>ROUND(I211*H211,2)</f>
        <v>0</v>
      </c>
      <c r="BL211" s="16" t="s">
        <v>256</v>
      </c>
      <c r="BM211" s="148" t="s">
        <v>317</v>
      </c>
    </row>
    <row r="212" spans="1:65" s="2" customFormat="1" ht="19.2">
      <c r="A212" s="31"/>
      <c r="B212" s="32"/>
      <c r="C212" s="31"/>
      <c r="D212" s="150" t="s">
        <v>138</v>
      </c>
      <c r="E212" s="31"/>
      <c r="F212" s="151" t="s">
        <v>318</v>
      </c>
      <c r="G212" s="31"/>
      <c r="H212" s="31"/>
      <c r="I212" s="152"/>
      <c r="J212" s="31"/>
      <c r="K212" s="31"/>
      <c r="L212" s="32"/>
      <c r="M212" s="153"/>
      <c r="N212" s="154"/>
      <c r="O212" s="57"/>
      <c r="P212" s="57"/>
      <c r="Q212" s="57"/>
      <c r="R212" s="57"/>
      <c r="S212" s="57"/>
      <c r="T212" s="58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T212" s="16" t="s">
        <v>138</v>
      </c>
      <c r="AU212" s="16" t="s">
        <v>85</v>
      </c>
    </row>
    <row r="213" spans="1:65" s="2" customFormat="1" ht="24.15" customHeight="1">
      <c r="A213" s="31"/>
      <c r="B213" s="136"/>
      <c r="C213" s="137" t="s">
        <v>336</v>
      </c>
      <c r="D213" s="137" t="s">
        <v>133</v>
      </c>
      <c r="E213" s="138" t="s">
        <v>320</v>
      </c>
      <c r="F213" s="139" t="s">
        <v>321</v>
      </c>
      <c r="G213" s="140" t="s">
        <v>289</v>
      </c>
      <c r="H213" s="173"/>
      <c r="I213" s="142"/>
      <c r="J213" s="143">
        <f>ROUND(I213*H213,2)</f>
        <v>0</v>
      </c>
      <c r="K213" s="139" t="s">
        <v>179</v>
      </c>
      <c r="L213" s="32"/>
      <c r="M213" s="144" t="s">
        <v>1</v>
      </c>
      <c r="N213" s="145" t="s">
        <v>41</v>
      </c>
      <c r="O213" s="57"/>
      <c r="P213" s="146">
        <f>O213*H213</f>
        <v>0</v>
      </c>
      <c r="Q213" s="146">
        <v>0</v>
      </c>
      <c r="R213" s="146">
        <f>Q213*H213</f>
        <v>0</v>
      </c>
      <c r="S213" s="146">
        <v>0</v>
      </c>
      <c r="T213" s="147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48" t="s">
        <v>256</v>
      </c>
      <c r="AT213" s="148" t="s">
        <v>133</v>
      </c>
      <c r="AU213" s="148" t="s">
        <v>85</v>
      </c>
      <c r="AY213" s="16" t="s">
        <v>132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6" t="s">
        <v>83</v>
      </c>
      <c r="BK213" s="149">
        <f>ROUND(I213*H213,2)</f>
        <v>0</v>
      </c>
      <c r="BL213" s="16" t="s">
        <v>256</v>
      </c>
      <c r="BM213" s="148" t="s">
        <v>322</v>
      </c>
    </row>
    <row r="214" spans="1:65" s="2" customFormat="1" ht="28.8">
      <c r="A214" s="31"/>
      <c r="B214" s="32"/>
      <c r="C214" s="31"/>
      <c r="D214" s="150" t="s">
        <v>138</v>
      </c>
      <c r="E214" s="31"/>
      <c r="F214" s="151" t="s">
        <v>323</v>
      </c>
      <c r="G214" s="31"/>
      <c r="H214" s="31"/>
      <c r="I214" s="152"/>
      <c r="J214" s="31"/>
      <c r="K214" s="31"/>
      <c r="L214" s="32"/>
      <c r="M214" s="153"/>
      <c r="N214" s="154"/>
      <c r="O214" s="57"/>
      <c r="P214" s="57"/>
      <c r="Q214" s="57"/>
      <c r="R214" s="57"/>
      <c r="S214" s="57"/>
      <c r="T214" s="58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T214" s="16" t="s">
        <v>138</v>
      </c>
      <c r="AU214" s="16" t="s">
        <v>85</v>
      </c>
    </row>
    <row r="215" spans="1:65" s="11" customFormat="1" ht="22.95" customHeight="1">
      <c r="B215" s="125"/>
      <c r="D215" s="126" t="s">
        <v>75</v>
      </c>
      <c r="E215" s="163" t="s">
        <v>659</v>
      </c>
      <c r="F215" s="163" t="s">
        <v>660</v>
      </c>
      <c r="I215" s="128"/>
      <c r="J215" s="164">
        <f>BK215</f>
        <v>0</v>
      </c>
      <c r="L215" s="125"/>
      <c r="M215" s="130"/>
      <c r="N215" s="131"/>
      <c r="O215" s="131"/>
      <c r="P215" s="132">
        <f>SUM(P216:P233)</f>
        <v>0</v>
      </c>
      <c r="Q215" s="131"/>
      <c r="R215" s="132">
        <f>SUM(R216:R233)</f>
        <v>5.5500000000000002E-3</v>
      </c>
      <c r="S215" s="131"/>
      <c r="T215" s="133">
        <f>SUM(T216:T233)</f>
        <v>0</v>
      </c>
      <c r="AR215" s="126" t="s">
        <v>85</v>
      </c>
      <c r="AT215" s="134" t="s">
        <v>75</v>
      </c>
      <c r="AU215" s="134" t="s">
        <v>83</v>
      </c>
      <c r="AY215" s="126" t="s">
        <v>132</v>
      </c>
      <c r="BK215" s="135">
        <f>SUM(BK216:BK233)</f>
        <v>0</v>
      </c>
    </row>
    <row r="216" spans="1:65" s="2" customFormat="1" ht="33" customHeight="1">
      <c r="A216" s="31"/>
      <c r="B216" s="136"/>
      <c r="C216" s="137" t="s">
        <v>342</v>
      </c>
      <c r="D216" s="137" t="s">
        <v>133</v>
      </c>
      <c r="E216" s="138" t="s">
        <v>661</v>
      </c>
      <c r="F216" s="139" t="s">
        <v>662</v>
      </c>
      <c r="G216" s="140" t="s">
        <v>212</v>
      </c>
      <c r="H216" s="141">
        <v>15</v>
      </c>
      <c r="I216" s="142"/>
      <c r="J216" s="143">
        <f>ROUND(I216*H216,2)</f>
        <v>0</v>
      </c>
      <c r="K216" s="139" t="s">
        <v>179</v>
      </c>
      <c r="L216" s="32"/>
      <c r="M216" s="144" t="s">
        <v>1</v>
      </c>
      <c r="N216" s="145" t="s">
        <v>41</v>
      </c>
      <c r="O216" s="57"/>
      <c r="P216" s="146">
        <f>O216*H216</f>
        <v>0</v>
      </c>
      <c r="Q216" s="146">
        <v>2.9E-4</v>
      </c>
      <c r="R216" s="146">
        <f>Q216*H216</f>
        <v>4.3499999999999997E-3</v>
      </c>
      <c r="S216" s="146">
        <v>0</v>
      </c>
      <c r="T216" s="147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48" t="s">
        <v>256</v>
      </c>
      <c r="AT216" s="148" t="s">
        <v>133</v>
      </c>
      <c r="AU216" s="148" t="s">
        <v>85</v>
      </c>
      <c r="AY216" s="16" t="s">
        <v>132</v>
      </c>
      <c r="BE216" s="149">
        <f>IF(N216="základní",J216,0)</f>
        <v>0</v>
      </c>
      <c r="BF216" s="149">
        <f>IF(N216="snížená",J216,0)</f>
        <v>0</v>
      </c>
      <c r="BG216" s="149">
        <f>IF(N216="zákl. přenesená",J216,0)</f>
        <v>0</v>
      </c>
      <c r="BH216" s="149">
        <f>IF(N216="sníž. přenesená",J216,0)</f>
        <v>0</v>
      </c>
      <c r="BI216" s="149">
        <f>IF(N216="nulová",J216,0)</f>
        <v>0</v>
      </c>
      <c r="BJ216" s="16" t="s">
        <v>83</v>
      </c>
      <c r="BK216" s="149">
        <f>ROUND(I216*H216,2)</f>
        <v>0</v>
      </c>
      <c r="BL216" s="16" t="s">
        <v>256</v>
      </c>
      <c r="BM216" s="148" t="s">
        <v>1011</v>
      </c>
    </row>
    <row r="217" spans="1:65" s="2" customFormat="1" ht="28.8">
      <c r="A217" s="31"/>
      <c r="B217" s="32"/>
      <c r="C217" s="31"/>
      <c r="D217" s="150" t="s">
        <v>138</v>
      </c>
      <c r="E217" s="31"/>
      <c r="F217" s="151" t="s">
        <v>664</v>
      </c>
      <c r="G217" s="31"/>
      <c r="H217" s="31"/>
      <c r="I217" s="152"/>
      <c r="J217" s="31"/>
      <c r="K217" s="31"/>
      <c r="L217" s="32"/>
      <c r="M217" s="153"/>
      <c r="N217" s="154"/>
      <c r="O217" s="57"/>
      <c r="P217" s="57"/>
      <c r="Q217" s="57"/>
      <c r="R217" s="57"/>
      <c r="S217" s="57"/>
      <c r="T217" s="58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T217" s="16" t="s">
        <v>138</v>
      </c>
      <c r="AU217" s="16" t="s">
        <v>85</v>
      </c>
    </row>
    <row r="218" spans="1:65" s="2" customFormat="1" ht="16.5" customHeight="1">
      <c r="A218" s="31"/>
      <c r="B218" s="136"/>
      <c r="C218" s="137" t="s">
        <v>340</v>
      </c>
      <c r="D218" s="137" t="s">
        <v>133</v>
      </c>
      <c r="E218" s="138" t="s">
        <v>665</v>
      </c>
      <c r="F218" s="139" t="s">
        <v>666</v>
      </c>
      <c r="G218" s="140" t="s">
        <v>136</v>
      </c>
      <c r="H218" s="141">
        <v>1</v>
      </c>
      <c r="I218" s="142"/>
      <c r="J218" s="143">
        <f>ROUND(I218*H218,2)</f>
        <v>0</v>
      </c>
      <c r="K218" s="139" t="s">
        <v>179</v>
      </c>
      <c r="L218" s="32"/>
      <c r="M218" s="144" t="s">
        <v>1</v>
      </c>
      <c r="N218" s="145" t="s">
        <v>41</v>
      </c>
      <c r="O218" s="57"/>
      <c r="P218" s="146">
        <f>O218*H218</f>
        <v>0</v>
      </c>
      <c r="Q218" s="146">
        <v>0</v>
      </c>
      <c r="R218" s="146">
        <f>Q218*H218</f>
        <v>0</v>
      </c>
      <c r="S218" s="146">
        <v>0</v>
      </c>
      <c r="T218" s="147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48" t="s">
        <v>256</v>
      </c>
      <c r="AT218" s="148" t="s">
        <v>133</v>
      </c>
      <c r="AU218" s="148" t="s">
        <v>85</v>
      </c>
      <c r="AY218" s="16" t="s">
        <v>132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6" t="s">
        <v>83</v>
      </c>
      <c r="BK218" s="149">
        <f>ROUND(I218*H218,2)</f>
        <v>0</v>
      </c>
      <c r="BL218" s="16" t="s">
        <v>256</v>
      </c>
      <c r="BM218" s="148" t="s">
        <v>1012</v>
      </c>
    </row>
    <row r="219" spans="1:65" s="2" customFormat="1">
      <c r="A219" s="31"/>
      <c r="B219" s="32"/>
      <c r="C219" s="31"/>
      <c r="D219" s="150" t="s">
        <v>138</v>
      </c>
      <c r="E219" s="31"/>
      <c r="F219" s="151" t="s">
        <v>668</v>
      </c>
      <c r="G219" s="31"/>
      <c r="H219" s="31"/>
      <c r="I219" s="152"/>
      <c r="J219" s="31"/>
      <c r="K219" s="31"/>
      <c r="L219" s="32"/>
      <c r="M219" s="153"/>
      <c r="N219" s="154"/>
      <c r="O219" s="57"/>
      <c r="P219" s="57"/>
      <c r="Q219" s="57"/>
      <c r="R219" s="57"/>
      <c r="S219" s="57"/>
      <c r="T219" s="58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T219" s="16" t="s">
        <v>138</v>
      </c>
      <c r="AU219" s="16" t="s">
        <v>85</v>
      </c>
    </row>
    <row r="220" spans="1:65" s="2" customFormat="1" ht="16.5" customHeight="1">
      <c r="A220" s="31"/>
      <c r="B220" s="136"/>
      <c r="C220" s="137" t="s">
        <v>351</v>
      </c>
      <c r="D220" s="137" t="s">
        <v>133</v>
      </c>
      <c r="E220" s="138" t="s">
        <v>669</v>
      </c>
      <c r="F220" s="139" t="s">
        <v>670</v>
      </c>
      <c r="G220" s="140" t="s">
        <v>212</v>
      </c>
      <c r="H220" s="141">
        <v>15</v>
      </c>
      <c r="I220" s="142"/>
      <c r="J220" s="143">
        <f>ROUND(I220*H220,2)</f>
        <v>0</v>
      </c>
      <c r="K220" s="139" t="s">
        <v>179</v>
      </c>
      <c r="L220" s="32"/>
      <c r="M220" s="144" t="s">
        <v>1</v>
      </c>
      <c r="N220" s="145" t="s">
        <v>41</v>
      </c>
      <c r="O220" s="57"/>
      <c r="P220" s="146">
        <f>O220*H220</f>
        <v>0</v>
      </c>
      <c r="Q220" s="146">
        <v>0</v>
      </c>
      <c r="R220" s="146">
        <f>Q220*H220</f>
        <v>0</v>
      </c>
      <c r="S220" s="146">
        <v>0</v>
      </c>
      <c r="T220" s="147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48" t="s">
        <v>256</v>
      </c>
      <c r="AT220" s="148" t="s">
        <v>133</v>
      </c>
      <c r="AU220" s="148" t="s">
        <v>85</v>
      </c>
      <c r="AY220" s="16" t="s">
        <v>132</v>
      </c>
      <c r="BE220" s="149">
        <f>IF(N220="základní",J220,0)</f>
        <v>0</v>
      </c>
      <c r="BF220" s="149">
        <f>IF(N220="snížená",J220,0)</f>
        <v>0</v>
      </c>
      <c r="BG220" s="149">
        <f>IF(N220="zákl. přenesená",J220,0)</f>
        <v>0</v>
      </c>
      <c r="BH220" s="149">
        <f>IF(N220="sníž. přenesená",J220,0)</f>
        <v>0</v>
      </c>
      <c r="BI220" s="149">
        <f>IF(N220="nulová",J220,0)</f>
        <v>0</v>
      </c>
      <c r="BJ220" s="16" t="s">
        <v>83</v>
      </c>
      <c r="BK220" s="149">
        <f>ROUND(I220*H220,2)</f>
        <v>0</v>
      </c>
      <c r="BL220" s="16" t="s">
        <v>256</v>
      </c>
      <c r="BM220" s="148" t="s">
        <v>1013</v>
      </c>
    </row>
    <row r="221" spans="1:65" s="2" customFormat="1">
      <c r="A221" s="31"/>
      <c r="B221" s="32"/>
      <c r="C221" s="31"/>
      <c r="D221" s="150" t="s">
        <v>138</v>
      </c>
      <c r="E221" s="31"/>
      <c r="F221" s="151" t="s">
        <v>672</v>
      </c>
      <c r="G221" s="31"/>
      <c r="H221" s="31"/>
      <c r="I221" s="152"/>
      <c r="J221" s="31"/>
      <c r="K221" s="31"/>
      <c r="L221" s="32"/>
      <c r="M221" s="153"/>
      <c r="N221" s="154"/>
      <c r="O221" s="57"/>
      <c r="P221" s="57"/>
      <c r="Q221" s="57"/>
      <c r="R221" s="57"/>
      <c r="S221" s="57"/>
      <c r="T221" s="58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T221" s="16" t="s">
        <v>138</v>
      </c>
      <c r="AU221" s="16" t="s">
        <v>85</v>
      </c>
    </row>
    <row r="222" spans="1:65" s="2" customFormat="1" ht="16.5" customHeight="1">
      <c r="A222" s="31"/>
      <c r="B222" s="136"/>
      <c r="C222" s="137" t="s">
        <v>356</v>
      </c>
      <c r="D222" s="137" t="s">
        <v>133</v>
      </c>
      <c r="E222" s="138" t="s">
        <v>673</v>
      </c>
      <c r="F222" s="139" t="s">
        <v>674</v>
      </c>
      <c r="G222" s="140" t="s">
        <v>136</v>
      </c>
      <c r="H222" s="141">
        <v>1</v>
      </c>
      <c r="I222" s="142"/>
      <c r="J222" s="143">
        <f>ROUND(I222*H222,2)</f>
        <v>0</v>
      </c>
      <c r="K222" s="139" t="s">
        <v>179</v>
      </c>
      <c r="L222" s="32"/>
      <c r="M222" s="144" t="s">
        <v>1</v>
      </c>
      <c r="N222" s="145" t="s">
        <v>41</v>
      </c>
      <c r="O222" s="57"/>
      <c r="P222" s="146">
        <f>O222*H222</f>
        <v>0</v>
      </c>
      <c r="Q222" s="146">
        <v>0</v>
      </c>
      <c r="R222" s="146">
        <f>Q222*H222</f>
        <v>0</v>
      </c>
      <c r="S222" s="146">
        <v>0</v>
      </c>
      <c r="T222" s="147">
        <f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48" t="s">
        <v>256</v>
      </c>
      <c r="AT222" s="148" t="s">
        <v>133</v>
      </c>
      <c r="AU222" s="148" t="s">
        <v>85</v>
      </c>
      <c r="AY222" s="16" t="s">
        <v>132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6" t="s">
        <v>83</v>
      </c>
      <c r="BK222" s="149">
        <f>ROUND(I222*H222,2)</f>
        <v>0</v>
      </c>
      <c r="BL222" s="16" t="s">
        <v>256</v>
      </c>
      <c r="BM222" s="148" t="s">
        <v>1014</v>
      </c>
    </row>
    <row r="223" spans="1:65" s="2" customFormat="1" ht="19.2">
      <c r="A223" s="31"/>
      <c r="B223" s="32"/>
      <c r="C223" s="31"/>
      <c r="D223" s="150" t="s">
        <v>138</v>
      </c>
      <c r="E223" s="31"/>
      <c r="F223" s="151" t="s">
        <v>676</v>
      </c>
      <c r="G223" s="31"/>
      <c r="H223" s="31"/>
      <c r="I223" s="152"/>
      <c r="J223" s="31"/>
      <c r="K223" s="31"/>
      <c r="L223" s="32"/>
      <c r="M223" s="153"/>
      <c r="N223" s="154"/>
      <c r="O223" s="57"/>
      <c r="P223" s="57"/>
      <c r="Q223" s="57"/>
      <c r="R223" s="57"/>
      <c r="S223" s="57"/>
      <c r="T223" s="58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T223" s="16" t="s">
        <v>138</v>
      </c>
      <c r="AU223" s="16" t="s">
        <v>85</v>
      </c>
    </row>
    <row r="224" spans="1:65" s="2" customFormat="1" ht="16.5" customHeight="1">
      <c r="A224" s="31"/>
      <c r="B224" s="136"/>
      <c r="C224" s="137" t="s">
        <v>361</v>
      </c>
      <c r="D224" s="137" t="s">
        <v>133</v>
      </c>
      <c r="E224" s="138" t="s">
        <v>677</v>
      </c>
      <c r="F224" s="139" t="s">
        <v>678</v>
      </c>
      <c r="G224" s="140" t="s">
        <v>136</v>
      </c>
      <c r="H224" s="141">
        <v>4</v>
      </c>
      <c r="I224" s="142"/>
      <c r="J224" s="143">
        <f>ROUND(I224*H224,2)</f>
        <v>0</v>
      </c>
      <c r="K224" s="139" t="s">
        <v>1</v>
      </c>
      <c r="L224" s="32"/>
      <c r="M224" s="144" t="s">
        <v>1</v>
      </c>
      <c r="N224" s="145" t="s">
        <v>41</v>
      </c>
      <c r="O224" s="57"/>
      <c r="P224" s="146">
        <f>O224*H224</f>
        <v>0</v>
      </c>
      <c r="Q224" s="146">
        <v>1.8000000000000001E-4</v>
      </c>
      <c r="R224" s="146">
        <f>Q224*H224</f>
        <v>7.2000000000000005E-4</v>
      </c>
      <c r="S224" s="146">
        <v>0</v>
      </c>
      <c r="T224" s="147">
        <f>S224*H224</f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48" t="s">
        <v>256</v>
      </c>
      <c r="AT224" s="148" t="s">
        <v>133</v>
      </c>
      <c r="AU224" s="148" t="s">
        <v>85</v>
      </c>
      <c r="AY224" s="16" t="s">
        <v>132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6" t="s">
        <v>83</v>
      </c>
      <c r="BK224" s="149">
        <f>ROUND(I224*H224,2)</f>
        <v>0</v>
      </c>
      <c r="BL224" s="16" t="s">
        <v>256</v>
      </c>
      <c r="BM224" s="148" t="s">
        <v>1015</v>
      </c>
    </row>
    <row r="225" spans="1:65" s="2" customFormat="1" ht="19.2">
      <c r="A225" s="31"/>
      <c r="B225" s="32"/>
      <c r="C225" s="31"/>
      <c r="D225" s="150" t="s">
        <v>138</v>
      </c>
      <c r="E225" s="31"/>
      <c r="F225" s="151" t="s">
        <v>680</v>
      </c>
      <c r="G225" s="31"/>
      <c r="H225" s="31"/>
      <c r="I225" s="152"/>
      <c r="J225" s="31"/>
      <c r="K225" s="31"/>
      <c r="L225" s="32"/>
      <c r="M225" s="153"/>
      <c r="N225" s="154"/>
      <c r="O225" s="57"/>
      <c r="P225" s="57"/>
      <c r="Q225" s="57"/>
      <c r="R225" s="57"/>
      <c r="S225" s="57"/>
      <c r="T225" s="58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T225" s="16" t="s">
        <v>138</v>
      </c>
      <c r="AU225" s="16" t="s">
        <v>85</v>
      </c>
    </row>
    <row r="226" spans="1:65" s="2" customFormat="1" ht="24.15" customHeight="1">
      <c r="A226" s="31"/>
      <c r="B226" s="136"/>
      <c r="C226" s="137" t="s">
        <v>365</v>
      </c>
      <c r="D226" s="137" t="s">
        <v>133</v>
      </c>
      <c r="E226" s="138" t="s">
        <v>681</v>
      </c>
      <c r="F226" s="139" t="s">
        <v>682</v>
      </c>
      <c r="G226" s="140" t="s">
        <v>136</v>
      </c>
      <c r="H226" s="141">
        <v>2</v>
      </c>
      <c r="I226" s="142"/>
      <c r="J226" s="143">
        <f>ROUND(I226*H226,2)</f>
        <v>0</v>
      </c>
      <c r="K226" s="139" t="s">
        <v>179</v>
      </c>
      <c r="L226" s="32"/>
      <c r="M226" s="144" t="s">
        <v>1</v>
      </c>
      <c r="N226" s="145" t="s">
        <v>41</v>
      </c>
      <c r="O226" s="57"/>
      <c r="P226" s="146">
        <f>O226*H226</f>
        <v>0</v>
      </c>
      <c r="Q226" s="146">
        <v>2.4000000000000001E-4</v>
      </c>
      <c r="R226" s="146">
        <f>Q226*H226</f>
        <v>4.8000000000000001E-4</v>
      </c>
      <c r="S226" s="146">
        <v>0</v>
      </c>
      <c r="T226" s="147">
        <f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48" t="s">
        <v>256</v>
      </c>
      <c r="AT226" s="148" t="s">
        <v>133</v>
      </c>
      <c r="AU226" s="148" t="s">
        <v>85</v>
      </c>
      <c r="AY226" s="16" t="s">
        <v>132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6" t="s">
        <v>83</v>
      </c>
      <c r="BK226" s="149">
        <f>ROUND(I226*H226,2)</f>
        <v>0</v>
      </c>
      <c r="BL226" s="16" t="s">
        <v>256</v>
      </c>
      <c r="BM226" s="148" t="s">
        <v>1016</v>
      </c>
    </row>
    <row r="227" spans="1:65" s="2" customFormat="1" ht="19.2">
      <c r="A227" s="31"/>
      <c r="B227" s="32"/>
      <c r="C227" s="31"/>
      <c r="D227" s="150" t="s">
        <v>138</v>
      </c>
      <c r="E227" s="31"/>
      <c r="F227" s="151" t="s">
        <v>684</v>
      </c>
      <c r="G227" s="31"/>
      <c r="H227" s="31"/>
      <c r="I227" s="152"/>
      <c r="J227" s="31"/>
      <c r="K227" s="31"/>
      <c r="L227" s="32"/>
      <c r="M227" s="153"/>
      <c r="N227" s="154"/>
      <c r="O227" s="57"/>
      <c r="P227" s="57"/>
      <c r="Q227" s="57"/>
      <c r="R227" s="57"/>
      <c r="S227" s="57"/>
      <c r="T227" s="58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T227" s="16" t="s">
        <v>138</v>
      </c>
      <c r="AU227" s="16" t="s">
        <v>85</v>
      </c>
    </row>
    <row r="228" spans="1:65" s="2" customFormat="1" ht="16.5" customHeight="1">
      <c r="A228" s="31"/>
      <c r="B228" s="136"/>
      <c r="C228" s="137" t="s">
        <v>369</v>
      </c>
      <c r="D228" s="137" t="s">
        <v>133</v>
      </c>
      <c r="E228" s="138" t="s">
        <v>685</v>
      </c>
      <c r="F228" s="139" t="s">
        <v>686</v>
      </c>
      <c r="G228" s="140" t="s">
        <v>136</v>
      </c>
      <c r="H228" s="141">
        <v>1</v>
      </c>
      <c r="I228" s="142"/>
      <c r="J228" s="143">
        <f>ROUND(I228*H228,2)</f>
        <v>0</v>
      </c>
      <c r="K228" s="139" t="s">
        <v>1</v>
      </c>
      <c r="L228" s="32"/>
      <c r="M228" s="144" t="s">
        <v>1</v>
      </c>
      <c r="N228" s="145" t="s">
        <v>41</v>
      </c>
      <c r="O228" s="57"/>
      <c r="P228" s="146">
        <f>O228*H228</f>
        <v>0</v>
      </c>
      <c r="Q228" s="146">
        <v>0</v>
      </c>
      <c r="R228" s="146">
        <f>Q228*H228</f>
        <v>0</v>
      </c>
      <c r="S228" s="146">
        <v>0</v>
      </c>
      <c r="T228" s="147">
        <f>S228*H228</f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48" t="s">
        <v>256</v>
      </c>
      <c r="AT228" s="148" t="s">
        <v>133</v>
      </c>
      <c r="AU228" s="148" t="s">
        <v>85</v>
      </c>
      <c r="AY228" s="16" t="s">
        <v>132</v>
      </c>
      <c r="BE228" s="149">
        <f>IF(N228="základní",J228,0)</f>
        <v>0</v>
      </c>
      <c r="BF228" s="149">
        <f>IF(N228="snížená",J228,0)</f>
        <v>0</v>
      </c>
      <c r="BG228" s="149">
        <f>IF(N228="zákl. přenesená",J228,0)</f>
        <v>0</v>
      </c>
      <c r="BH228" s="149">
        <f>IF(N228="sníž. přenesená",J228,0)</f>
        <v>0</v>
      </c>
      <c r="BI228" s="149">
        <f>IF(N228="nulová",J228,0)</f>
        <v>0</v>
      </c>
      <c r="BJ228" s="16" t="s">
        <v>83</v>
      </c>
      <c r="BK228" s="149">
        <f>ROUND(I228*H228,2)</f>
        <v>0</v>
      </c>
      <c r="BL228" s="16" t="s">
        <v>256</v>
      </c>
      <c r="BM228" s="148" t="s">
        <v>1017</v>
      </c>
    </row>
    <row r="229" spans="1:65" s="2" customFormat="1">
      <c r="A229" s="31"/>
      <c r="B229" s="32"/>
      <c r="C229" s="31"/>
      <c r="D229" s="150" t="s">
        <v>138</v>
      </c>
      <c r="E229" s="31"/>
      <c r="F229" s="151" t="s">
        <v>686</v>
      </c>
      <c r="G229" s="31"/>
      <c r="H229" s="31"/>
      <c r="I229" s="152"/>
      <c r="J229" s="31"/>
      <c r="K229" s="31"/>
      <c r="L229" s="32"/>
      <c r="M229" s="153"/>
      <c r="N229" s="154"/>
      <c r="O229" s="57"/>
      <c r="P229" s="57"/>
      <c r="Q229" s="57"/>
      <c r="R229" s="57"/>
      <c r="S229" s="57"/>
      <c r="T229" s="58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T229" s="16" t="s">
        <v>138</v>
      </c>
      <c r="AU229" s="16" t="s">
        <v>85</v>
      </c>
    </row>
    <row r="230" spans="1:65" s="2" customFormat="1" ht="16.5" customHeight="1">
      <c r="A230" s="31"/>
      <c r="B230" s="136"/>
      <c r="C230" s="137" t="s">
        <v>373</v>
      </c>
      <c r="D230" s="137" t="s">
        <v>133</v>
      </c>
      <c r="E230" s="138" t="s">
        <v>688</v>
      </c>
      <c r="F230" s="139" t="s">
        <v>689</v>
      </c>
      <c r="G230" s="140" t="s">
        <v>136</v>
      </c>
      <c r="H230" s="141">
        <v>1</v>
      </c>
      <c r="I230" s="142"/>
      <c r="J230" s="143">
        <f>ROUND(I230*H230,2)</f>
        <v>0</v>
      </c>
      <c r="K230" s="139" t="s">
        <v>1</v>
      </c>
      <c r="L230" s="32"/>
      <c r="M230" s="144" t="s">
        <v>1</v>
      </c>
      <c r="N230" s="145" t="s">
        <v>41</v>
      </c>
      <c r="O230" s="57"/>
      <c r="P230" s="146">
        <f>O230*H230</f>
        <v>0</v>
      </c>
      <c r="Q230" s="146">
        <v>0</v>
      </c>
      <c r="R230" s="146">
        <f>Q230*H230</f>
        <v>0</v>
      </c>
      <c r="S230" s="146">
        <v>0</v>
      </c>
      <c r="T230" s="147">
        <f>S230*H230</f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48" t="s">
        <v>256</v>
      </c>
      <c r="AT230" s="148" t="s">
        <v>133</v>
      </c>
      <c r="AU230" s="148" t="s">
        <v>85</v>
      </c>
      <c r="AY230" s="16" t="s">
        <v>132</v>
      </c>
      <c r="BE230" s="149">
        <f>IF(N230="základní",J230,0)</f>
        <v>0</v>
      </c>
      <c r="BF230" s="149">
        <f>IF(N230="snížená",J230,0)</f>
        <v>0</v>
      </c>
      <c r="BG230" s="149">
        <f>IF(N230="zákl. přenesená",J230,0)</f>
        <v>0</v>
      </c>
      <c r="BH230" s="149">
        <f>IF(N230="sníž. přenesená",J230,0)</f>
        <v>0</v>
      </c>
      <c r="BI230" s="149">
        <f>IF(N230="nulová",J230,0)</f>
        <v>0</v>
      </c>
      <c r="BJ230" s="16" t="s">
        <v>83</v>
      </c>
      <c r="BK230" s="149">
        <f>ROUND(I230*H230,2)</f>
        <v>0</v>
      </c>
      <c r="BL230" s="16" t="s">
        <v>256</v>
      </c>
      <c r="BM230" s="148" t="s">
        <v>1018</v>
      </c>
    </row>
    <row r="231" spans="1:65" s="2" customFormat="1">
      <c r="A231" s="31"/>
      <c r="B231" s="32"/>
      <c r="C231" s="31"/>
      <c r="D231" s="150" t="s">
        <v>138</v>
      </c>
      <c r="E231" s="31"/>
      <c r="F231" s="151" t="s">
        <v>689</v>
      </c>
      <c r="G231" s="31"/>
      <c r="H231" s="31"/>
      <c r="I231" s="152"/>
      <c r="J231" s="31"/>
      <c r="K231" s="31"/>
      <c r="L231" s="32"/>
      <c r="M231" s="153"/>
      <c r="N231" s="154"/>
      <c r="O231" s="57"/>
      <c r="P231" s="57"/>
      <c r="Q231" s="57"/>
      <c r="R231" s="57"/>
      <c r="S231" s="57"/>
      <c r="T231" s="58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T231" s="16" t="s">
        <v>138</v>
      </c>
      <c r="AU231" s="16" t="s">
        <v>85</v>
      </c>
    </row>
    <row r="232" spans="1:65" s="2" customFormat="1" ht="24.15" customHeight="1">
      <c r="A232" s="31"/>
      <c r="B232" s="136"/>
      <c r="C232" s="137" t="s">
        <v>380</v>
      </c>
      <c r="D232" s="137" t="s">
        <v>133</v>
      </c>
      <c r="E232" s="138" t="s">
        <v>691</v>
      </c>
      <c r="F232" s="139" t="s">
        <v>692</v>
      </c>
      <c r="G232" s="140" t="s">
        <v>289</v>
      </c>
      <c r="H232" s="173"/>
      <c r="I232" s="142"/>
      <c r="J232" s="143">
        <f>ROUND(I232*H232,2)</f>
        <v>0</v>
      </c>
      <c r="K232" s="139" t="s">
        <v>179</v>
      </c>
      <c r="L232" s="32"/>
      <c r="M232" s="144" t="s">
        <v>1</v>
      </c>
      <c r="N232" s="145" t="s">
        <v>41</v>
      </c>
      <c r="O232" s="57"/>
      <c r="P232" s="146">
        <f>O232*H232</f>
        <v>0</v>
      </c>
      <c r="Q232" s="146">
        <v>0</v>
      </c>
      <c r="R232" s="146">
        <f>Q232*H232</f>
        <v>0</v>
      </c>
      <c r="S232" s="146">
        <v>0</v>
      </c>
      <c r="T232" s="147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48" t="s">
        <v>256</v>
      </c>
      <c r="AT232" s="148" t="s">
        <v>133</v>
      </c>
      <c r="AU232" s="148" t="s">
        <v>85</v>
      </c>
      <c r="AY232" s="16" t="s">
        <v>132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6" t="s">
        <v>83</v>
      </c>
      <c r="BK232" s="149">
        <f>ROUND(I232*H232,2)</f>
        <v>0</v>
      </c>
      <c r="BL232" s="16" t="s">
        <v>256</v>
      </c>
      <c r="BM232" s="148" t="s">
        <v>1019</v>
      </c>
    </row>
    <row r="233" spans="1:65" s="2" customFormat="1" ht="28.8">
      <c r="A233" s="31"/>
      <c r="B233" s="32"/>
      <c r="C233" s="31"/>
      <c r="D233" s="150" t="s">
        <v>138</v>
      </c>
      <c r="E233" s="31"/>
      <c r="F233" s="151" t="s">
        <v>694</v>
      </c>
      <c r="G233" s="31"/>
      <c r="H233" s="31"/>
      <c r="I233" s="152"/>
      <c r="J233" s="31"/>
      <c r="K233" s="31"/>
      <c r="L233" s="32"/>
      <c r="M233" s="153"/>
      <c r="N233" s="154"/>
      <c r="O233" s="57"/>
      <c r="P233" s="57"/>
      <c r="Q233" s="57"/>
      <c r="R233" s="57"/>
      <c r="S233" s="57"/>
      <c r="T233" s="58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T233" s="16" t="s">
        <v>138</v>
      </c>
      <c r="AU233" s="16" t="s">
        <v>85</v>
      </c>
    </row>
    <row r="234" spans="1:65" s="11" customFormat="1" ht="22.95" customHeight="1">
      <c r="B234" s="125"/>
      <c r="D234" s="126" t="s">
        <v>75</v>
      </c>
      <c r="E234" s="163" t="s">
        <v>324</v>
      </c>
      <c r="F234" s="163" t="s">
        <v>1442</v>
      </c>
      <c r="I234" s="128"/>
      <c r="J234" s="164">
        <f>BK234</f>
        <v>0</v>
      </c>
      <c r="L234" s="125"/>
      <c r="M234" s="130"/>
      <c r="N234" s="131"/>
      <c r="O234" s="131"/>
      <c r="P234" s="132">
        <f>SUM(P235:P256)</f>
        <v>0</v>
      </c>
      <c r="Q234" s="131"/>
      <c r="R234" s="132">
        <f>SUM(R235:R256)</f>
        <v>1.643E-2</v>
      </c>
      <c r="S234" s="131"/>
      <c r="T234" s="133">
        <f>SUM(T235:T256)</f>
        <v>2.0320000000000001E-2</v>
      </c>
      <c r="AR234" s="126" t="s">
        <v>85</v>
      </c>
      <c r="AT234" s="134" t="s">
        <v>75</v>
      </c>
      <c r="AU234" s="134" t="s">
        <v>83</v>
      </c>
      <c r="AY234" s="126" t="s">
        <v>132</v>
      </c>
      <c r="BK234" s="135">
        <f>SUM(BK235:BK256)</f>
        <v>0</v>
      </c>
    </row>
    <row r="235" spans="1:65" s="2" customFormat="1" ht="16.5" customHeight="1">
      <c r="A235" s="31"/>
      <c r="B235" s="136"/>
      <c r="C235" s="137" t="s">
        <v>386</v>
      </c>
      <c r="D235" s="137" t="s">
        <v>133</v>
      </c>
      <c r="E235" s="193" t="s">
        <v>695</v>
      </c>
      <c r="F235" s="194" t="s">
        <v>696</v>
      </c>
      <c r="G235" s="195" t="s">
        <v>328</v>
      </c>
      <c r="H235" s="196">
        <v>1</v>
      </c>
      <c r="I235" s="197"/>
      <c r="J235" s="197">
        <f>ROUND(I235*H235,2)</f>
        <v>0</v>
      </c>
      <c r="K235" s="194" t="s">
        <v>179</v>
      </c>
      <c r="L235" s="32"/>
      <c r="M235" s="144" t="s">
        <v>1</v>
      </c>
      <c r="N235" s="145" t="s">
        <v>41</v>
      </c>
      <c r="O235" s="57"/>
      <c r="P235" s="146">
        <f>O235*H235</f>
        <v>0</v>
      </c>
      <c r="Q235" s="146">
        <v>0</v>
      </c>
      <c r="R235" s="146">
        <f>Q235*H235</f>
        <v>0</v>
      </c>
      <c r="S235" s="146">
        <v>1.9460000000000002E-2</v>
      </c>
      <c r="T235" s="147">
        <f>S235*H235</f>
        <v>1.9460000000000002E-2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48" t="s">
        <v>256</v>
      </c>
      <c r="AT235" s="148" t="s">
        <v>133</v>
      </c>
      <c r="AU235" s="148" t="s">
        <v>85</v>
      </c>
      <c r="AY235" s="16" t="s">
        <v>132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6" t="s">
        <v>83</v>
      </c>
      <c r="BK235" s="149">
        <f>ROUND(I235*H235,2)</f>
        <v>0</v>
      </c>
      <c r="BL235" s="16" t="s">
        <v>256</v>
      </c>
      <c r="BM235" s="148" t="s">
        <v>917</v>
      </c>
    </row>
    <row r="236" spans="1:65" s="2" customFormat="1">
      <c r="A236" s="31"/>
      <c r="B236" s="32"/>
      <c r="C236" s="31"/>
      <c r="D236" s="150" t="s">
        <v>138</v>
      </c>
      <c r="E236" s="198"/>
      <c r="F236" s="200" t="s">
        <v>698</v>
      </c>
      <c r="G236" s="198"/>
      <c r="H236" s="198"/>
      <c r="I236" s="201"/>
      <c r="J236" s="198"/>
      <c r="K236" s="198"/>
      <c r="L236" s="32"/>
      <c r="M236" s="153"/>
      <c r="N236" s="154"/>
      <c r="O236" s="57"/>
      <c r="P236" s="57"/>
      <c r="Q236" s="57"/>
      <c r="R236" s="57"/>
      <c r="S236" s="57"/>
      <c r="T236" s="58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T236" s="16" t="s">
        <v>138</v>
      </c>
      <c r="AU236" s="16" t="s">
        <v>85</v>
      </c>
    </row>
    <row r="237" spans="1:65" s="2" customFormat="1" ht="16.5" customHeight="1">
      <c r="A237" s="31"/>
      <c r="B237" s="136"/>
      <c r="C237" s="137" t="s">
        <v>391</v>
      </c>
      <c r="D237" s="137" t="s">
        <v>133</v>
      </c>
      <c r="E237" s="193" t="s">
        <v>332</v>
      </c>
      <c r="F237" s="194" t="s">
        <v>333</v>
      </c>
      <c r="G237" s="195" t="s">
        <v>328</v>
      </c>
      <c r="H237" s="196">
        <v>9</v>
      </c>
      <c r="I237" s="197"/>
      <c r="J237" s="197">
        <f>ROUND(I237*H237,2)</f>
        <v>0</v>
      </c>
      <c r="K237" s="194" t="s">
        <v>179</v>
      </c>
      <c r="L237" s="32"/>
      <c r="M237" s="144" t="s">
        <v>1</v>
      </c>
      <c r="N237" s="145" t="s">
        <v>41</v>
      </c>
      <c r="O237" s="57"/>
      <c r="P237" s="146">
        <f>O237*H237</f>
        <v>0</v>
      </c>
      <c r="Q237" s="146">
        <v>4.2999999999999999E-4</v>
      </c>
      <c r="R237" s="146">
        <f>Q237*H237</f>
        <v>3.8699999999999997E-3</v>
      </c>
      <c r="S237" s="146">
        <v>0</v>
      </c>
      <c r="T237" s="147">
        <f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48" t="s">
        <v>256</v>
      </c>
      <c r="AT237" s="148" t="s">
        <v>133</v>
      </c>
      <c r="AU237" s="148" t="s">
        <v>85</v>
      </c>
      <c r="AY237" s="16" t="s">
        <v>132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6" t="s">
        <v>83</v>
      </c>
      <c r="BK237" s="149">
        <f>ROUND(I237*H237,2)</f>
        <v>0</v>
      </c>
      <c r="BL237" s="16" t="s">
        <v>256</v>
      </c>
      <c r="BM237" s="148" t="s">
        <v>334</v>
      </c>
    </row>
    <row r="238" spans="1:65" s="2" customFormat="1">
      <c r="A238" s="31"/>
      <c r="B238" s="32"/>
      <c r="C238" s="31"/>
      <c r="D238" s="150" t="s">
        <v>138</v>
      </c>
      <c r="E238" s="198"/>
      <c r="F238" s="200" t="s">
        <v>335</v>
      </c>
      <c r="G238" s="198"/>
      <c r="H238" s="198"/>
      <c r="I238" s="201"/>
      <c r="J238" s="198"/>
      <c r="K238" s="198"/>
      <c r="L238" s="32"/>
      <c r="M238" s="153"/>
      <c r="N238" s="154"/>
      <c r="O238" s="57"/>
      <c r="P238" s="57"/>
      <c r="Q238" s="57"/>
      <c r="R238" s="57"/>
      <c r="S238" s="57"/>
      <c r="T238" s="58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T238" s="16" t="s">
        <v>138</v>
      </c>
      <c r="AU238" s="16" t="s">
        <v>85</v>
      </c>
    </row>
    <row r="239" spans="1:65" s="2" customFormat="1" ht="16.5" customHeight="1">
      <c r="A239" s="31"/>
      <c r="B239" s="136"/>
      <c r="C239" s="174" t="s">
        <v>396</v>
      </c>
      <c r="D239" s="174" t="s">
        <v>337</v>
      </c>
      <c r="E239" s="203" t="s">
        <v>338</v>
      </c>
      <c r="F239" s="204" t="s">
        <v>339</v>
      </c>
      <c r="G239" s="205" t="s">
        <v>136</v>
      </c>
      <c r="H239" s="206">
        <v>9</v>
      </c>
      <c r="I239" s="207"/>
      <c r="J239" s="207">
        <f>ROUND(I239*H239,2)</f>
        <v>0</v>
      </c>
      <c r="K239" s="204" t="s">
        <v>1</v>
      </c>
      <c r="L239" s="181"/>
      <c r="M239" s="182" t="s">
        <v>1</v>
      </c>
      <c r="N239" s="183" t="s">
        <v>41</v>
      </c>
      <c r="O239" s="57"/>
      <c r="P239" s="146">
        <f>O239*H239</f>
        <v>0</v>
      </c>
      <c r="Q239" s="146">
        <v>0</v>
      </c>
      <c r="R239" s="146">
        <f>Q239*H239</f>
        <v>0</v>
      </c>
      <c r="S239" s="146">
        <v>0</v>
      </c>
      <c r="T239" s="147">
        <f>S239*H239</f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48" t="s">
        <v>340</v>
      </c>
      <c r="AT239" s="148" t="s">
        <v>337</v>
      </c>
      <c r="AU239" s="148" t="s">
        <v>85</v>
      </c>
      <c r="AY239" s="16" t="s">
        <v>132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6" t="s">
        <v>83</v>
      </c>
      <c r="BK239" s="149">
        <f>ROUND(I239*H239,2)</f>
        <v>0</v>
      </c>
      <c r="BL239" s="16" t="s">
        <v>256</v>
      </c>
      <c r="BM239" s="148" t="s">
        <v>341</v>
      </c>
    </row>
    <row r="240" spans="1:65" s="2" customFormat="1">
      <c r="A240" s="31"/>
      <c r="B240" s="32"/>
      <c r="C240" s="31"/>
      <c r="D240" s="150" t="s">
        <v>138</v>
      </c>
      <c r="E240" s="198"/>
      <c r="F240" s="200" t="s">
        <v>339</v>
      </c>
      <c r="G240" s="198"/>
      <c r="H240" s="198"/>
      <c r="I240" s="201"/>
      <c r="J240" s="198"/>
      <c r="K240" s="198"/>
      <c r="L240" s="32"/>
      <c r="M240" s="153"/>
      <c r="N240" s="154"/>
      <c r="O240" s="57"/>
      <c r="P240" s="57"/>
      <c r="Q240" s="57"/>
      <c r="R240" s="57"/>
      <c r="S240" s="57"/>
      <c r="T240" s="58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T240" s="16" t="s">
        <v>138</v>
      </c>
      <c r="AU240" s="16" t="s">
        <v>85</v>
      </c>
    </row>
    <row r="241" spans="1:65" s="2" customFormat="1" ht="24.15" customHeight="1">
      <c r="A241" s="31"/>
      <c r="B241" s="136"/>
      <c r="C241" s="137" t="s">
        <v>403</v>
      </c>
      <c r="D241" s="137" t="s">
        <v>133</v>
      </c>
      <c r="E241" s="193" t="s">
        <v>343</v>
      </c>
      <c r="F241" s="194" t="s">
        <v>344</v>
      </c>
      <c r="G241" s="195" t="s">
        <v>328</v>
      </c>
      <c r="H241" s="196">
        <v>8</v>
      </c>
      <c r="I241" s="197"/>
      <c r="J241" s="197">
        <f>ROUND(I241*H241,2)</f>
        <v>0</v>
      </c>
      <c r="K241" s="194" t="s">
        <v>179</v>
      </c>
      <c r="L241" s="32"/>
      <c r="M241" s="144" t="s">
        <v>1</v>
      </c>
      <c r="N241" s="145" t="s">
        <v>41</v>
      </c>
      <c r="O241" s="57"/>
      <c r="P241" s="146">
        <f>O241*H241</f>
        <v>0</v>
      </c>
      <c r="Q241" s="146">
        <v>2.4000000000000001E-4</v>
      </c>
      <c r="R241" s="146">
        <f>Q241*H241</f>
        <v>1.92E-3</v>
      </c>
      <c r="S241" s="146">
        <v>0</v>
      </c>
      <c r="T241" s="147">
        <f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48" t="s">
        <v>256</v>
      </c>
      <c r="AT241" s="148" t="s">
        <v>133</v>
      </c>
      <c r="AU241" s="148" t="s">
        <v>85</v>
      </c>
      <c r="AY241" s="16" t="s">
        <v>132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6" t="s">
        <v>83</v>
      </c>
      <c r="BK241" s="149">
        <f>ROUND(I241*H241,2)</f>
        <v>0</v>
      </c>
      <c r="BL241" s="16" t="s">
        <v>256</v>
      </c>
      <c r="BM241" s="148" t="s">
        <v>345</v>
      </c>
    </row>
    <row r="242" spans="1:65" s="2" customFormat="1" ht="19.2">
      <c r="A242" s="31"/>
      <c r="B242" s="32"/>
      <c r="C242" s="31"/>
      <c r="D242" s="150" t="s">
        <v>138</v>
      </c>
      <c r="E242" s="198"/>
      <c r="F242" s="200" t="s">
        <v>346</v>
      </c>
      <c r="G242" s="198"/>
      <c r="H242" s="198"/>
      <c r="I242" s="201"/>
      <c r="J242" s="198"/>
      <c r="K242" s="198"/>
      <c r="L242" s="32"/>
      <c r="M242" s="153"/>
      <c r="N242" s="154"/>
      <c r="O242" s="57"/>
      <c r="P242" s="57"/>
      <c r="Q242" s="57"/>
      <c r="R242" s="57"/>
      <c r="S242" s="57"/>
      <c r="T242" s="58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T242" s="16" t="s">
        <v>138</v>
      </c>
      <c r="AU242" s="16" t="s">
        <v>85</v>
      </c>
    </row>
    <row r="243" spans="1:65" s="2" customFormat="1" ht="16.5" customHeight="1">
      <c r="A243" s="31"/>
      <c r="B243" s="136"/>
      <c r="C243" s="137" t="s">
        <v>408</v>
      </c>
      <c r="D243" s="137" t="s">
        <v>133</v>
      </c>
      <c r="E243" s="193" t="s">
        <v>347</v>
      </c>
      <c r="F243" s="194" t="s">
        <v>348</v>
      </c>
      <c r="G243" s="195" t="s">
        <v>328</v>
      </c>
      <c r="H243" s="196">
        <v>1</v>
      </c>
      <c r="I243" s="197"/>
      <c r="J243" s="197">
        <f>ROUND(I243*H243,2)</f>
        <v>0</v>
      </c>
      <c r="K243" s="194" t="s">
        <v>179</v>
      </c>
      <c r="L243" s="32"/>
      <c r="M243" s="144" t="s">
        <v>1</v>
      </c>
      <c r="N243" s="145" t="s">
        <v>41</v>
      </c>
      <c r="O243" s="57"/>
      <c r="P243" s="146">
        <f>O243*H243</f>
        <v>0</v>
      </c>
      <c r="Q243" s="146">
        <v>0</v>
      </c>
      <c r="R243" s="146">
        <f>Q243*H243</f>
        <v>0</v>
      </c>
      <c r="S243" s="146">
        <v>8.5999999999999998E-4</v>
      </c>
      <c r="T243" s="147">
        <f>S243*H243</f>
        <v>8.5999999999999998E-4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48" t="s">
        <v>256</v>
      </c>
      <c r="AT243" s="148" t="s">
        <v>133</v>
      </c>
      <c r="AU243" s="148" t="s">
        <v>85</v>
      </c>
      <c r="AY243" s="16" t="s">
        <v>132</v>
      </c>
      <c r="BE243" s="149">
        <f>IF(N243="základní",J243,0)</f>
        <v>0</v>
      </c>
      <c r="BF243" s="149">
        <f>IF(N243="snížená",J243,0)</f>
        <v>0</v>
      </c>
      <c r="BG243" s="149">
        <f>IF(N243="zákl. přenesená",J243,0)</f>
        <v>0</v>
      </c>
      <c r="BH243" s="149">
        <f>IF(N243="sníž. přenesená",J243,0)</f>
        <v>0</v>
      </c>
      <c r="BI243" s="149">
        <f>IF(N243="nulová",J243,0)</f>
        <v>0</v>
      </c>
      <c r="BJ243" s="16" t="s">
        <v>83</v>
      </c>
      <c r="BK243" s="149">
        <f>ROUND(I243*H243,2)</f>
        <v>0</v>
      </c>
      <c r="BL243" s="16" t="s">
        <v>256</v>
      </c>
      <c r="BM243" s="148" t="s">
        <v>349</v>
      </c>
    </row>
    <row r="244" spans="1:65" s="2" customFormat="1">
      <c r="A244" s="31"/>
      <c r="B244" s="32"/>
      <c r="C244" s="31"/>
      <c r="D244" s="150" t="s">
        <v>138</v>
      </c>
      <c r="E244" s="198"/>
      <c r="F244" s="200" t="s">
        <v>350</v>
      </c>
      <c r="G244" s="198"/>
      <c r="H244" s="198"/>
      <c r="I244" s="201"/>
      <c r="J244" s="198"/>
      <c r="K244" s="198"/>
      <c r="L244" s="32"/>
      <c r="M244" s="153"/>
      <c r="N244" s="154"/>
      <c r="O244" s="57"/>
      <c r="P244" s="57"/>
      <c r="Q244" s="57"/>
      <c r="R244" s="57"/>
      <c r="S244" s="57"/>
      <c r="T244" s="58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T244" s="16" t="s">
        <v>138</v>
      </c>
      <c r="AU244" s="16" t="s">
        <v>85</v>
      </c>
    </row>
    <row r="245" spans="1:65" s="2" customFormat="1" ht="24.15" customHeight="1">
      <c r="A245" s="31"/>
      <c r="B245" s="136"/>
      <c r="C245" s="137" t="s">
        <v>413</v>
      </c>
      <c r="D245" s="137" t="s">
        <v>133</v>
      </c>
      <c r="E245" s="193" t="s">
        <v>352</v>
      </c>
      <c r="F245" s="194" t="s">
        <v>353</v>
      </c>
      <c r="G245" s="195" t="s">
        <v>328</v>
      </c>
      <c r="H245" s="196">
        <v>5</v>
      </c>
      <c r="I245" s="197"/>
      <c r="J245" s="197">
        <f>ROUND(I245*H245,2)</f>
        <v>0</v>
      </c>
      <c r="K245" s="194" t="s">
        <v>179</v>
      </c>
      <c r="L245" s="32"/>
      <c r="M245" s="144" t="s">
        <v>1</v>
      </c>
      <c r="N245" s="145" t="s">
        <v>41</v>
      </c>
      <c r="O245" s="57"/>
      <c r="P245" s="146">
        <f>O245*H245</f>
        <v>0</v>
      </c>
      <c r="Q245" s="146">
        <v>1.8E-3</v>
      </c>
      <c r="R245" s="146">
        <f>Q245*H245</f>
        <v>8.9999999999999993E-3</v>
      </c>
      <c r="S245" s="146">
        <v>0</v>
      </c>
      <c r="T245" s="147">
        <f>S245*H245</f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48" t="s">
        <v>256</v>
      </c>
      <c r="AT245" s="148" t="s">
        <v>133</v>
      </c>
      <c r="AU245" s="148" t="s">
        <v>85</v>
      </c>
      <c r="AY245" s="16" t="s">
        <v>132</v>
      </c>
      <c r="BE245" s="149">
        <f>IF(N245="základní",J245,0)</f>
        <v>0</v>
      </c>
      <c r="BF245" s="149">
        <f>IF(N245="snížená",J245,0)</f>
        <v>0</v>
      </c>
      <c r="BG245" s="149">
        <f>IF(N245="zákl. přenesená",J245,0)</f>
        <v>0</v>
      </c>
      <c r="BH245" s="149">
        <f>IF(N245="sníž. přenesená",J245,0)</f>
        <v>0</v>
      </c>
      <c r="BI245" s="149">
        <f>IF(N245="nulová",J245,0)</f>
        <v>0</v>
      </c>
      <c r="BJ245" s="16" t="s">
        <v>83</v>
      </c>
      <c r="BK245" s="149">
        <f>ROUND(I245*H245,2)</f>
        <v>0</v>
      </c>
      <c r="BL245" s="16" t="s">
        <v>256</v>
      </c>
      <c r="BM245" s="148" t="s">
        <v>354</v>
      </c>
    </row>
    <row r="246" spans="1:65" s="2" customFormat="1" ht="19.2">
      <c r="A246" s="31"/>
      <c r="B246" s="32"/>
      <c r="C246" s="31"/>
      <c r="D246" s="150" t="s">
        <v>138</v>
      </c>
      <c r="E246" s="198"/>
      <c r="F246" s="200" t="s">
        <v>355</v>
      </c>
      <c r="G246" s="198"/>
      <c r="H246" s="198"/>
      <c r="I246" s="201"/>
      <c r="J246" s="198"/>
      <c r="K246" s="198"/>
      <c r="L246" s="32"/>
      <c r="M246" s="153"/>
      <c r="N246" s="154"/>
      <c r="O246" s="57"/>
      <c r="P246" s="57"/>
      <c r="Q246" s="57"/>
      <c r="R246" s="57"/>
      <c r="S246" s="57"/>
      <c r="T246" s="58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T246" s="16" t="s">
        <v>138</v>
      </c>
      <c r="AU246" s="16" t="s">
        <v>85</v>
      </c>
    </row>
    <row r="247" spans="1:65" s="2" customFormat="1" ht="16.5" customHeight="1">
      <c r="A247" s="31"/>
      <c r="B247" s="136"/>
      <c r="C247" s="137" t="s">
        <v>420</v>
      </c>
      <c r="D247" s="137" t="s">
        <v>133</v>
      </c>
      <c r="E247" s="193" t="s">
        <v>357</v>
      </c>
      <c r="F247" s="194" t="s">
        <v>358</v>
      </c>
      <c r="G247" s="195" t="s">
        <v>136</v>
      </c>
      <c r="H247" s="196">
        <v>4</v>
      </c>
      <c r="I247" s="197"/>
      <c r="J247" s="197">
        <f>ROUND(I247*H247,2)</f>
        <v>0</v>
      </c>
      <c r="K247" s="194" t="s">
        <v>179</v>
      </c>
      <c r="L247" s="32"/>
      <c r="M247" s="144" t="s">
        <v>1</v>
      </c>
      <c r="N247" s="145" t="s">
        <v>41</v>
      </c>
      <c r="O247" s="57"/>
      <c r="P247" s="146">
        <f>O247*H247</f>
        <v>0</v>
      </c>
      <c r="Q247" s="146">
        <v>1.9000000000000001E-4</v>
      </c>
      <c r="R247" s="146">
        <f>Q247*H247</f>
        <v>7.6000000000000004E-4</v>
      </c>
      <c r="S247" s="146">
        <v>0</v>
      </c>
      <c r="T247" s="147">
        <f>S247*H247</f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48" t="s">
        <v>256</v>
      </c>
      <c r="AT247" s="148" t="s">
        <v>133</v>
      </c>
      <c r="AU247" s="148" t="s">
        <v>85</v>
      </c>
      <c r="AY247" s="16" t="s">
        <v>132</v>
      </c>
      <c r="BE247" s="149">
        <f>IF(N247="základní",J247,0)</f>
        <v>0</v>
      </c>
      <c r="BF247" s="149">
        <f>IF(N247="snížená",J247,0)</f>
        <v>0</v>
      </c>
      <c r="BG247" s="149">
        <f>IF(N247="zákl. přenesená",J247,0)</f>
        <v>0</v>
      </c>
      <c r="BH247" s="149">
        <f>IF(N247="sníž. přenesená",J247,0)</f>
        <v>0</v>
      </c>
      <c r="BI247" s="149">
        <f>IF(N247="nulová",J247,0)</f>
        <v>0</v>
      </c>
      <c r="BJ247" s="16" t="s">
        <v>83</v>
      </c>
      <c r="BK247" s="149">
        <f>ROUND(I247*H247,2)</f>
        <v>0</v>
      </c>
      <c r="BL247" s="16" t="s">
        <v>256</v>
      </c>
      <c r="BM247" s="148" t="s">
        <v>359</v>
      </c>
    </row>
    <row r="248" spans="1:65" s="2" customFormat="1" ht="19.2">
      <c r="A248" s="31"/>
      <c r="B248" s="32"/>
      <c r="C248" s="31"/>
      <c r="D248" s="150" t="s">
        <v>138</v>
      </c>
      <c r="E248" s="198"/>
      <c r="F248" s="200" t="s">
        <v>360</v>
      </c>
      <c r="G248" s="198"/>
      <c r="H248" s="198"/>
      <c r="I248" s="201"/>
      <c r="J248" s="198"/>
      <c r="K248" s="198"/>
      <c r="L248" s="32"/>
      <c r="M248" s="153"/>
      <c r="N248" s="154"/>
      <c r="O248" s="57"/>
      <c r="P248" s="57"/>
      <c r="Q248" s="57"/>
      <c r="R248" s="57"/>
      <c r="S248" s="57"/>
      <c r="T248" s="58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T248" s="16" t="s">
        <v>138</v>
      </c>
      <c r="AU248" s="16" t="s">
        <v>85</v>
      </c>
    </row>
    <row r="249" spans="1:65" s="2" customFormat="1" ht="21.75" customHeight="1">
      <c r="A249" s="31"/>
      <c r="B249" s="136"/>
      <c r="C249" s="174" t="s">
        <v>425</v>
      </c>
      <c r="D249" s="174" t="s">
        <v>337</v>
      </c>
      <c r="E249" s="203" t="s">
        <v>362</v>
      </c>
      <c r="F249" s="204" t="s">
        <v>363</v>
      </c>
      <c r="G249" s="205" t="s">
        <v>136</v>
      </c>
      <c r="H249" s="206">
        <v>4</v>
      </c>
      <c r="I249" s="207"/>
      <c r="J249" s="207">
        <f>ROUND(I249*H249,2)</f>
        <v>0</v>
      </c>
      <c r="K249" s="204" t="s">
        <v>179</v>
      </c>
      <c r="L249" s="181"/>
      <c r="M249" s="182" t="s">
        <v>1</v>
      </c>
      <c r="N249" s="183" t="s">
        <v>41</v>
      </c>
      <c r="O249" s="57"/>
      <c r="P249" s="146">
        <f>O249*H249</f>
        <v>0</v>
      </c>
      <c r="Q249" s="146">
        <v>2.2000000000000001E-4</v>
      </c>
      <c r="R249" s="146">
        <f>Q249*H249</f>
        <v>8.8000000000000003E-4</v>
      </c>
      <c r="S249" s="146">
        <v>0</v>
      </c>
      <c r="T249" s="147">
        <f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48" t="s">
        <v>340</v>
      </c>
      <c r="AT249" s="148" t="s">
        <v>337</v>
      </c>
      <c r="AU249" s="148" t="s">
        <v>85</v>
      </c>
      <c r="AY249" s="16" t="s">
        <v>132</v>
      </c>
      <c r="BE249" s="149">
        <f>IF(N249="základní",J249,0)</f>
        <v>0</v>
      </c>
      <c r="BF249" s="149">
        <f>IF(N249="snížená",J249,0)</f>
        <v>0</v>
      </c>
      <c r="BG249" s="149">
        <f>IF(N249="zákl. přenesená",J249,0)</f>
        <v>0</v>
      </c>
      <c r="BH249" s="149">
        <f>IF(N249="sníž. přenesená",J249,0)</f>
        <v>0</v>
      </c>
      <c r="BI249" s="149">
        <f>IF(N249="nulová",J249,0)</f>
        <v>0</v>
      </c>
      <c r="BJ249" s="16" t="s">
        <v>83</v>
      </c>
      <c r="BK249" s="149">
        <f>ROUND(I249*H249,2)</f>
        <v>0</v>
      </c>
      <c r="BL249" s="16" t="s">
        <v>256</v>
      </c>
      <c r="BM249" s="148" t="s">
        <v>364</v>
      </c>
    </row>
    <row r="250" spans="1:65" s="2" customFormat="1">
      <c r="A250" s="31"/>
      <c r="B250" s="32"/>
      <c r="C250" s="31"/>
      <c r="D250" s="150" t="s">
        <v>138</v>
      </c>
      <c r="E250" s="198"/>
      <c r="F250" s="200" t="s">
        <v>363</v>
      </c>
      <c r="G250" s="198"/>
      <c r="H250" s="198"/>
      <c r="I250" s="201"/>
      <c r="J250" s="198"/>
      <c r="K250" s="198"/>
      <c r="L250" s="32"/>
      <c r="M250" s="153"/>
      <c r="N250" s="154"/>
      <c r="O250" s="57"/>
      <c r="P250" s="57"/>
      <c r="Q250" s="57"/>
      <c r="R250" s="57"/>
      <c r="S250" s="57"/>
      <c r="T250" s="58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T250" s="16" t="s">
        <v>138</v>
      </c>
      <c r="AU250" s="16" t="s">
        <v>85</v>
      </c>
    </row>
    <row r="251" spans="1:65" s="2" customFormat="1" ht="16.5" customHeight="1">
      <c r="A251" s="31"/>
      <c r="B251" s="136"/>
      <c r="C251" s="137" t="s">
        <v>430</v>
      </c>
      <c r="D251" s="137" t="s">
        <v>133</v>
      </c>
      <c r="E251" s="193" t="s">
        <v>366</v>
      </c>
      <c r="F251" s="194" t="s">
        <v>367</v>
      </c>
      <c r="G251" s="195" t="s">
        <v>136</v>
      </c>
      <c r="H251" s="196">
        <v>1</v>
      </c>
      <c r="I251" s="197"/>
      <c r="J251" s="197">
        <f>ROUND(I251*H251,2)</f>
        <v>0</v>
      </c>
      <c r="K251" s="194" t="s">
        <v>1</v>
      </c>
      <c r="L251" s="32"/>
      <c r="M251" s="144" t="s">
        <v>1</v>
      </c>
      <c r="N251" s="145" t="s">
        <v>41</v>
      </c>
      <c r="O251" s="57"/>
      <c r="P251" s="146">
        <f>O251*H251</f>
        <v>0</v>
      </c>
      <c r="Q251" s="146">
        <v>0</v>
      </c>
      <c r="R251" s="146">
        <f>Q251*H251</f>
        <v>0</v>
      </c>
      <c r="S251" s="146">
        <v>0</v>
      </c>
      <c r="T251" s="147">
        <f>S251*H251</f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48" t="s">
        <v>256</v>
      </c>
      <c r="AT251" s="148" t="s">
        <v>133</v>
      </c>
      <c r="AU251" s="148" t="s">
        <v>85</v>
      </c>
      <c r="AY251" s="16" t="s">
        <v>132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6" t="s">
        <v>83</v>
      </c>
      <c r="BK251" s="149">
        <f>ROUND(I251*H251,2)</f>
        <v>0</v>
      </c>
      <c r="BL251" s="16" t="s">
        <v>256</v>
      </c>
      <c r="BM251" s="148" t="s">
        <v>368</v>
      </c>
    </row>
    <row r="252" spans="1:65" s="2" customFormat="1">
      <c r="A252" s="31"/>
      <c r="B252" s="32"/>
      <c r="C252" s="31"/>
      <c r="D252" s="150" t="s">
        <v>138</v>
      </c>
      <c r="E252" s="198"/>
      <c r="F252" s="200" t="s">
        <v>367</v>
      </c>
      <c r="G252" s="198"/>
      <c r="H252" s="198"/>
      <c r="I252" s="201"/>
      <c r="J252" s="198"/>
      <c r="K252" s="198"/>
      <c r="L252" s="32"/>
      <c r="M252" s="153"/>
      <c r="N252" s="154"/>
      <c r="O252" s="57"/>
      <c r="P252" s="57"/>
      <c r="Q252" s="57"/>
      <c r="R252" s="57"/>
      <c r="S252" s="57"/>
      <c r="T252" s="58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T252" s="16" t="s">
        <v>138</v>
      </c>
      <c r="AU252" s="16" t="s">
        <v>85</v>
      </c>
    </row>
    <row r="253" spans="1:65" s="2" customFormat="1" ht="16.5" customHeight="1">
      <c r="A253" s="31"/>
      <c r="B253" s="136"/>
      <c r="C253" s="174" t="s">
        <v>437</v>
      </c>
      <c r="D253" s="174" t="s">
        <v>337</v>
      </c>
      <c r="E253" s="203" t="s">
        <v>370</v>
      </c>
      <c r="F253" s="204" t="s">
        <v>371</v>
      </c>
      <c r="G253" s="205" t="s">
        <v>136</v>
      </c>
      <c r="H253" s="206">
        <v>1</v>
      </c>
      <c r="I253" s="207"/>
      <c r="J253" s="207">
        <f>ROUND(I253*H253,2)</f>
        <v>0</v>
      </c>
      <c r="K253" s="204" t="s">
        <v>1</v>
      </c>
      <c r="L253" s="181"/>
      <c r="M253" s="182" t="s">
        <v>1</v>
      </c>
      <c r="N253" s="183" t="s">
        <v>41</v>
      </c>
      <c r="O253" s="57"/>
      <c r="P253" s="146">
        <f>O253*H253</f>
        <v>0</v>
      </c>
      <c r="Q253" s="146">
        <v>0</v>
      </c>
      <c r="R253" s="146">
        <f>Q253*H253</f>
        <v>0</v>
      </c>
      <c r="S253" s="146">
        <v>0</v>
      </c>
      <c r="T253" s="147">
        <f>S253*H253</f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48" t="s">
        <v>340</v>
      </c>
      <c r="AT253" s="148" t="s">
        <v>337</v>
      </c>
      <c r="AU253" s="148" t="s">
        <v>85</v>
      </c>
      <c r="AY253" s="16" t="s">
        <v>132</v>
      </c>
      <c r="BE253" s="149">
        <f>IF(N253="základní",J253,0)</f>
        <v>0</v>
      </c>
      <c r="BF253" s="149">
        <f>IF(N253="snížená",J253,0)</f>
        <v>0</v>
      </c>
      <c r="BG253" s="149">
        <f>IF(N253="zákl. přenesená",J253,0)</f>
        <v>0</v>
      </c>
      <c r="BH253" s="149">
        <f>IF(N253="sníž. přenesená",J253,0)</f>
        <v>0</v>
      </c>
      <c r="BI253" s="149">
        <f>IF(N253="nulová",J253,0)</f>
        <v>0</v>
      </c>
      <c r="BJ253" s="16" t="s">
        <v>83</v>
      </c>
      <c r="BK253" s="149">
        <f>ROUND(I253*H253,2)</f>
        <v>0</v>
      </c>
      <c r="BL253" s="16" t="s">
        <v>256</v>
      </c>
      <c r="BM253" s="148" t="s">
        <v>372</v>
      </c>
    </row>
    <row r="254" spans="1:65" s="2" customFormat="1">
      <c r="A254" s="31"/>
      <c r="B254" s="32"/>
      <c r="C254" s="31"/>
      <c r="D254" s="150" t="s">
        <v>138</v>
      </c>
      <c r="E254" s="198"/>
      <c r="F254" s="200" t="s">
        <v>371</v>
      </c>
      <c r="G254" s="198"/>
      <c r="H254" s="198"/>
      <c r="I254" s="201"/>
      <c r="J254" s="198"/>
      <c r="K254" s="198"/>
      <c r="L254" s="32"/>
      <c r="M254" s="153"/>
      <c r="N254" s="154"/>
      <c r="O254" s="57"/>
      <c r="P254" s="57"/>
      <c r="Q254" s="57"/>
      <c r="R254" s="57"/>
      <c r="S254" s="57"/>
      <c r="T254" s="58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T254" s="16" t="s">
        <v>138</v>
      </c>
      <c r="AU254" s="16" t="s">
        <v>85</v>
      </c>
    </row>
    <row r="255" spans="1:65" s="2" customFormat="1" ht="24.15" customHeight="1">
      <c r="A255" s="31"/>
      <c r="B255" s="136"/>
      <c r="C255" s="137" t="s">
        <v>442</v>
      </c>
      <c r="D255" s="137" t="s">
        <v>133</v>
      </c>
      <c r="E255" s="193" t="s">
        <v>374</v>
      </c>
      <c r="F255" s="194" t="s">
        <v>375</v>
      </c>
      <c r="G255" s="195" t="s">
        <v>289</v>
      </c>
      <c r="H255" s="196"/>
      <c r="I255" s="197"/>
      <c r="J255" s="197">
        <f>ROUND(I255*H255,2)</f>
        <v>0</v>
      </c>
      <c r="K255" s="194" t="s">
        <v>179</v>
      </c>
      <c r="L255" s="32"/>
      <c r="M255" s="144" t="s">
        <v>1</v>
      </c>
      <c r="N255" s="145" t="s">
        <v>41</v>
      </c>
      <c r="O255" s="57"/>
      <c r="P255" s="146">
        <f>O255*H255</f>
        <v>0</v>
      </c>
      <c r="Q255" s="146">
        <v>0</v>
      </c>
      <c r="R255" s="146">
        <f>Q255*H255</f>
        <v>0</v>
      </c>
      <c r="S255" s="146">
        <v>0</v>
      </c>
      <c r="T255" s="147">
        <f>S255*H255</f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48" t="s">
        <v>256</v>
      </c>
      <c r="AT255" s="148" t="s">
        <v>133</v>
      </c>
      <c r="AU255" s="148" t="s">
        <v>85</v>
      </c>
      <c r="AY255" s="16" t="s">
        <v>132</v>
      </c>
      <c r="BE255" s="149">
        <f>IF(N255="základní",J255,0)</f>
        <v>0</v>
      </c>
      <c r="BF255" s="149">
        <f>IF(N255="snížená",J255,0)</f>
        <v>0</v>
      </c>
      <c r="BG255" s="149">
        <f>IF(N255="zákl. přenesená",J255,0)</f>
        <v>0</v>
      </c>
      <c r="BH255" s="149">
        <f>IF(N255="sníž. přenesená",J255,0)</f>
        <v>0</v>
      </c>
      <c r="BI255" s="149">
        <f>IF(N255="nulová",J255,0)</f>
        <v>0</v>
      </c>
      <c r="BJ255" s="16" t="s">
        <v>83</v>
      </c>
      <c r="BK255" s="149">
        <f>ROUND(I255*H255,2)</f>
        <v>0</v>
      </c>
      <c r="BL255" s="16" t="s">
        <v>256</v>
      </c>
      <c r="BM255" s="148" t="s">
        <v>376</v>
      </c>
    </row>
    <row r="256" spans="1:65" s="2" customFormat="1" ht="28.8">
      <c r="A256" s="31"/>
      <c r="B256" s="32"/>
      <c r="C256" s="31"/>
      <c r="D256" s="150" t="s">
        <v>138</v>
      </c>
      <c r="E256" s="198"/>
      <c r="F256" s="200" t="s">
        <v>377</v>
      </c>
      <c r="G256" s="198"/>
      <c r="H256" s="198"/>
      <c r="I256" s="201"/>
      <c r="J256" s="198"/>
      <c r="K256" s="198"/>
      <c r="L256" s="32"/>
      <c r="M256" s="153"/>
      <c r="N256" s="154"/>
      <c r="O256" s="57"/>
      <c r="P256" s="57"/>
      <c r="Q256" s="57"/>
      <c r="R256" s="57"/>
      <c r="S256" s="57"/>
      <c r="T256" s="58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T256" s="16" t="s">
        <v>138</v>
      </c>
      <c r="AU256" s="16" t="s">
        <v>85</v>
      </c>
    </row>
    <row r="257" spans="1:65" s="11" customFormat="1" ht="22.95" customHeight="1">
      <c r="B257" s="125"/>
      <c r="D257" s="126" t="s">
        <v>75</v>
      </c>
      <c r="E257" s="163" t="s">
        <v>378</v>
      </c>
      <c r="F257" s="163" t="s">
        <v>379</v>
      </c>
      <c r="I257" s="128"/>
      <c r="J257" s="164">
        <f>BK257</f>
        <v>0</v>
      </c>
      <c r="L257" s="125"/>
      <c r="M257" s="130"/>
      <c r="N257" s="131"/>
      <c r="O257" s="131"/>
      <c r="P257" s="132">
        <f>SUM(P258:P265)</f>
        <v>0</v>
      </c>
      <c r="Q257" s="131"/>
      <c r="R257" s="132">
        <f>SUM(R258:R265)</f>
        <v>9.7999999999999997E-4</v>
      </c>
      <c r="S257" s="131"/>
      <c r="T257" s="133">
        <f>SUM(T258:T265)</f>
        <v>0</v>
      </c>
      <c r="AR257" s="126" t="s">
        <v>85</v>
      </c>
      <c r="AT257" s="134" t="s">
        <v>75</v>
      </c>
      <c r="AU257" s="134" t="s">
        <v>83</v>
      </c>
      <c r="AY257" s="126" t="s">
        <v>132</v>
      </c>
      <c r="BK257" s="135">
        <f>SUM(BK258:BK265)</f>
        <v>0</v>
      </c>
    </row>
    <row r="258" spans="1:65" s="2" customFormat="1" ht="24.15" customHeight="1">
      <c r="A258" s="31"/>
      <c r="B258" s="136"/>
      <c r="C258" s="137" t="s">
        <v>448</v>
      </c>
      <c r="D258" s="137" t="s">
        <v>133</v>
      </c>
      <c r="E258" s="138" t="s">
        <v>381</v>
      </c>
      <c r="F258" s="139" t="s">
        <v>382</v>
      </c>
      <c r="G258" s="140" t="s">
        <v>212</v>
      </c>
      <c r="H258" s="141">
        <v>2</v>
      </c>
      <c r="I258" s="142"/>
      <c r="J258" s="143">
        <f>ROUND(I258*H258,2)</f>
        <v>0</v>
      </c>
      <c r="K258" s="139" t="s">
        <v>383</v>
      </c>
      <c r="L258" s="32"/>
      <c r="M258" s="144" t="s">
        <v>1</v>
      </c>
      <c r="N258" s="145" t="s">
        <v>41</v>
      </c>
      <c r="O258" s="57"/>
      <c r="P258" s="146">
        <f>O258*H258</f>
        <v>0</v>
      </c>
      <c r="Q258" s="146">
        <v>4.6999999999999999E-4</v>
      </c>
      <c r="R258" s="146">
        <f>Q258*H258</f>
        <v>9.3999999999999997E-4</v>
      </c>
      <c r="S258" s="146">
        <v>0</v>
      </c>
      <c r="T258" s="147">
        <f>S258*H258</f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48" t="s">
        <v>256</v>
      </c>
      <c r="AT258" s="148" t="s">
        <v>133</v>
      </c>
      <c r="AU258" s="148" t="s">
        <v>85</v>
      </c>
      <c r="AY258" s="16" t="s">
        <v>132</v>
      </c>
      <c r="BE258" s="149">
        <f>IF(N258="základní",J258,0)</f>
        <v>0</v>
      </c>
      <c r="BF258" s="149">
        <f>IF(N258="snížená",J258,0)</f>
        <v>0</v>
      </c>
      <c r="BG258" s="149">
        <f>IF(N258="zákl. přenesená",J258,0)</f>
        <v>0</v>
      </c>
      <c r="BH258" s="149">
        <f>IF(N258="sníž. přenesená",J258,0)</f>
        <v>0</v>
      </c>
      <c r="BI258" s="149">
        <f>IF(N258="nulová",J258,0)</f>
        <v>0</v>
      </c>
      <c r="BJ258" s="16" t="s">
        <v>83</v>
      </c>
      <c r="BK258" s="149">
        <f>ROUND(I258*H258,2)</f>
        <v>0</v>
      </c>
      <c r="BL258" s="16" t="s">
        <v>256</v>
      </c>
      <c r="BM258" s="148" t="s">
        <v>384</v>
      </c>
    </row>
    <row r="259" spans="1:65" s="2" customFormat="1" ht="19.2">
      <c r="A259" s="31"/>
      <c r="B259" s="32"/>
      <c r="C259" s="31"/>
      <c r="D259" s="150" t="s">
        <v>138</v>
      </c>
      <c r="E259" s="31"/>
      <c r="F259" s="151" t="s">
        <v>385</v>
      </c>
      <c r="G259" s="31"/>
      <c r="H259" s="31"/>
      <c r="I259" s="152"/>
      <c r="J259" s="31"/>
      <c r="K259" s="31"/>
      <c r="L259" s="32"/>
      <c r="M259" s="153"/>
      <c r="N259" s="154"/>
      <c r="O259" s="57"/>
      <c r="P259" s="57"/>
      <c r="Q259" s="57"/>
      <c r="R259" s="57"/>
      <c r="S259" s="57"/>
      <c r="T259" s="58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T259" s="16" t="s">
        <v>138</v>
      </c>
      <c r="AU259" s="16" t="s">
        <v>85</v>
      </c>
    </row>
    <row r="260" spans="1:65" s="2" customFormat="1" ht="24.15" customHeight="1">
      <c r="A260" s="31"/>
      <c r="B260" s="136"/>
      <c r="C260" s="137" t="s">
        <v>453</v>
      </c>
      <c r="D260" s="137" t="s">
        <v>133</v>
      </c>
      <c r="E260" s="138" t="s">
        <v>387</v>
      </c>
      <c r="F260" s="139" t="s">
        <v>388</v>
      </c>
      <c r="G260" s="140" t="s">
        <v>136</v>
      </c>
      <c r="H260" s="141">
        <v>4</v>
      </c>
      <c r="I260" s="142"/>
      <c r="J260" s="143">
        <f>ROUND(I260*H260,2)</f>
        <v>0</v>
      </c>
      <c r="K260" s="139" t="s">
        <v>179</v>
      </c>
      <c r="L260" s="32"/>
      <c r="M260" s="144" t="s">
        <v>1</v>
      </c>
      <c r="N260" s="145" t="s">
        <v>41</v>
      </c>
      <c r="O260" s="57"/>
      <c r="P260" s="146">
        <f>O260*H260</f>
        <v>0</v>
      </c>
      <c r="Q260" s="146">
        <v>1.0000000000000001E-5</v>
      </c>
      <c r="R260" s="146">
        <f>Q260*H260</f>
        <v>4.0000000000000003E-5</v>
      </c>
      <c r="S260" s="146">
        <v>0</v>
      </c>
      <c r="T260" s="147">
        <f>S260*H260</f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48" t="s">
        <v>256</v>
      </c>
      <c r="AT260" s="148" t="s">
        <v>133</v>
      </c>
      <c r="AU260" s="148" t="s">
        <v>85</v>
      </c>
      <c r="AY260" s="16" t="s">
        <v>132</v>
      </c>
      <c r="BE260" s="149">
        <f>IF(N260="základní",J260,0)</f>
        <v>0</v>
      </c>
      <c r="BF260" s="149">
        <f>IF(N260="snížená",J260,0)</f>
        <v>0</v>
      </c>
      <c r="BG260" s="149">
        <f>IF(N260="zákl. přenesená",J260,0)</f>
        <v>0</v>
      </c>
      <c r="BH260" s="149">
        <f>IF(N260="sníž. přenesená",J260,0)</f>
        <v>0</v>
      </c>
      <c r="BI260" s="149">
        <f>IF(N260="nulová",J260,0)</f>
        <v>0</v>
      </c>
      <c r="BJ260" s="16" t="s">
        <v>83</v>
      </c>
      <c r="BK260" s="149">
        <f>ROUND(I260*H260,2)</f>
        <v>0</v>
      </c>
      <c r="BL260" s="16" t="s">
        <v>256</v>
      </c>
      <c r="BM260" s="148" t="s">
        <v>389</v>
      </c>
    </row>
    <row r="261" spans="1:65" s="2" customFormat="1" ht="19.2">
      <c r="A261" s="31"/>
      <c r="B261" s="32"/>
      <c r="C261" s="31"/>
      <c r="D261" s="150" t="s">
        <v>138</v>
      </c>
      <c r="E261" s="31"/>
      <c r="F261" s="151" t="s">
        <v>390</v>
      </c>
      <c r="G261" s="31"/>
      <c r="H261" s="31"/>
      <c r="I261" s="152"/>
      <c r="J261" s="31"/>
      <c r="K261" s="31"/>
      <c r="L261" s="32"/>
      <c r="M261" s="153"/>
      <c r="N261" s="154"/>
      <c r="O261" s="57"/>
      <c r="P261" s="57"/>
      <c r="Q261" s="57"/>
      <c r="R261" s="57"/>
      <c r="S261" s="57"/>
      <c r="T261" s="58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T261" s="16" t="s">
        <v>138</v>
      </c>
      <c r="AU261" s="16" t="s">
        <v>85</v>
      </c>
    </row>
    <row r="262" spans="1:65" s="2" customFormat="1" ht="16.5" customHeight="1">
      <c r="A262" s="31"/>
      <c r="B262" s="136"/>
      <c r="C262" s="137" t="s">
        <v>458</v>
      </c>
      <c r="D262" s="137" t="s">
        <v>133</v>
      </c>
      <c r="E262" s="138" t="s">
        <v>392</v>
      </c>
      <c r="F262" s="139" t="s">
        <v>393</v>
      </c>
      <c r="G262" s="140" t="s">
        <v>212</v>
      </c>
      <c r="H262" s="141">
        <v>2</v>
      </c>
      <c r="I262" s="142"/>
      <c r="J262" s="143">
        <f>ROUND(I262*H262,2)</f>
        <v>0</v>
      </c>
      <c r="K262" s="139" t="s">
        <v>179</v>
      </c>
      <c r="L262" s="32"/>
      <c r="M262" s="144" t="s">
        <v>1</v>
      </c>
      <c r="N262" s="145" t="s">
        <v>41</v>
      </c>
      <c r="O262" s="57"/>
      <c r="P262" s="146">
        <f>O262*H262</f>
        <v>0</v>
      </c>
      <c r="Q262" s="146">
        <v>0</v>
      </c>
      <c r="R262" s="146">
        <f>Q262*H262</f>
        <v>0</v>
      </c>
      <c r="S262" s="146">
        <v>0</v>
      </c>
      <c r="T262" s="147">
        <f>S262*H262</f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48" t="s">
        <v>256</v>
      </c>
      <c r="AT262" s="148" t="s">
        <v>133</v>
      </c>
      <c r="AU262" s="148" t="s">
        <v>85</v>
      </c>
      <c r="AY262" s="16" t="s">
        <v>132</v>
      </c>
      <c r="BE262" s="149">
        <f>IF(N262="základní",J262,0)</f>
        <v>0</v>
      </c>
      <c r="BF262" s="149">
        <f>IF(N262="snížená",J262,0)</f>
        <v>0</v>
      </c>
      <c r="BG262" s="149">
        <f>IF(N262="zákl. přenesená",J262,0)</f>
        <v>0</v>
      </c>
      <c r="BH262" s="149">
        <f>IF(N262="sníž. přenesená",J262,0)</f>
        <v>0</v>
      </c>
      <c r="BI262" s="149">
        <f>IF(N262="nulová",J262,0)</f>
        <v>0</v>
      </c>
      <c r="BJ262" s="16" t="s">
        <v>83</v>
      </c>
      <c r="BK262" s="149">
        <f>ROUND(I262*H262,2)</f>
        <v>0</v>
      </c>
      <c r="BL262" s="16" t="s">
        <v>256</v>
      </c>
      <c r="BM262" s="148" t="s">
        <v>394</v>
      </c>
    </row>
    <row r="263" spans="1:65" s="2" customFormat="1">
      <c r="A263" s="31"/>
      <c r="B263" s="32"/>
      <c r="C263" s="31"/>
      <c r="D263" s="150" t="s">
        <v>138</v>
      </c>
      <c r="E263" s="31"/>
      <c r="F263" s="151" t="s">
        <v>395</v>
      </c>
      <c r="G263" s="31"/>
      <c r="H263" s="31"/>
      <c r="I263" s="152"/>
      <c r="J263" s="31"/>
      <c r="K263" s="31"/>
      <c r="L263" s="32"/>
      <c r="M263" s="153"/>
      <c r="N263" s="154"/>
      <c r="O263" s="57"/>
      <c r="P263" s="57"/>
      <c r="Q263" s="57"/>
      <c r="R263" s="57"/>
      <c r="S263" s="57"/>
      <c r="T263" s="58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T263" s="16" t="s">
        <v>138</v>
      </c>
      <c r="AU263" s="16" t="s">
        <v>85</v>
      </c>
    </row>
    <row r="264" spans="1:65" s="2" customFormat="1" ht="24.15" customHeight="1">
      <c r="A264" s="31"/>
      <c r="B264" s="136"/>
      <c r="C264" s="137" t="s">
        <v>463</v>
      </c>
      <c r="D264" s="137" t="s">
        <v>133</v>
      </c>
      <c r="E264" s="138" t="s">
        <v>397</v>
      </c>
      <c r="F264" s="139" t="s">
        <v>398</v>
      </c>
      <c r="G264" s="140" t="s">
        <v>289</v>
      </c>
      <c r="H264" s="173"/>
      <c r="I264" s="142"/>
      <c r="J264" s="143">
        <f>ROUND(I264*H264,2)</f>
        <v>0</v>
      </c>
      <c r="K264" s="139" t="s">
        <v>179</v>
      </c>
      <c r="L264" s="32"/>
      <c r="M264" s="144" t="s">
        <v>1</v>
      </c>
      <c r="N264" s="145" t="s">
        <v>41</v>
      </c>
      <c r="O264" s="57"/>
      <c r="P264" s="146">
        <f>O264*H264</f>
        <v>0</v>
      </c>
      <c r="Q264" s="146">
        <v>0</v>
      </c>
      <c r="R264" s="146">
        <f>Q264*H264</f>
        <v>0</v>
      </c>
      <c r="S264" s="146">
        <v>0</v>
      </c>
      <c r="T264" s="147">
        <f>S264*H264</f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48" t="s">
        <v>256</v>
      </c>
      <c r="AT264" s="148" t="s">
        <v>133</v>
      </c>
      <c r="AU264" s="148" t="s">
        <v>85</v>
      </c>
      <c r="AY264" s="16" t="s">
        <v>132</v>
      </c>
      <c r="BE264" s="149">
        <f>IF(N264="základní",J264,0)</f>
        <v>0</v>
      </c>
      <c r="BF264" s="149">
        <f>IF(N264="snížená",J264,0)</f>
        <v>0</v>
      </c>
      <c r="BG264" s="149">
        <f>IF(N264="zákl. přenesená",J264,0)</f>
        <v>0</v>
      </c>
      <c r="BH264" s="149">
        <f>IF(N264="sníž. přenesená",J264,0)</f>
        <v>0</v>
      </c>
      <c r="BI264" s="149">
        <f>IF(N264="nulová",J264,0)</f>
        <v>0</v>
      </c>
      <c r="BJ264" s="16" t="s">
        <v>83</v>
      </c>
      <c r="BK264" s="149">
        <f>ROUND(I264*H264,2)</f>
        <v>0</v>
      </c>
      <c r="BL264" s="16" t="s">
        <v>256</v>
      </c>
      <c r="BM264" s="148" t="s">
        <v>399</v>
      </c>
    </row>
    <row r="265" spans="1:65" s="2" customFormat="1" ht="28.8">
      <c r="A265" s="31"/>
      <c r="B265" s="32"/>
      <c r="C265" s="31"/>
      <c r="D265" s="150" t="s">
        <v>138</v>
      </c>
      <c r="E265" s="31"/>
      <c r="F265" s="151" t="s">
        <v>400</v>
      </c>
      <c r="G265" s="31"/>
      <c r="H265" s="31"/>
      <c r="I265" s="152"/>
      <c r="J265" s="31"/>
      <c r="K265" s="31"/>
      <c r="L265" s="32"/>
      <c r="M265" s="153"/>
      <c r="N265" s="154"/>
      <c r="O265" s="57"/>
      <c r="P265" s="57"/>
      <c r="Q265" s="57"/>
      <c r="R265" s="57"/>
      <c r="S265" s="57"/>
      <c r="T265" s="58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T265" s="16" t="s">
        <v>138</v>
      </c>
      <c r="AU265" s="16" t="s">
        <v>85</v>
      </c>
    </row>
    <row r="266" spans="1:65" s="11" customFormat="1" ht="22.95" customHeight="1">
      <c r="B266" s="125"/>
      <c r="D266" s="126" t="s">
        <v>75</v>
      </c>
      <c r="E266" s="163" t="s">
        <v>401</v>
      </c>
      <c r="F266" s="163" t="s">
        <v>402</v>
      </c>
      <c r="I266" s="128"/>
      <c r="J266" s="164">
        <f>BK266</f>
        <v>0</v>
      </c>
      <c r="L266" s="125"/>
      <c r="M266" s="130"/>
      <c r="N266" s="131"/>
      <c r="O266" s="131"/>
      <c r="P266" s="132">
        <f>SUM(P267:P272)</f>
        <v>0</v>
      </c>
      <c r="Q266" s="131"/>
      <c r="R266" s="132">
        <f>SUM(R267:R272)</f>
        <v>1.6800000000000001E-3</v>
      </c>
      <c r="S266" s="131"/>
      <c r="T266" s="133">
        <f>SUM(T267:T272)</f>
        <v>0</v>
      </c>
      <c r="AR266" s="126" t="s">
        <v>85</v>
      </c>
      <c r="AT266" s="134" t="s">
        <v>75</v>
      </c>
      <c r="AU266" s="134" t="s">
        <v>83</v>
      </c>
      <c r="AY266" s="126" t="s">
        <v>132</v>
      </c>
      <c r="BK266" s="135">
        <f>SUM(BK267:BK272)</f>
        <v>0</v>
      </c>
    </row>
    <row r="267" spans="1:65" s="2" customFormat="1" ht="24.15" customHeight="1">
      <c r="A267" s="31"/>
      <c r="B267" s="136"/>
      <c r="C267" s="137" t="s">
        <v>468</v>
      </c>
      <c r="D267" s="137" t="s">
        <v>133</v>
      </c>
      <c r="E267" s="138" t="s">
        <v>404</v>
      </c>
      <c r="F267" s="139" t="s">
        <v>405</v>
      </c>
      <c r="G267" s="140" t="s">
        <v>136</v>
      </c>
      <c r="H267" s="141">
        <v>2</v>
      </c>
      <c r="I267" s="142"/>
      <c r="J267" s="143">
        <f>ROUND(I267*H267,2)</f>
        <v>0</v>
      </c>
      <c r="K267" s="139" t="s">
        <v>179</v>
      </c>
      <c r="L267" s="32"/>
      <c r="M267" s="144" t="s">
        <v>1</v>
      </c>
      <c r="N267" s="145" t="s">
        <v>41</v>
      </c>
      <c r="O267" s="57"/>
      <c r="P267" s="146">
        <f>O267*H267</f>
        <v>0</v>
      </c>
      <c r="Q267" s="146">
        <v>1.3999999999999999E-4</v>
      </c>
      <c r="R267" s="146">
        <f>Q267*H267</f>
        <v>2.7999999999999998E-4</v>
      </c>
      <c r="S267" s="146">
        <v>0</v>
      </c>
      <c r="T267" s="147">
        <f>S267*H267</f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48" t="s">
        <v>256</v>
      </c>
      <c r="AT267" s="148" t="s">
        <v>133</v>
      </c>
      <c r="AU267" s="148" t="s">
        <v>85</v>
      </c>
      <c r="AY267" s="16" t="s">
        <v>132</v>
      </c>
      <c r="BE267" s="149">
        <f>IF(N267="základní",J267,0)</f>
        <v>0</v>
      </c>
      <c r="BF267" s="149">
        <f>IF(N267="snížená",J267,0)</f>
        <v>0</v>
      </c>
      <c r="BG267" s="149">
        <f>IF(N267="zákl. přenesená",J267,0)</f>
        <v>0</v>
      </c>
      <c r="BH267" s="149">
        <f>IF(N267="sníž. přenesená",J267,0)</f>
        <v>0</v>
      </c>
      <c r="BI267" s="149">
        <f>IF(N267="nulová",J267,0)</f>
        <v>0</v>
      </c>
      <c r="BJ267" s="16" t="s">
        <v>83</v>
      </c>
      <c r="BK267" s="149">
        <f>ROUND(I267*H267,2)</f>
        <v>0</v>
      </c>
      <c r="BL267" s="16" t="s">
        <v>256</v>
      </c>
      <c r="BM267" s="148" t="s">
        <v>406</v>
      </c>
    </row>
    <row r="268" spans="1:65" s="2" customFormat="1" ht="19.2">
      <c r="A268" s="31"/>
      <c r="B268" s="32"/>
      <c r="C268" s="31"/>
      <c r="D268" s="150" t="s">
        <v>138</v>
      </c>
      <c r="E268" s="31"/>
      <c r="F268" s="151" t="s">
        <v>407</v>
      </c>
      <c r="G268" s="31"/>
      <c r="H268" s="31"/>
      <c r="I268" s="152"/>
      <c r="J268" s="31"/>
      <c r="K268" s="31"/>
      <c r="L268" s="32"/>
      <c r="M268" s="153"/>
      <c r="N268" s="154"/>
      <c r="O268" s="57"/>
      <c r="P268" s="57"/>
      <c r="Q268" s="57"/>
      <c r="R268" s="57"/>
      <c r="S268" s="57"/>
      <c r="T268" s="58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T268" s="16" t="s">
        <v>138</v>
      </c>
      <c r="AU268" s="16" t="s">
        <v>85</v>
      </c>
    </row>
    <row r="269" spans="1:65" s="2" customFormat="1" ht="24.15" customHeight="1">
      <c r="A269" s="31"/>
      <c r="B269" s="136"/>
      <c r="C269" s="137" t="s">
        <v>473</v>
      </c>
      <c r="D269" s="137" t="s">
        <v>133</v>
      </c>
      <c r="E269" s="138" t="s">
        <v>409</v>
      </c>
      <c r="F269" s="139" t="s">
        <v>410</v>
      </c>
      <c r="G269" s="140" t="s">
        <v>136</v>
      </c>
      <c r="H269" s="141">
        <v>2</v>
      </c>
      <c r="I269" s="142"/>
      <c r="J269" s="143">
        <f>ROUND(I269*H269,2)</f>
        <v>0</v>
      </c>
      <c r="K269" s="139" t="s">
        <v>179</v>
      </c>
      <c r="L269" s="32"/>
      <c r="M269" s="144" t="s">
        <v>1</v>
      </c>
      <c r="N269" s="145" t="s">
        <v>41</v>
      </c>
      <c r="O269" s="57"/>
      <c r="P269" s="146">
        <f>O269*H269</f>
        <v>0</v>
      </c>
      <c r="Q269" s="146">
        <v>6.9999999999999999E-4</v>
      </c>
      <c r="R269" s="146">
        <f>Q269*H269</f>
        <v>1.4E-3</v>
      </c>
      <c r="S269" s="146">
        <v>0</v>
      </c>
      <c r="T269" s="147">
        <f>S269*H269</f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48" t="s">
        <v>256</v>
      </c>
      <c r="AT269" s="148" t="s">
        <v>133</v>
      </c>
      <c r="AU269" s="148" t="s">
        <v>85</v>
      </c>
      <c r="AY269" s="16" t="s">
        <v>132</v>
      </c>
      <c r="BE269" s="149">
        <f>IF(N269="základní",J269,0)</f>
        <v>0</v>
      </c>
      <c r="BF269" s="149">
        <f>IF(N269="snížená",J269,0)</f>
        <v>0</v>
      </c>
      <c r="BG269" s="149">
        <f>IF(N269="zákl. přenesená",J269,0)</f>
        <v>0</v>
      </c>
      <c r="BH269" s="149">
        <f>IF(N269="sníž. přenesená",J269,0)</f>
        <v>0</v>
      </c>
      <c r="BI269" s="149">
        <f>IF(N269="nulová",J269,0)</f>
        <v>0</v>
      </c>
      <c r="BJ269" s="16" t="s">
        <v>83</v>
      </c>
      <c r="BK269" s="149">
        <f>ROUND(I269*H269,2)</f>
        <v>0</v>
      </c>
      <c r="BL269" s="16" t="s">
        <v>256</v>
      </c>
      <c r="BM269" s="148" t="s">
        <v>411</v>
      </c>
    </row>
    <row r="270" spans="1:65" s="2" customFormat="1" ht="19.2">
      <c r="A270" s="31"/>
      <c r="B270" s="32"/>
      <c r="C270" s="31"/>
      <c r="D270" s="150" t="s">
        <v>138</v>
      </c>
      <c r="E270" s="31"/>
      <c r="F270" s="151" t="s">
        <v>412</v>
      </c>
      <c r="G270" s="31"/>
      <c r="H270" s="31"/>
      <c r="I270" s="152"/>
      <c r="J270" s="31"/>
      <c r="K270" s="31"/>
      <c r="L270" s="32"/>
      <c r="M270" s="153"/>
      <c r="N270" s="154"/>
      <c r="O270" s="57"/>
      <c r="P270" s="57"/>
      <c r="Q270" s="57"/>
      <c r="R270" s="57"/>
      <c r="S270" s="57"/>
      <c r="T270" s="58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T270" s="16" t="s">
        <v>138</v>
      </c>
      <c r="AU270" s="16" t="s">
        <v>85</v>
      </c>
    </row>
    <row r="271" spans="1:65" s="2" customFormat="1" ht="24.15" customHeight="1">
      <c r="A271" s="31"/>
      <c r="B271" s="136"/>
      <c r="C271" s="137" t="s">
        <v>477</v>
      </c>
      <c r="D271" s="137" t="s">
        <v>133</v>
      </c>
      <c r="E271" s="138" t="s">
        <v>414</v>
      </c>
      <c r="F271" s="139" t="s">
        <v>415</v>
      </c>
      <c r="G271" s="140" t="s">
        <v>289</v>
      </c>
      <c r="H271" s="173"/>
      <c r="I271" s="142"/>
      <c r="J271" s="143">
        <f>ROUND(I271*H271,2)</f>
        <v>0</v>
      </c>
      <c r="K271" s="139" t="s">
        <v>179</v>
      </c>
      <c r="L271" s="32"/>
      <c r="M271" s="144" t="s">
        <v>1</v>
      </c>
      <c r="N271" s="145" t="s">
        <v>41</v>
      </c>
      <c r="O271" s="57"/>
      <c r="P271" s="146">
        <f>O271*H271</f>
        <v>0</v>
      </c>
      <c r="Q271" s="146">
        <v>0</v>
      </c>
      <c r="R271" s="146">
        <f>Q271*H271</f>
        <v>0</v>
      </c>
      <c r="S271" s="146">
        <v>0</v>
      </c>
      <c r="T271" s="147">
        <f>S271*H271</f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48" t="s">
        <v>256</v>
      </c>
      <c r="AT271" s="148" t="s">
        <v>133</v>
      </c>
      <c r="AU271" s="148" t="s">
        <v>85</v>
      </c>
      <c r="AY271" s="16" t="s">
        <v>132</v>
      </c>
      <c r="BE271" s="149">
        <f>IF(N271="základní",J271,0)</f>
        <v>0</v>
      </c>
      <c r="BF271" s="149">
        <f>IF(N271="snížená",J271,0)</f>
        <v>0</v>
      </c>
      <c r="BG271" s="149">
        <f>IF(N271="zákl. přenesená",J271,0)</f>
        <v>0</v>
      </c>
      <c r="BH271" s="149">
        <f>IF(N271="sníž. přenesená",J271,0)</f>
        <v>0</v>
      </c>
      <c r="BI271" s="149">
        <f>IF(N271="nulová",J271,0)</f>
        <v>0</v>
      </c>
      <c r="BJ271" s="16" t="s">
        <v>83</v>
      </c>
      <c r="BK271" s="149">
        <f>ROUND(I271*H271,2)</f>
        <v>0</v>
      </c>
      <c r="BL271" s="16" t="s">
        <v>256</v>
      </c>
      <c r="BM271" s="148" t="s">
        <v>416</v>
      </c>
    </row>
    <row r="272" spans="1:65" s="2" customFormat="1" ht="28.8">
      <c r="A272" s="31"/>
      <c r="B272" s="32"/>
      <c r="C272" s="31"/>
      <c r="D272" s="150" t="s">
        <v>138</v>
      </c>
      <c r="E272" s="31"/>
      <c r="F272" s="151" t="s">
        <v>417</v>
      </c>
      <c r="G272" s="31"/>
      <c r="H272" s="31"/>
      <c r="I272" s="152"/>
      <c r="J272" s="31"/>
      <c r="K272" s="31"/>
      <c r="L272" s="32"/>
      <c r="M272" s="153"/>
      <c r="N272" s="154"/>
      <c r="O272" s="57"/>
      <c r="P272" s="57"/>
      <c r="Q272" s="57"/>
      <c r="R272" s="57"/>
      <c r="S272" s="57"/>
      <c r="T272" s="58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T272" s="16" t="s">
        <v>138</v>
      </c>
      <c r="AU272" s="16" t="s">
        <v>85</v>
      </c>
    </row>
    <row r="273" spans="1:65" s="11" customFormat="1" ht="22.95" customHeight="1">
      <c r="B273" s="125"/>
      <c r="D273" s="126" t="s">
        <v>75</v>
      </c>
      <c r="E273" s="163" t="s">
        <v>418</v>
      </c>
      <c r="F273" s="163" t="s">
        <v>419</v>
      </c>
      <c r="I273" s="128"/>
      <c r="J273" s="164">
        <f>BK273</f>
        <v>0</v>
      </c>
      <c r="L273" s="125"/>
      <c r="M273" s="130"/>
      <c r="N273" s="131"/>
      <c r="O273" s="131"/>
      <c r="P273" s="132">
        <f>SUM(P274:P279)</f>
        <v>0</v>
      </c>
      <c r="Q273" s="131"/>
      <c r="R273" s="132">
        <f>SUM(R274:R279)</f>
        <v>6.4079999999999998E-2</v>
      </c>
      <c r="S273" s="131"/>
      <c r="T273" s="133">
        <f>SUM(T274:T279)</f>
        <v>4.9860000000000002E-2</v>
      </c>
      <c r="AR273" s="126" t="s">
        <v>85</v>
      </c>
      <c r="AT273" s="134" t="s">
        <v>75</v>
      </c>
      <c r="AU273" s="134" t="s">
        <v>83</v>
      </c>
      <c r="AY273" s="126" t="s">
        <v>132</v>
      </c>
      <c r="BK273" s="135">
        <f>SUM(BK274:BK279)</f>
        <v>0</v>
      </c>
    </row>
    <row r="274" spans="1:65" s="2" customFormat="1" ht="24.15" customHeight="1">
      <c r="A274" s="31"/>
      <c r="B274" s="136"/>
      <c r="C274" s="137" t="s">
        <v>481</v>
      </c>
      <c r="D274" s="137" t="s">
        <v>133</v>
      </c>
      <c r="E274" s="138" t="s">
        <v>421</v>
      </c>
      <c r="F274" s="139" t="s">
        <v>422</v>
      </c>
      <c r="G274" s="140" t="s">
        <v>136</v>
      </c>
      <c r="H274" s="141">
        <v>2</v>
      </c>
      <c r="I274" s="142"/>
      <c r="J274" s="143">
        <f>ROUND(I274*H274,2)</f>
        <v>0</v>
      </c>
      <c r="K274" s="139" t="s">
        <v>179</v>
      </c>
      <c r="L274" s="32"/>
      <c r="M274" s="144" t="s">
        <v>1</v>
      </c>
      <c r="N274" s="145" t="s">
        <v>41</v>
      </c>
      <c r="O274" s="57"/>
      <c r="P274" s="146">
        <f>O274*H274</f>
        <v>0</v>
      </c>
      <c r="Q274" s="146">
        <v>8.0000000000000007E-5</v>
      </c>
      <c r="R274" s="146">
        <f>Q274*H274</f>
        <v>1.6000000000000001E-4</v>
      </c>
      <c r="S274" s="146">
        <v>2.4930000000000001E-2</v>
      </c>
      <c r="T274" s="147">
        <f>S274*H274</f>
        <v>4.9860000000000002E-2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48" t="s">
        <v>256</v>
      </c>
      <c r="AT274" s="148" t="s">
        <v>133</v>
      </c>
      <c r="AU274" s="148" t="s">
        <v>85</v>
      </c>
      <c r="AY274" s="16" t="s">
        <v>132</v>
      </c>
      <c r="BE274" s="149">
        <f>IF(N274="základní",J274,0)</f>
        <v>0</v>
      </c>
      <c r="BF274" s="149">
        <f>IF(N274="snížená",J274,0)</f>
        <v>0</v>
      </c>
      <c r="BG274" s="149">
        <f>IF(N274="zákl. přenesená",J274,0)</f>
        <v>0</v>
      </c>
      <c r="BH274" s="149">
        <f>IF(N274="sníž. přenesená",J274,0)</f>
        <v>0</v>
      </c>
      <c r="BI274" s="149">
        <f>IF(N274="nulová",J274,0)</f>
        <v>0</v>
      </c>
      <c r="BJ274" s="16" t="s">
        <v>83</v>
      </c>
      <c r="BK274" s="149">
        <f>ROUND(I274*H274,2)</f>
        <v>0</v>
      </c>
      <c r="BL274" s="16" t="s">
        <v>256</v>
      </c>
      <c r="BM274" s="148" t="s">
        <v>423</v>
      </c>
    </row>
    <row r="275" spans="1:65" s="2" customFormat="1" ht="19.2">
      <c r="A275" s="31"/>
      <c r="B275" s="32"/>
      <c r="C275" s="31"/>
      <c r="D275" s="150" t="s">
        <v>138</v>
      </c>
      <c r="E275" s="31"/>
      <c r="F275" s="151" t="s">
        <v>424</v>
      </c>
      <c r="G275" s="31"/>
      <c r="H275" s="31"/>
      <c r="I275" s="152"/>
      <c r="J275" s="31"/>
      <c r="K275" s="31"/>
      <c r="L275" s="32"/>
      <c r="M275" s="153"/>
      <c r="N275" s="154"/>
      <c r="O275" s="57"/>
      <c r="P275" s="57"/>
      <c r="Q275" s="57"/>
      <c r="R275" s="57"/>
      <c r="S275" s="57"/>
      <c r="T275" s="58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T275" s="16" t="s">
        <v>138</v>
      </c>
      <c r="AU275" s="16" t="s">
        <v>85</v>
      </c>
    </row>
    <row r="276" spans="1:65" s="2" customFormat="1" ht="37.950000000000003" customHeight="1">
      <c r="A276" s="31"/>
      <c r="B276" s="136"/>
      <c r="C276" s="137" t="s">
        <v>486</v>
      </c>
      <c r="D276" s="137" t="s">
        <v>133</v>
      </c>
      <c r="E276" s="138" t="s">
        <v>426</v>
      </c>
      <c r="F276" s="139" t="s">
        <v>427</v>
      </c>
      <c r="G276" s="140" t="s">
        <v>136</v>
      </c>
      <c r="H276" s="141">
        <v>2</v>
      </c>
      <c r="I276" s="142"/>
      <c r="J276" s="143">
        <f>ROUND(I276*H276,2)</f>
        <v>0</v>
      </c>
      <c r="K276" s="139" t="s">
        <v>179</v>
      </c>
      <c r="L276" s="32"/>
      <c r="M276" s="144" t="s">
        <v>1</v>
      </c>
      <c r="N276" s="145" t="s">
        <v>41</v>
      </c>
      <c r="O276" s="57"/>
      <c r="P276" s="146">
        <f>O276*H276</f>
        <v>0</v>
      </c>
      <c r="Q276" s="146">
        <v>3.1960000000000002E-2</v>
      </c>
      <c r="R276" s="146">
        <f>Q276*H276</f>
        <v>6.3920000000000005E-2</v>
      </c>
      <c r="S276" s="146">
        <v>0</v>
      </c>
      <c r="T276" s="147">
        <f>S276*H276</f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48" t="s">
        <v>256</v>
      </c>
      <c r="AT276" s="148" t="s">
        <v>133</v>
      </c>
      <c r="AU276" s="148" t="s">
        <v>85</v>
      </c>
      <c r="AY276" s="16" t="s">
        <v>132</v>
      </c>
      <c r="BE276" s="149">
        <f>IF(N276="základní",J276,0)</f>
        <v>0</v>
      </c>
      <c r="BF276" s="149">
        <f>IF(N276="snížená",J276,0)</f>
        <v>0</v>
      </c>
      <c r="BG276" s="149">
        <f>IF(N276="zákl. přenesená",J276,0)</f>
        <v>0</v>
      </c>
      <c r="BH276" s="149">
        <f>IF(N276="sníž. přenesená",J276,0)</f>
        <v>0</v>
      </c>
      <c r="BI276" s="149">
        <f>IF(N276="nulová",J276,0)</f>
        <v>0</v>
      </c>
      <c r="BJ276" s="16" t="s">
        <v>83</v>
      </c>
      <c r="BK276" s="149">
        <f>ROUND(I276*H276,2)</f>
        <v>0</v>
      </c>
      <c r="BL276" s="16" t="s">
        <v>256</v>
      </c>
      <c r="BM276" s="148" t="s">
        <v>428</v>
      </c>
    </row>
    <row r="277" spans="1:65" s="2" customFormat="1" ht="28.8">
      <c r="A277" s="31"/>
      <c r="B277" s="32"/>
      <c r="C277" s="31"/>
      <c r="D277" s="150" t="s">
        <v>138</v>
      </c>
      <c r="E277" s="31"/>
      <c r="F277" s="151" t="s">
        <v>429</v>
      </c>
      <c r="G277" s="31"/>
      <c r="H277" s="31"/>
      <c r="I277" s="152"/>
      <c r="J277" s="31"/>
      <c r="K277" s="31"/>
      <c r="L277" s="32"/>
      <c r="M277" s="153"/>
      <c r="N277" s="154"/>
      <c r="O277" s="57"/>
      <c r="P277" s="57"/>
      <c r="Q277" s="57"/>
      <c r="R277" s="57"/>
      <c r="S277" s="57"/>
      <c r="T277" s="58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T277" s="16" t="s">
        <v>138</v>
      </c>
      <c r="AU277" s="16" t="s">
        <v>85</v>
      </c>
    </row>
    <row r="278" spans="1:65" s="2" customFormat="1" ht="24.15" customHeight="1">
      <c r="A278" s="31"/>
      <c r="B278" s="136"/>
      <c r="C278" s="137" t="s">
        <v>491</v>
      </c>
      <c r="D278" s="137" t="s">
        <v>133</v>
      </c>
      <c r="E278" s="138" t="s">
        <v>431</v>
      </c>
      <c r="F278" s="139" t="s">
        <v>432</v>
      </c>
      <c r="G278" s="140" t="s">
        <v>289</v>
      </c>
      <c r="H278" s="173"/>
      <c r="I278" s="142"/>
      <c r="J278" s="143">
        <f>ROUND(I278*H278,2)</f>
        <v>0</v>
      </c>
      <c r="K278" s="139" t="s">
        <v>179</v>
      </c>
      <c r="L278" s="32"/>
      <c r="M278" s="144" t="s">
        <v>1</v>
      </c>
      <c r="N278" s="145" t="s">
        <v>41</v>
      </c>
      <c r="O278" s="57"/>
      <c r="P278" s="146">
        <f>O278*H278</f>
        <v>0</v>
      </c>
      <c r="Q278" s="146">
        <v>0</v>
      </c>
      <c r="R278" s="146">
        <f>Q278*H278</f>
        <v>0</v>
      </c>
      <c r="S278" s="146">
        <v>0</v>
      </c>
      <c r="T278" s="147">
        <f>S278*H278</f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48" t="s">
        <v>256</v>
      </c>
      <c r="AT278" s="148" t="s">
        <v>133</v>
      </c>
      <c r="AU278" s="148" t="s">
        <v>85</v>
      </c>
      <c r="AY278" s="16" t="s">
        <v>132</v>
      </c>
      <c r="BE278" s="149">
        <f>IF(N278="základní",J278,0)</f>
        <v>0</v>
      </c>
      <c r="BF278" s="149">
        <f>IF(N278="snížená",J278,0)</f>
        <v>0</v>
      </c>
      <c r="BG278" s="149">
        <f>IF(N278="zákl. přenesená",J278,0)</f>
        <v>0</v>
      </c>
      <c r="BH278" s="149">
        <f>IF(N278="sníž. přenesená",J278,0)</f>
        <v>0</v>
      </c>
      <c r="BI278" s="149">
        <f>IF(N278="nulová",J278,0)</f>
        <v>0</v>
      </c>
      <c r="BJ278" s="16" t="s">
        <v>83</v>
      </c>
      <c r="BK278" s="149">
        <f>ROUND(I278*H278,2)</f>
        <v>0</v>
      </c>
      <c r="BL278" s="16" t="s">
        <v>256</v>
      </c>
      <c r="BM278" s="148" t="s">
        <v>433</v>
      </c>
    </row>
    <row r="279" spans="1:65" s="2" customFormat="1" ht="28.8">
      <c r="A279" s="31"/>
      <c r="B279" s="32"/>
      <c r="C279" s="31"/>
      <c r="D279" s="150" t="s">
        <v>138</v>
      </c>
      <c r="E279" s="31"/>
      <c r="F279" s="151" t="s">
        <v>434</v>
      </c>
      <c r="G279" s="31"/>
      <c r="H279" s="31"/>
      <c r="I279" s="152"/>
      <c r="J279" s="31"/>
      <c r="K279" s="31"/>
      <c r="L279" s="32"/>
      <c r="M279" s="153"/>
      <c r="N279" s="154"/>
      <c r="O279" s="57"/>
      <c r="P279" s="57"/>
      <c r="Q279" s="57"/>
      <c r="R279" s="57"/>
      <c r="S279" s="57"/>
      <c r="T279" s="58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T279" s="16" t="s">
        <v>138</v>
      </c>
      <c r="AU279" s="16" t="s">
        <v>85</v>
      </c>
    </row>
    <row r="280" spans="1:65" s="11" customFormat="1" ht="22.95" customHeight="1">
      <c r="B280" s="125"/>
      <c r="D280" s="126" t="s">
        <v>75</v>
      </c>
      <c r="E280" s="163" t="s">
        <v>435</v>
      </c>
      <c r="F280" s="163" t="s">
        <v>436</v>
      </c>
      <c r="I280" s="128"/>
      <c r="J280" s="164">
        <f>BK280</f>
        <v>0</v>
      </c>
      <c r="L280" s="125"/>
      <c r="M280" s="130"/>
      <c r="N280" s="131"/>
      <c r="O280" s="131"/>
      <c r="P280" s="132">
        <f>SUM(P281:P342)</f>
        <v>0</v>
      </c>
      <c r="Q280" s="131"/>
      <c r="R280" s="132">
        <f>SUM(R281:R342)</f>
        <v>9.7649999999999994E-3</v>
      </c>
      <c r="S280" s="131"/>
      <c r="T280" s="133">
        <f>SUM(T281:T342)</f>
        <v>0</v>
      </c>
      <c r="AR280" s="126" t="s">
        <v>85</v>
      </c>
      <c r="AT280" s="134" t="s">
        <v>75</v>
      </c>
      <c r="AU280" s="134" t="s">
        <v>83</v>
      </c>
      <c r="AY280" s="126" t="s">
        <v>132</v>
      </c>
      <c r="BK280" s="135">
        <f>SUM(BK281:BK342)</f>
        <v>0</v>
      </c>
    </row>
    <row r="281" spans="1:65" s="2" customFormat="1" ht="24.15" customHeight="1">
      <c r="A281" s="31"/>
      <c r="B281" s="136"/>
      <c r="C281" s="137" t="s">
        <v>496</v>
      </c>
      <c r="D281" s="137" t="s">
        <v>133</v>
      </c>
      <c r="E281" s="138" t="s">
        <v>715</v>
      </c>
      <c r="F281" s="139" t="s">
        <v>716</v>
      </c>
      <c r="G281" s="140" t="s">
        <v>212</v>
      </c>
      <c r="H281" s="141">
        <v>10</v>
      </c>
      <c r="I281" s="142"/>
      <c r="J281" s="143">
        <f>ROUND(I281*H281,2)</f>
        <v>0</v>
      </c>
      <c r="K281" s="139" t="s">
        <v>179</v>
      </c>
      <c r="L281" s="32"/>
      <c r="M281" s="144" t="s">
        <v>1</v>
      </c>
      <c r="N281" s="145" t="s">
        <v>41</v>
      </c>
      <c r="O281" s="57"/>
      <c r="P281" s="146">
        <f>O281*H281</f>
        <v>0</v>
      </c>
      <c r="Q281" s="146">
        <v>0</v>
      </c>
      <c r="R281" s="146">
        <f>Q281*H281</f>
        <v>0</v>
      </c>
      <c r="S281" s="146">
        <v>0</v>
      </c>
      <c r="T281" s="147">
        <f>S281*H281</f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48" t="s">
        <v>256</v>
      </c>
      <c r="AT281" s="148" t="s">
        <v>133</v>
      </c>
      <c r="AU281" s="148" t="s">
        <v>85</v>
      </c>
      <c r="AY281" s="16" t="s">
        <v>132</v>
      </c>
      <c r="BE281" s="149">
        <f>IF(N281="základní",J281,0)</f>
        <v>0</v>
      </c>
      <c r="BF281" s="149">
        <f>IF(N281="snížená",J281,0)</f>
        <v>0</v>
      </c>
      <c r="BG281" s="149">
        <f>IF(N281="zákl. přenesená",J281,0)</f>
        <v>0</v>
      </c>
      <c r="BH281" s="149">
        <f>IF(N281="sníž. přenesená",J281,0)</f>
        <v>0</v>
      </c>
      <c r="BI281" s="149">
        <f>IF(N281="nulová",J281,0)</f>
        <v>0</v>
      </c>
      <c r="BJ281" s="16" t="s">
        <v>83</v>
      </c>
      <c r="BK281" s="149">
        <f>ROUND(I281*H281,2)</f>
        <v>0</v>
      </c>
      <c r="BL281" s="16" t="s">
        <v>256</v>
      </c>
      <c r="BM281" s="148" t="s">
        <v>1281</v>
      </c>
    </row>
    <row r="282" spans="1:65" s="2" customFormat="1" ht="28.8">
      <c r="A282" s="31"/>
      <c r="B282" s="32"/>
      <c r="C282" s="31"/>
      <c r="D282" s="150" t="s">
        <v>138</v>
      </c>
      <c r="E282" s="31"/>
      <c r="F282" s="151" t="s">
        <v>718</v>
      </c>
      <c r="G282" s="31"/>
      <c r="H282" s="31"/>
      <c r="I282" s="152"/>
      <c r="J282" s="31"/>
      <c r="K282" s="31"/>
      <c r="L282" s="32"/>
      <c r="M282" s="153"/>
      <c r="N282" s="154"/>
      <c r="O282" s="57"/>
      <c r="P282" s="57"/>
      <c r="Q282" s="57"/>
      <c r="R282" s="57"/>
      <c r="S282" s="57"/>
      <c r="T282" s="58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T282" s="16" t="s">
        <v>138</v>
      </c>
      <c r="AU282" s="16" t="s">
        <v>85</v>
      </c>
    </row>
    <row r="283" spans="1:65" s="2" customFormat="1" ht="16.5" customHeight="1">
      <c r="A283" s="31"/>
      <c r="B283" s="136"/>
      <c r="C283" s="174" t="s">
        <v>502</v>
      </c>
      <c r="D283" s="174" t="s">
        <v>337</v>
      </c>
      <c r="E283" s="175" t="s">
        <v>719</v>
      </c>
      <c r="F283" s="176" t="s">
        <v>720</v>
      </c>
      <c r="G283" s="177" t="s">
        <v>212</v>
      </c>
      <c r="H283" s="178">
        <v>10.5</v>
      </c>
      <c r="I283" s="179"/>
      <c r="J283" s="180">
        <f>ROUND(I283*H283,2)</f>
        <v>0</v>
      </c>
      <c r="K283" s="176" t="s">
        <v>179</v>
      </c>
      <c r="L283" s="181"/>
      <c r="M283" s="182" t="s">
        <v>1</v>
      </c>
      <c r="N283" s="183" t="s">
        <v>41</v>
      </c>
      <c r="O283" s="57"/>
      <c r="P283" s="146">
        <f>O283*H283</f>
        <v>0</v>
      </c>
      <c r="Q283" s="146">
        <v>5.5999999999999995E-4</v>
      </c>
      <c r="R283" s="146">
        <f>Q283*H283</f>
        <v>5.8799999999999998E-3</v>
      </c>
      <c r="S283" s="146">
        <v>0</v>
      </c>
      <c r="T283" s="147">
        <f>S283*H283</f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48" t="s">
        <v>340</v>
      </c>
      <c r="AT283" s="148" t="s">
        <v>337</v>
      </c>
      <c r="AU283" s="148" t="s">
        <v>85</v>
      </c>
      <c r="AY283" s="16" t="s">
        <v>132</v>
      </c>
      <c r="BE283" s="149">
        <f>IF(N283="základní",J283,0)</f>
        <v>0</v>
      </c>
      <c r="BF283" s="149">
        <f>IF(N283="snížená",J283,0)</f>
        <v>0</v>
      </c>
      <c r="BG283" s="149">
        <f>IF(N283="zákl. přenesená",J283,0)</f>
        <v>0</v>
      </c>
      <c r="BH283" s="149">
        <f>IF(N283="sníž. přenesená",J283,0)</f>
        <v>0</v>
      </c>
      <c r="BI283" s="149">
        <f>IF(N283="nulová",J283,0)</f>
        <v>0</v>
      </c>
      <c r="BJ283" s="16" t="s">
        <v>83</v>
      </c>
      <c r="BK283" s="149">
        <f>ROUND(I283*H283,2)</f>
        <v>0</v>
      </c>
      <c r="BL283" s="16" t="s">
        <v>256</v>
      </c>
      <c r="BM283" s="148" t="s">
        <v>1282</v>
      </c>
    </row>
    <row r="284" spans="1:65" s="2" customFormat="1">
      <c r="A284" s="31"/>
      <c r="B284" s="32"/>
      <c r="C284" s="31"/>
      <c r="D284" s="150" t="s">
        <v>138</v>
      </c>
      <c r="E284" s="31"/>
      <c r="F284" s="151" t="s">
        <v>720</v>
      </c>
      <c r="G284" s="31"/>
      <c r="H284" s="31"/>
      <c r="I284" s="152"/>
      <c r="J284" s="31"/>
      <c r="K284" s="31"/>
      <c r="L284" s="32"/>
      <c r="M284" s="153"/>
      <c r="N284" s="154"/>
      <c r="O284" s="57"/>
      <c r="P284" s="57"/>
      <c r="Q284" s="57"/>
      <c r="R284" s="57"/>
      <c r="S284" s="57"/>
      <c r="T284" s="58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T284" s="16" t="s">
        <v>138</v>
      </c>
      <c r="AU284" s="16" t="s">
        <v>85</v>
      </c>
    </row>
    <row r="285" spans="1:65" s="13" customFormat="1">
      <c r="B285" s="165"/>
      <c r="D285" s="150" t="s">
        <v>186</v>
      </c>
      <c r="E285" s="166" t="s">
        <v>1</v>
      </c>
      <c r="F285" s="167" t="s">
        <v>1283</v>
      </c>
      <c r="H285" s="168">
        <v>10.5</v>
      </c>
      <c r="I285" s="169"/>
      <c r="L285" s="165"/>
      <c r="M285" s="170"/>
      <c r="N285" s="171"/>
      <c r="O285" s="171"/>
      <c r="P285" s="171"/>
      <c r="Q285" s="171"/>
      <c r="R285" s="171"/>
      <c r="S285" s="171"/>
      <c r="T285" s="172"/>
      <c r="AT285" s="166" t="s">
        <v>186</v>
      </c>
      <c r="AU285" s="166" t="s">
        <v>85</v>
      </c>
      <c r="AV285" s="13" t="s">
        <v>85</v>
      </c>
      <c r="AW285" s="13" t="s">
        <v>31</v>
      </c>
      <c r="AX285" s="13" t="s">
        <v>76</v>
      </c>
      <c r="AY285" s="166" t="s">
        <v>132</v>
      </c>
    </row>
    <row r="286" spans="1:65" s="14" customFormat="1">
      <c r="B286" s="184"/>
      <c r="D286" s="150" t="s">
        <v>186</v>
      </c>
      <c r="E286" s="185" t="s">
        <v>1</v>
      </c>
      <c r="F286" s="186" t="s">
        <v>447</v>
      </c>
      <c r="H286" s="187">
        <v>10.5</v>
      </c>
      <c r="I286" s="188"/>
      <c r="L286" s="184"/>
      <c r="M286" s="189"/>
      <c r="N286" s="190"/>
      <c r="O286" s="190"/>
      <c r="P286" s="190"/>
      <c r="Q286" s="190"/>
      <c r="R286" s="190"/>
      <c r="S286" s="190"/>
      <c r="T286" s="191"/>
      <c r="AT286" s="185" t="s">
        <v>186</v>
      </c>
      <c r="AU286" s="185" t="s">
        <v>85</v>
      </c>
      <c r="AV286" s="14" t="s">
        <v>93</v>
      </c>
      <c r="AW286" s="14" t="s">
        <v>31</v>
      </c>
      <c r="AX286" s="14" t="s">
        <v>83</v>
      </c>
      <c r="AY286" s="185" t="s">
        <v>132</v>
      </c>
    </row>
    <row r="287" spans="1:65" s="2" customFormat="1" ht="24.15" customHeight="1">
      <c r="A287" s="31"/>
      <c r="B287" s="136"/>
      <c r="C287" s="137" t="s">
        <v>507</v>
      </c>
      <c r="D287" s="137" t="s">
        <v>133</v>
      </c>
      <c r="E287" s="138" t="s">
        <v>730</v>
      </c>
      <c r="F287" s="139" t="s">
        <v>731</v>
      </c>
      <c r="G287" s="140" t="s">
        <v>136</v>
      </c>
      <c r="H287" s="141">
        <v>8</v>
      </c>
      <c r="I287" s="142"/>
      <c r="J287" s="143">
        <f>ROUND(I287*H287,2)</f>
        <v>0</v>
      </c>
      <c r="K287" s="139" t="s">
        <v>179</v>
      </c>
      <c r="L287" s="32"/>
      <c r="M287" s="144" t="s">
        <v>1</v>
      </c>
      <c r="N287" s="145" t="s">
        <v>41</v>
      </c>
      <c r="O287" s="57"/>
      <c r="P287" s="146">
        <f>O287*H287</f>
        <v>0</v>
      </c>
      <c r="Q287" s="146">
        <v>0</v>
      </c>
      <c r="R287" s="146">
        <f>Q287*H287</f>
        <v>0</v>
      </c>
      <c r="S287" s="146">
        <v>0</v>
      </c>
      <c r="T287" s="147">
        <f>S287*H287</f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48" t="s">
        <v>256</v>
      </c>
      <c r="AT287" s="148" t="s">
        <v>133</v>
      </c>
      <c r="AU287" s="148" t="s">
        <v>85</v>
      </c>
      <c r="AY287" s="16" t="s">
        <v>132</v>
      </c>
      <c r="BE287" s="149">
        <f>IF(N287="základní",J287,0)</f>
        <v>0</v>
      </c>
      <c r="BF287" s="149">
        <f>IF(N287="snížená",J287,0)</f>
        <v>0</v>
      </c>
      <c r="BG287" s="149">
        <f>IF(N287="zákl. přenesená",J287,0)</f>
        <v>0</v>
      </c>
      <c r="BH287" s="149">
        <f>IF(N287="sníž. přenesená",J287,0)</f>
        <v>0</v>
      </c>
      <c r="BI287" s="149">
        <f>IF(N287="nulová",J287,0)</f>
        <v>0</v>
      </c>
      <c r="BJ287" s="16" t="s">
        <v>83</v>
      </c>
      <c r="BK287" s="149">
        <f>ROUND(I287*H287,2)</f>
        <v>0</v>
      </c>
      <c r="BL287" s="16" t="s">
        <v>256</v>
      </c>
      <c r="BM287" s="148" t="s">
        <v>1284</v>
      </c>
    </row>
    <row r="288" spans="1:65" s="2" customFormat="1" ht="38.4">
      <c r="A288" s="31"/>
      <c r="B288" s="32"/>
      <c r="C288" s="31"/>
      <c r="D288" s="150" t="s">
        <v>138</v>
      </c>
      <c r="E288" s="31"/>
      <c r="F288" s="151" t="s">
        <v>733</v>
      </c>
      <c r="G288" s="31"/>
      <c r="H288" s="31"/>
      <c r="I288" s="152"/>
      <c r="J288" s="31"/>
      <c r="K288" s="31"/>
      <c r="L288" s="32"/>
      <c r="M288" s="153"/>
      <c r="N288" s="154"/>
      <c r="O288" s="57"/>
      <c r="P288" s="57"/>
      <c r="Q288" s="57"/>
      <c r="R288" s="57"/>
      <c r="S288" s="57"/>
      <c r="T288" s="58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T288" s="16" t="s">
        <v>138</v>
      </c>
      <c r="AU288" s="16" t="s">
        <v>85</v>
      </c>
    </row>
    <row r="289" spans="1:65" s="2" customFormat="1" ht="24.15" customHeight="1">
      <c r="A289" s="31"/>
      <c r="B289" s="136"/>
      <c r="C289" s="174" t="s">
        <v>511</v>
      </c>
      <c r="D289" s="174" t="s">
        <v>337</v>
      </c>
      <c r="E289" s="175" t="s">
        <v>734</v>
      </c>
      <c r="F289" s="176" t="s">
        <v>735</v>
      </c>
      <c r="G289" s="177" t="s">
        <v>136</v>
      </c>
      <c r="H289" s="178">
        <v>8</v>
      </c>
      <c r="I289" s="179"/>
      <c r="J289" s="180">
        <f>ROUND(I289*H289,2)</f>
        <v>0</v>
      </c>
      <c r="K289" s="176" t="s">
        <v>179</v>
      </c>
      <c r="L289" s="181"/>
      <c r="M289" s="182" t="s">
        <v>1</v>
      </c>
      <c r="N289" s="183" t="s">
        <v>41</v>
      </c>
      <c r="O289" s="57"/>
      <c r="P289" s="146">
        <f>O289*H289</f>
        <v>0</v>
      </c>
      <c r="Q289" s="146">
        <v>1.4999999999999999E-4</v>
      </c>
      <c r="R289" s="146">
        <f>Q289*H289</f>
        <v>1.1999999999999999E-3</v>
      </c>
      <c r="S289" s="146">
        <v>0</v>
      </c>
      <c r="T289" s="147">
        <f>S289*H289</f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48" t="s">
        <v>340</v>
      </c>
      <c r="AT289" s="148" t="s">
        <v>337</v>
      </c>
      <c r="AU289" s="148" t="s">
        <v>85</v>
      </c>
      <c r="AY289" s="16" t="s">
        <v>132</v>
      </c>
      <c r="BE289" s="149">
        <f>IF(N289="základní",J289,0)</f>
        <v>0</v>
      </c>
      <c r="BF289" s="149">
        <f>IF(N289="snížená",J289,0)</f>
        <v>0</v>
      </c>
      <c r="BG289" s="149">
        <f>IF(N289="zákl. přenesená",J289,0)</f>
        <v>0</v>
      </c>
      <c r="BH289" s="149">
        <f>IF(N289="sníž. přenesená",J289,0)</f>
        <v>0</v>
      </c>
      <c r="BI289" s="149">
        <f>IF(N289="nulová",J289,0)</f>
        <v>0</v>
      </c>
      <c r="BJ289" s="16" t="s">
        <v>83</v>
      </c>
      <c r="BK289" s="149">
        <f>ROUND(I289*H289,2)</f>
        <v>0</v>
      </c>
      <c r="BL289" s="16" t="s">
        <v>256</v>
      </c>
      <c r="BM289" s="148" t="s">
        <v>1285</v>
      </c>
    </row>
    <row r="290" spans="1:65" s="2" customFormat="1" ht="19.2">
      <c r="A290" s="31"/>
      <c r="B290" s="32"/>
      <c r="C290" s="31"/>
      <c r="D290" s="150" t="s">
        <v>138</v>
      </c>
      <c r="E290" s="31"/>
      <c r="F290" s="151" t="s">
        <v>735</v>
      </c>
      <c r="G290" s="31"/>
      <c r="H290" s="31"/>
      <c r="I290" s="152"/>
      <c r="J290" s="31"/>
      <c r="K290" s="31"/>
      <c r="L290" s="32"/>
      <c r="M290" s="153"/>
      <c r="N290" s="154"/>
      <c r="O290" s="57"/>
      <c r="P290" s="57"/>
      <c r="Q290" s="57"/>
      <c r="R290" s="57"/>
      <c r="S290" s="57"/>
      <c r="T290" s="58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T290" s="16" t="s">
        <v>138</v>
      </c>
      <c r="AU290" s="16" t="s">
        <v>85</v>
      </c>
    </row>
    <row r="291" spans="1:65" s="2" customFormat="1" ht="16.5" customHeight="1">
      <c r="A291" s="31"/>
      <c r="B291" s="136"/>
      <c r="C291" s="174" t="s">
        <v>516</v>
      </c>
      <c r="D291" s="174" t="s">
        <v>337</v>
      </c>
      <c r="E291" s="175" t="s">
        <v>737</v>
      </c>
      <c r="F291" s="176" t="s">
        <v>738</v>
      </c>
      <c r="G291" s="177" t="s">
        <v>136</v>
      </c>
      <c r="H291" s="178">
        <v>8</v>
      </c>
      <c r="I291" s="179"/>
      <c r="J291" s="180">
        <f>ROUND(I291*H291,2)</f>
        <v>0</v>
      </c>
      <c r="K291" s="176" t="s">
        <v>1</v>
      </c>
      <c r="L291" s="181"/>
      <c r="M291" s="182" t="s">
        <v>1</v>
      </c>
      <c r="N291" s="183" t="s">
        <v>41</v>
      </c>
      <c r="O291" s="57"/>
      <c r="P291" s="146">
        <f>O291*H291</f>
        <v>0</v>
      </c>
      <c r="Q291" s="146">
        <v>0</v>
      </c>
      <c r="R291" s="146">
        <f>Q291*H291</f>
        <v>0</v>
      </c>
      <c r="S291" s="146">
        <v>0</v>
      </c>
      <c r="T291" s="147">
        <f>S291*H291</f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48" t="s">
        <v>340</v>
      </c>
      <c r="AT291" s="148" t="s">
        <v>337</v>
      </c>
      <c r="AU291" s="148" t="s">
        <v>85</v>
      </c>
      <c r="AY291" s="16" t="s">
        <v>132</v>
      </c>
      <c r="BE291" s="149">
        <f>IF(N291="základní",J291,0)</f>
        <v>0</v>
      </c>
      <c r="BF291" s="149">
        <f>IF(N291="snížená",J291,0)</f>
        <v>0</v>
      </c>
      <c r="BG291" s="149">
        <f>IF(N291="zákl. přenesená",J291,0)</f>
        <v>0</v>
      </c>
      <c r="BH291" s="149">
        <f>IF(N291="sníž. přenesená",J291,0)</f>
        <v>0</v>
      </c>
      <c r="BI291" s="149">
        <f>IF(N291="nulová",J291,0)</f>
        <v>0</v>
      </c>
      <c r="BJ291" s="16" t="s">
        <v>83</v>
      </c>
      <c r="BK291" s="149">
        <f>ROUND(I291*H291,2)</f>
        <v>0</v>
      </c>
      <c r="BL291" s="16" t="s">
        <v>256</v>
      </c>
      <c r="BM291" s="148" t="s">
        <v>1286</v>
      </c>
    </row>
    <row r="292" spans="1:65" s="2" customFormat="1">
      <c r="A292" s="31"/>
      <c r="B292" s="32"/>
      <c r="C292" s="31"/>
      <c r="D292" s="150" t="s">
        <v>138</v>
      </c>
      <c r="E292" s="31"/>
      <c r="F292" s="151" t="s">
        <v>738</v>
      </c>
      <c r="G292" s="31"/>
      <c r="H292" s="31"/>
      <c r="I292" s="152"/>
      <c r="J292" s="31"/>
      <c r="K292" s="31"/>
      <c r="L292" s="32"/>
      <c r="M292" s="153"/>
      <c r="N292" s="154"/>
      <c r="O292" s="57"/>
      <c r="P292" s="57"/>
      <c r="Q292" s="57"/>
      <c r="R292" s="57"/>
      <c r="S292" s="57"/>
      <c r="T292" s="58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T292" s="16" t="s">
        <v>138</v>
      </c>
      <c r="AU292" s="16" t="s">
        <v>85</v>
      </c>
    </row>
    <row r="293" spans="1:65" s="2" customFormat="1" ht="21.75" customHeight="1">
      <c r="A293" s="31"/>
      <c r="B293" s="136"/>
      <c r="C293" s="137" t="s">
        <v>520</v>
      </c>
      <c r="D293" s="137" t="s">
        <v>133</v>
      </c>
      <c r="E293" s="138" t="s">
        <v>747</v>
      </c>
      <c r="F293" s="139" t="s">
        <v>748</v>
      </c>
      <c r="G293" s="140" t="s">
        <v>136</v>
      </c>
      <c r="H293" s="141">
        <v>8</v>
      </c>
      <c r="I293" s="142"/>
      <c r="J293" s="143">
        <f>ROUND(I293*H293,2)</f>
        <v>0</v>
      </c>
      <c r="K293" s="139" t="s">
        <v>179</v>
      </c>
      <c r="L293" s="32"/>
      <c r="M293" s="144" t="s">
        <v>1</v>
      </c>
      <c r="N293" s="145" t="s">
        <v>41</v>
      </c>
      <c r="O293" s="57"/>
      <c r="P293" s="146">
        <f>O293*H293</f>
        <v>0</v>
      </c>
      <c r="Q293" s="146">
        <v>0</v>
      </c>
      <c r="R293" s="146">
        <f>Q293*H293</f>
        <v>0</v>
      </c>
      <c r="S293" s="146">
        <v>0</v>
      </c>
      <c r="T293" s="147">
        <f>S293*H293</f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48" t="s">
        <v>256</v>
      </c>
      <c r="AT293" s="148" t="s">
        <v>133</v>
      </c>
      <c r="AU293" s="148" t="s">
        <v>85</v>
      </c>
      <c r="AY293" s="16" t="s">
        <v>132</v>
      </c>
      <c r="BE293" s="149">
        <f>IF(N293="základní",J293,0)</f>
        <v>0</v>
      </c>
      <c r="BF293" s="149">
        <f>IF(N293="snížená",J293,0)</f>
        <v>0</v>
      </c>
      <c r="BG293" s="149">
        <f>IF(N293="zákl. přenesená",J293,0)</f>
        <v>0</v>
      </c>
      <c r="BH293" s="149">
        <f>IF(N293="sníž. přenesená",J293,0)</f>
        <v>0</v>
      </c>
      <c r="BI293" s="149">
        <f>IF(N293="nulová",J293,0)</f>
        <v>0</v>
      </c>
      <c r="BJ293" s="16" t="s">
        <v>83</v>
      </c>
      <c r="BK293" s="149">
        <f>ROUND(I293*H293,2)</f>
        <v>0</v>
      </c>
      <c r="BL293" s="16" t="s">
        <v>256</v>
      </c>
      <c r="BM293" s="148" t="s">
        <v>1287</v>
      </c>
    </row>
    <row r="294" spans="1:65" s="2" customFormat="1" ht="28.8">
      <c r="A294" s="31"/>
      <c r="B294" s="32"/>
      <c r="C294" s="31"/>
      <c r="D294" s="150" t="s">
        <v>138</v>
      </c>
      <c r="E294" s="31"/>
      <c r="F294" s="151" t="s">
        <v>750</v>
      </c>
      <c r="G294" s="31"/>
      <c r="H294" s="31"/>
      <c r="I294" s="152"/>
      <c r="J294" s="31"/>
      <c r="K294" s="31"/>
      <c r="L294" s="32"/>
      <c r="M294" s="153"/>
      <c r="N294" s="154"/>
      <c r="O294" s="57"/>
      <c r="P294" s="57"/>
      <c r="Q294" s="57"/>
      <c r="R294" s="57"/>
      <c r="S294" s="57"/>
      <c r="T294" s="58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T294" s="16" t="s">
        <v>138</v>
      </c>
      <c r="AU294" s="16" t="s">
        <v>85</v>
      </c>
    </row>
    <row r="295" spans="1:65" s="2" customFormat="1" ht="24.15" customHeight="1">
      <c r="A295" s="31"/>
      <c r="B295" s="136"/>
      <c r="C295" s="174" t="s">
        <v>527</v>
      </c>
      <c r="D295" s="174" t="s">
        <v>337</v>
      </c>
      <c r="E295" s="175" t="s">
        <v>751</v>
      </c>
      <c r="F295" s="176" t="s">
        <v>752</v>
      </c>
      <c r="G295" s="177" t="s">
        <v>136</v>
      </c>
      <c r="H295" s="178">
        <v>8</v>
      </c>
      <c r="I295" s="179"/>
      <c r="J295" s="180">
        <f>ROUND(I295*H295,2)</f>
        <v>0</v>
      </c>
      <c r="K295" s="176" t="s">
        <v>179</v>
      </c>
      <c r="L295" s="181"/>
      <c r="M295" s="182" t="s">
        <v>1</v>
      </c>
      <c r="N295" s="183" t="s">
        <v>41</v>
      </c>
      <c r="O295" s="57"/>
      <c r="P295" s="146">
        <f>O295*H295</f>
        <v>0</v>
      </c>
      <c r="Q295" s="146">
        <v>5.0000000000000002E-5</v>
      </c>
      <c r="R295" s="146">
        <f>Q295*H295</f>
        <v>4.0000000000000002E-4</v>
      </c>
      <c r="S295" s="146">
        <v>0</v>
      </c>
      <c r="T295" s="147">
        <f>S295*H295</f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48" t="s">
        <v>340</v>
      </c>
      <c r="AT295" s="148" t="s">
        <v>337</v>
      </c>
      <c r="AU295" s="148" t="s">
        <v>85</v>
      </c>
      <c r="AY295" s="16" t="s">
        <v>132</v>
      </c>
      <c r="BE295" s="149">
        <f>IF(N295="základní",J295,0)</f>
        <v>0</v>
      </c>
      <c r="BF295" s="149">
        <f>IF(N295="snížená",J295,0)</f>
        <v>0</v>
      </c>
      <c r="BG295" s="149">
        <f>IF(N295="zákl. přenesená",J295,0)</f>
        <v>0</v>
      </c>
      <c r="BH295" s="149">
        <f>IF(N295="sníž. přenesená",J295,0)</f>
        <v>0</v>
      </c>
      <c r="BI295" s="149">
        <f>IF(N295="nulová",J295,0)</f>
        <v>0</v>
      </c>
      <c r="BJ295" s="16" t="s">
        <v>83</v>
      </c>
      <c r="BK295" s="149">
        <f>ROUND(I295*H295,2)</f>
        <v>0</v>
      </c>
      <c r="BL295" s="16" t="s">
        <v>256</v>
      </c>
      <c r="BM295" s="148" t="s">
        <v>1288</v>
      </c>
    </row>
    <row r="296" spans="1:65" s="2" customFormat="1">
      <c r="A296" s="31"/>
      <c r="B296" s="32"/>
      <c r="C296" s="31"/>
      <c r="D296" s="150" t="s">
        <v>138</v>
      </c>
      <c r="E296" s="31"/>
      <c r="F296" s="151" t="s">
        <v>752</v>
      </c>
      <c r="G296" s="31"/>
      <c r="H296" s="31"/>
      <c r="I296" s="152"/>
      <c r="J296" s="31"/>
      <c r="K296" s="31"/>
      <c r="L296" s="32"/>
      <c r="M296" s="153"/>
      <c r="N296" s="154"/>
      <c r="O296" s="57"/>
      <c r="P296" s="57"/>
      <c r="Q296" s="57"/>
      <c r="R296" s="57"/>
      <c r="S296" s="57"/>
      <c r="T296" s="58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T296" s="16" t="s">
        <v>138</v>
      </c>
      <c r="AU296" s="16" t="s">
        <v>85</v>
      </c>
    </row>
    <row r="297" spans="1:65" s="2" customFormat="1" ht="24.15" customHeight="1">
      <c r="A297" s="31"/>
      <c r="B297" s="136"/>
      <c r="C297" s="137" t="s">
        <v>532</v>
      </c>
      <c r="D297" s="137" t="s">
        <v>133</v>
      </c>
      <c r="E297" s="138" t="s">
        <v>438</v>
      </c>
      <c r="F297" s="139" t="s">
        <v>439</v>
      </c>
      <c r="G297" s="140" t="s">
        <v>212</v>
      </c>
      <c r="H297" s="141">
        <v>30</v>
      </c>
      <c r="I297" s="142"/>
      <c r="J297" s="143">
        <f>ROUND(I297*H297,2)</f>
        <v>0</v>
      </c>
      <c r="K297" s="139" t="s">
        <v>179</v>
      </c>
      <c r="L297" s="32"/>
      <c r="M297" s="144" t="s">
        <v>1</v>
      </c>
      <c r="N297" s="145" t="s">
        <v>41</v>
      </c>
      <c r="O297" s="57"/>
      <c r="P297" s="146">
        <f>O297*H297</f>
        <v>0</v>
      </c>
      <c r="Q297" s="146">
        <v>0</v>
      </c>
      <c r="R297" s="146">
        <f>Q297*H297</f>
        <v>0</v>
      </c>
      <c r="S297" s="146">
        <v>0</v>
      </c>
      <c r="T297" s="147">
        <f>S297*H297</f>
        <v>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48" t="s">
        <v>256</v>
      </c>
      <c r="AT297" s="148" t="s">
        <v>133</v>
      </c>
      <c r="AU297" s="148" t="s">
        <v>85</v>
      </c>
      <c r="AY297" s="16" t="s">
        <v>132</v>
      </c>
      <c r="BE297" s="149">
        <f>IF(N297="základní",J297,0)</f>
        <v>0</v>
      </c>
      <c r="BF297" s="149">
        <f>IF(N297="snížená",J297,0)</f>
        <v>0</v>
      </c>
      <c r="BG297" s="149">
        <f>IF(N297="zákl. přenesená",J297,0)</f>
        <v>0</v>
      </c>
      <c r="BH297" s="149">
        <f>IF(N297="sníž. přenesená",J297,0)</f>
        <v>0</v>
      </c>
      <c r="BI297" s="149">
        <f>IF(N297="nulová",J297,0)</f>
        <v>0</v>
      </c>
      <c r="BJ297" s="16" t="s">
        <v>83</v>
      </c>
      <c r="BK297" s="149">
        <f>ROUND(I297*H297,2)</f>
        <v>0</v>
      </c>
      <c r="BL297" s="16" t="s">
        <v>256</v>
      </c>
      <c r="BM297" s="148" t="s">
        <v>1289</v>
      </c>
    </row>
    <row r="298" spans="1:65" s="2" customFormat="1" ht="28.8">
      <c r="A298" s="31"/>
      <c r="B298" s="32"/>
      <c r="C298" s="31"/>
      <c r="D298" s="150" t="s">
        <v>138</v>
      </c>
      <c r="E298" s="31"/>
      <c r="F298" s="151" t="s">
        <v>441</v>
      </c>
      <c r="G298" s="31"/>
      <c r="H298" s="31"/>
      <c r="I298" s="152"/>
      <c r="J298" s="31"/>
      <c r="K298" s="31"/>
      <c r="L298" s="32"/>
      <c r="M298" s="153"/>
      <c r="N298" s="154"/>
      <c r="O298" s="57"/>
      <c r="P298" s="57"/>
      <c r="Q298" s="57"/>
      <c r="R298" s="57"/>
      <c r="S298" s="57"/>
      <c r="T298" s="58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T298" s="16" t="s">
        <v>138</v>
      </c>
      <c r="AU298" s="16" t="s">
        <v>85</v>
      </c>
    </row>
    <row r="299" spans="1:65" s="2" customFormat="1" ht="24.15" customHeight="1">
      <c r="A299" s="31"/>
      <c r="B299" s="136"/>
      <c r="C299" s="174" t="s">
        <v>537</v>
      </c>
      <c r="D299" s="174" t="s">
        <v>337</v>
      </c>
      <c r="E299" s="175" t="s">
        <v>443</v>
      </c>
      <c r="F299" s="176" t="s">
        <v>444</v>
      </c>
      <c r="G299" s="177" t="s">
        <v>212</v>
      </c>
      <c r="H299" s="178">
        <v>34.5</v>
      </c>
      <c r="I299" s="179"/>
      <c r="J299" s="180">
        <f>ROUND(I299*H299,2)</f>
        <v>0</v>
      </c>
      <c r="K299" s="176" t="s">
        <v>179</v>
      </c>
      <c r="L299" s="181"/>
      <c r="M299" s="182" t="s">
        <v>1</v>
      </c>
      <c r="N299" s="183" t="s">
        <v>41</v>
      </c>
      <c r="O299" s="57"/>
      <c r="P299" s="146">
        <f>O299*H299</f>
        <v>0</v>
      </c>
      <c r="Q299" s="146">
        <v>5.0000000000000002E-5</v>
      </c>
      <c r="R299" s="146">
        <f>Q299*H299</f>
        <v>1.7250000000000002E-3</v>
      </c>
      <c r="S299" s="146">
        <v>0</v>
      </c>
      <c r="T299" s="147">
        <f>S299*H299</f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48" t="s">
        <v>340</v>
      </c>
      <c r="AT299" s="148" t="s">
        <v>337</v>
      </c>
      <c r="AU299" s="148" t="s">
        <v>85</v>
      </c>
      <c r="AY299" s="16" t="s">
        <v>132</v>
      </c>
      <c r="BE299" s="149">
        <f>IF(N299="základní",J299,0)</f>
        <v>0</v>
      </c>
      <c r="BF299" s="149">
        <f>IF(N299="snížená",J299,0)</f>
        <v>0</v>
      </c>
      <c r="BG299" s="149">
        <f>IF(N299="zákl. přenesená",J299,0)</f>
        <v>0</v>
      </c>
      <c r="BH299" s="149">
        <f>IF(N299="sníž. přenesená",J299,0)</f>
        <v>0</v>
      </c>
      <c r="BI299" s="149">
        <f>IF(N299="nulová",J299,0)</f>
        <v>0</v>
      </c>
      <c r="BJ299" s="16" t="s">
        <v>83</v>
      </c>
      <c r="BK299" s="149">
        <f>ROUND(I299*H299,2)</f>
        <v>0</v>
      </c>
      <c r="BL299" s="16" t="s">
        <v>256</v>
      </c>
      <c r="BM299" s="148" t="s">
        <v>1290</v>
      </c>
    </row>
    <row r="300" spans="1:65" s="2" customFormat="1" ht="19.2">
      <c r="A300" s="31"/>
      <c r="B300" s="32"/>
      <c r="C300" s="31"/>
      <c r="D300" s="150" t="s">
        <v>138</v>
      </c>
      <c r="E300" s="31"/>
      <c r="F300" s="151" t="s">
        <v>444</v>
      </c>
      <c r="G300" s="31"/>
      <c r="H300" s="31"/>
      <c r="I300" s="152"/>
      <c r="J300" s="31"/>
      <c r="K300" s="31"/>
      <c r="L300" s="32"/>
      <c r="M300" s="153"/>
      <c r="N300" s="154"/>
      <c r="O300" s="57"/>
      <c r="P300" s="57"/>
      <c r="Q300" s="57"/>
      <c r="R300" s="57"/>
      <c r="S300" s="57"/>
      <c r="T300" s="58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T300" s="16" t="s">
        <v>138</v>
      </c>
      <c r="AU300" s="16" t="s">
        <v>85</v>
      </c>
    </row>
    <row r="301" spans="1:65" s="13" customFormat="1">
      <c r="B301" s="165"/>
      <c r="D301" s="150" t="s">
        <v>186</v>
      </c>
      <c r="E301" s="166" t="s">
        <v>1</v>
      </c>
      <c r="F301" s="167" t="s">
        <v>945</v>
      </c>
      <c r="H301" s="168">
        <v>34.5</v>
      </c>
      <c r="I301" s="169"/>
      <c r="L301" s="165"/>
      <c r="M301" s="170"/>
      <c r="N301" s="171"/>
      <c r="O301" s="171"/>
      <c r="P301" s="171"/>
      <c r="Q301" s="171"/>
      <c r="R301" s="171"/>
      <c r="S301" s="171"/>
      <c r="T301" s="172"/>
      <c r="AT301" s="166" t="s">
        <v>186</v>
      </c>
      <c r="AU301" s="166" t="s">
        <v>85</v>
      </c>
      <c r="AV301" s="13" t="s">
        <v>85</v>
      </c>
      <c r="AW301" s="13" t="s">
        <v>31</v>
      </c>
      <c r="AX301" s="13" t="s">
        <v>76</v>
      </c>
      <c r="AY301" s="166" t="s">
        <v>132</v>
      </c>
    </row>
    <row r="302" spans="1:65" s="14" customFormat="1">
      <c r="B302" s="184"/>
      <c r="D302" s="150" t="s">
        <v>186</v>
      </c>
      <c r="E302" s="185" t="s">
        <v>1</v>
      </c>
      <c r="F302" s="186" t="s">
        <v>447</v>
      </c>
      <c r="H302" s="187">
        <v>34.5</v>
      </c>
      <c r="I302" s="188"/>
      <c r="L302" s="184"/>
      <c r="M302" s="189"/>
      <c r="N302" s="190"/>
      <c r="O302" s="190"/>
      <c r="P302" s="190"/>
      <c r="Q302" s="190"/>
      <c r="R302" s="190"/>
      <c r="S302" s="190"/>
      <c r="T302" s="191"/>
      <c r="AT302" s="185" t="s">
        <v>186</v>
      </c>
      <c r="AU302" s="185" t="s">
        <v>85</v>
      </c>
      <c r="AV302" s="14" t="s">
        <v>93</v>
      </c>
      <c r="AW302" s="14" t="s">
        <v>31</v>
      </c>
      <c r="AX302" s="14" t="s">
        <v>83</v>
      </c>
      <c r="AY302" s="185" t="s">
        <v>132</v>
      </c>
    </row>
    <row r="303" spans="1:65" s="2" customFormat="1" ht="24.15" customHeight="1">
      <c r="A303" s="31"/>
      <c r="B303" s="136"/>
      <c r="C303" s="137" t="s">
        <v>542</v>
      </c>
      <c r="D303" s="137" t="s">
        <v>133</v>
      </c>
      <c r="E303" s="138" t="s">
        <v>449</v>
      </c>
      <c r="F303" s="139" t="s">
        <v>450</v>
      </c>
      <c r="G303" s="140" t="s">
        <v>212</v>
      </c>
      <c r="H303" s="141">
        <v>130</v>
      </c>
      <c r="I303" s="142"/>
      <c r="J303" s="143">
        <f>ROUND(I303*H303,2)</f>
        <v>0</v>
      </c>
      <c r="K303" s="139" t="s">
        <v>179</v>
      </c>
      <c r="L303" s="32"/>
      <c r="M303" s="144" t="s">
        <v>1</v>
      </c>
      <c r="N303" s="145" t="s">
        <v>41</v>
      </c>
      <c r="O303" s="57"/>
      <c r="P303" s="146">
        <f>O303*H303</f>
        <v>0</v>
      </c>
      <c r="Q303" s="146">
        <v>0</v>
      </c>
      <c r="R303" s="146">
        <f>Q303*H303</f>
        <v>0</v>
      </c>
      <c r="S303" s="146">
        <v>0</v>
      </c>
      <c r="T303" s="147">
        <f>S303*H303</f>
        <v>0</v>
      </c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148" t="s">
        <v>256</v>
      </c>
      <c r="AT303" s="148" t="s">
        <v>133</v>
      </c>
      <c r="AU303" s="148" t="s">
        <v>85</v>
      </c>
      <c r="AY303" s="16" t="s">
        <v>132</v>
      </c>
      <c r="BE303" s="149">
        <f>IF(N303="základní",J303,0)</f>
        <v>0</v>
      </c>
      <c r="BF303" s="149">
        <f>IF(N303="snížená",J303,0)</f>
        <v>0</v>
      </c>
      <c r="BG303" s="149">
        <f>IF(N303="zákl. přenesená",J303,0)</f>
        <v>0</v>
      </c>
      <c r="BH303" s="149">
        <f>IF(N303="sníž. přenesená",J303,0)</f>
        <v>0</v>
      </c>
      <c r="BI303" s="149">
        <f>IF(N303="nulová",J303,0)</f>
        <v>0</v>
      </c>
      <c r="BJ303" s="16" t="s">
        <v>83</v>
      </c>
      <c r="BK303" s="149">
        <f>ROUND(I303*H303,2)</f>
        <v>0</v>
      </c>
      <c r="BL303" s="16" t="s">
        <v>256</v>
      </c>
      <c r="BM303" s="148" t="s">
        <v>1291</v>
      </c>
    </row>
    <row r="304" spans="1:65" s="2" customFormat="1" ht="28.8">
      <c r="A304" s="31"/>
      <c r="B304" s="32"/>
      <c r="C304" s="31"/>
      <c r="D304" s="150" t="s">
        <v>138</v>
      </c>
      <c r="E304" s="31"/>
      <c r="F304" s="151" t="s">
        <v>452</v>
      </c>
      <c r="G304" s="31"/>
      <c r="H304" s="31"/>
      <c r="I304" s="152"/>
      <c r="J304" s="31"/>
      <c r="K304" s="31"/>
      <c r="L304" s="32"/>
      <c r="M304" s="153"/>
      <c r="N304" s="154"/>
      <c r="O304" s="57"/>
      <c r="P304" s="57"/>
      <c r="Q304" s="57"/>
      <c r="R304" s="57"/>
      <c r="S304" s="57"/>
      <c r="T304" s="58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T304" s="16" t="s">
        <v>138</v>
      </c>
      <c r="AU304" s="16" t="s">
        <v>85</v>
      </c>
    </row>
    <row r="305" spans="1:65" s="2" customFormat="1" ht="16.5" customHeight="1">
      <c r="A305" s="31"/>
      <c r="B305" s="136"/>
      <c r="C305" s="174" t="s">
        <v>547</v>
      </c>
      <c r="D305" s="174" t="s">
        <v>337</v>
      </c>
      <c r="E305" s="175" t="s">
        <v>454</v>
      </c>
      <c r="F305" s="176" t="s">
        <v>455</v>
      </c>
      <c r="G305" s="177" t="s">
        <v>212</v>
      </c>
      <c r="H305" s="178">
        <v>149.5</v>
      </c>
      <c r="I305" s="179"/>
      <c r="J305" s="180">
        <f>ROUND(I305*H305,2)</f>
        <v>0</v>
      </c>
      <c r="K305" s="176" t="s">
        <v>1</v>
      </c>
      <c r="L305" s="181"/>
      <c r="M305" s="182" t="s">
        <v>1</v>
      </c>
      <c r="N305" s="183" t="s">
        <v>41</v>
      </c>
      <c r="O305" s="57"/>
      <c r="P305" s="146">
        <f>O305*H305</f>
        <v>0</v>
      </c>
      <c r="Q305" s="146">
        <v>0</v>
      </c>
      <c r="R305" s="146">
        <f>Q305*H305</f>
        <v>0</v>
      </c>
      <c r="S305" s="146">
        <v>0</v>
      </c>
      <c r="T305" s="147">
        <f>S305*H305</f>
        <v>0</v>
      </c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148" t="s">
        <v>340</v>
      </c>
      <c r="AT305" s="148" t="s">
        <v>337</v>
      </c>
      <c r="AU305" s="148" t="s">
        <v>85</v>
      </c>
      <c r="AY305" s="16" t="s">
        <v>132</v>
      </c>
      <c r="BE305" s="149">
        <f>IF(N305="základní",J305,0)</f>
        <v>0</v>
      </c>
      <c r="BF305" s="149">
        <f>IF(N305="snížená",J305,0)</f>
        <v>0</v>
      </c>
      <c r="BG305" s="149">
        <f>IF(N305="zákl. přenesená",J305,0)</f>
        <v>0</v>
      </c>
      <c r="BH305" s="149">
        <f>IF(N305="sníž. přenesená",J305,0)</f>
        <v>0</v>
      </c>
      <c r="BI305" s="149">
        <f>IF(N305="nulová",J305,0)</f>
        <v>0</v>
      </c>
      <c r="BJ305" s="16" t="s">
        <v>83</v>
      </c>
      <c r="BK305" s="149">
        <f>ROUND(I305*H305,2)</f>
        <v>0</v>
      </c>
      <c r="BL305" s="16" t="s">
        <v>256</v>
      </c>
      <c r="BM305" s="148" t="s">
        <v>1292</v>
      </c>
    </row>
    <row r="306" spans="1:65" s="2" customFormat="1">
      <c r="A306" s="31"/>
      <c r="B306" s="32"/>
      <c r="C306" s="31"/>
      <c r="D306" s="150" t="s">
        <v>138</v>
      </c>
      <c r="E306" s="31"/>
      <c r="F306" s="151" t="s">
        <v>455</v>
      </c>
      <c r="G306" s="31"/>
      <c r="H306" s="31"/>
      <c r="I306" s="152"/>
      <c r="J306" s="31"/>
      <c r="K306" s="31"/>
      <c r="L306" s="32"/>
      <c r="M306" s="153"/>
      <c r="N306" s="154"/>
      <c r="O306" s="57"/>
      <c r="P306" s="57"/>
      <c r="Q306" s="57"/>
      <c r="R306" s="57"/>
      <c r="S306" s="57"/>
      <c r="T306" s="58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T306" s="16" t="s">
        <v>138</v>
      </c>
      <c r="AU306" s="16" t="s">
        <v>85</v>
      </c>
    </row>
    <row r="307" spans="1:65" s="13" customFormat="1">
      <c r="B307" s="165"/>
      <c r="D307" s="150" t="s">
        <v>186</v>
      </c>
      <c r="E307" s="166" t="s">
        <v>1</v>
      </c>
      <c r="F307" s="167" t="s">
        <v>955</v>
      </c>
      <c r="H307" s="168">
        <v>149.5</v>
      </c>
      <c r="I307" s="169"/>
      <c r="L307" s="165"/>
      <c r="M307" s="170"/>
      <c r="N307" s="171"/>
      <c r="O307" s="171"/>
      <c r="P307" s="171"/>
      <c r="Q307" s="171"/>
      <c r="R307" s="171"/>
      <c r="S307" s="171"/>
      <c r="T307" s="172"/>
      <c r="AT307" s="166" t="s">
        <v>186</v>
      </c>
      <c r="AU307" s="166" t="s">
        <v>85</v>
      </c>
      <c r="AV307" s="13" t="s">
        <v>85</v>
      </c>
      <c r="AW307" s="13" t="s">
        <v>31</v>
      </c>
      <c r="AX307" s="13" t="s">
        <v>76</v>
      </c>
      <c r="AY307" s="166" t="s">
        <v>132</v>
      </c>
    </row>
    <row r="308" spans="1:65" s="14" customFormat="1">
      <c r="B308" s="184"/>
      <c r="D308" s="150" t="s">
        <v>186</v>
      </c>
      <c r="E308" s="185" t="s">
        <v>1</v>
      </c>
      <c r="F308" s="186" t="s">
        <v>447</v>
      </c>
      <c r="H308" s="187">
        <v>149.5</v>
      </c>
      <c r="I308" s="188"/>
      <c r="L308" s="184"/>
      <c r="M308" s="189"/>
      <c r="N308" s="190"/>
      <c r="O308" s="190"/>
      <c r="P308" s="190"/>
      <c r="Q308" s="190"/>
      <c r="R308" s="190"/>
      <c r="S308" s="190"/>
      <c r="T308" s="191"/>
      <c r="AT308" s="185" t="s">
        <v>186</v>
      </c>
      <c r="AU308" s="185" t="s">
        <v>85</v>
      </c>
      <c r="AV308" s="14" t="s">
        <v>93</v>
      </c>
      <c r="AW308" s="14" t="s">
        <v>31</v>
      </c>
      <c r="AX308" s="14" t="s">
        <v>83</v>
      </c>
      <c r="AY308" s="185" t="s">
        <v>132</v>
      </c>
    </row>
    <row r="309" spans="1:65" s="2" customFormat="1" ht="24.15" customHeight="1">
      <c r="A309" s="31"/>
      <c r="B309" s="136"/>
      <c r="C309" s="137" t="s">
        <v>552</v>
      </c>
      <c r="D309" s="137" t="s">
        <v>133</v>
      </c>
      <c r="E309" s="138" t="s">
        <v>459</v>
      </c>
      <c r="F309" s="139" t="s">
        <v>460</v>
      </c>
      <c r="G309" s="140" t="s">
        <v>136</v>
      </c>
      <c r="H309" s="141">
        <v>66</v>
      </c>
      <c r="I309" s="142"/>
      <c r="J309" s="143">
        <f>ROUND(I309*H309,2)</f>
        <v>0</v>
      </c>
      <c r="K309" s="139" t="s">
        <v>179</v>
      </c>
      <c r="L309" s="32"/>
      <c r="M309" s="144" t="s">
        <v>1</v>
      </c>
      <c r="N309" s="145" t="s">
        <v>41</v>
      </c>
      <c r="O309" s="57"/>
      <c r="P309" s="146">
        <f>O309*H309</f>
        <v>0</v>
      </c>
      <c r="Q309" s="146">
        <v>0</v>
      </c>
      <c r="R309" s="146">
        <f>Q309*H309</f>
        <v>0</v>
      </c>
      <c r="S309" s="146">
        <v>0</v>
      </c>
      <c r="T309" s="147">
        <f>S309*H309</f>
        <v>0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48" t="s">
        <v>256</v>
      </c>
      <c r="AT309" s="148" t="s">
        <v>133</v>
      </c>
      <c r="AU309" s="148" t="s">
        <v>85</v>
      </c>
      <c r="AY309" s="16" t="s">
        <v>132</v>
      </c>
      <c r="BE309" s="149">
        <f>IF(N309="základní",J309,0)</f>
        <v>0</v>
      </c>
      <c r="BF309" s="149">
        <f>IF(N309="snížená",J309,0)</f>
        <v>0</v>
      </c>
      <c r="BG309" s="149">
        <f>IF(N309="zákl. přenesená",J309,0)</f>
        <v>0</v>
      </c>
      <c r="BH309" s="149">
        <f>IF(N309="sníž. přenesená",J309,0)</f>
        <v>0</v>
      </c>
      <c r="BI309" s="149">
        <f>IF(N309="nulová",J309,0)</f>
        <v>0</v>
      </c>
      <c r="BJ309" s="16" t="s">
        <v>83</v>
      </c>
      <c r="BK309" s="149">
        <f>ROUND(I309*H309,2)</f>
        <v>0</v>
      </c>
      <c r="BL309" s="16" t="s">
        <v>256</v>
      </c>
      <c r="BM309" s="148" t="s">
        <v>1293</v>
      </c>
    </row>
    <row r="310" spans="1:65" s="2" customFormat="1" ht="19.2">
      <c r="A310" s="31"/>
      <c r="B310" s="32"/>
      <c r="C310" s="31"/>
      <c r="D310" s="150" t="s">
        <v>138</v>
      </c>
      <c r="E310" s="31"/>
      <c r="F310" s="151" t="s">
        <v>462</v>
      </c>
      <c r="G310" s="31"/>
      <c r="H310" s="31"/>
      <c r="I310" s="152"/>
      <c r="J310" s="31"/>
      <c r="K310" s="31"/>
      <c r="L310" s="32"/>
      <c r="M310" s="153"/>
      <c r="N310" s="154"/>
      <c r="O310" s="57"/>
      <c r="P310" s="57"/>
      <c r="Q310" s="57"/>
      <c r="R310" s="57"/>
      <c r="S310" s="57"/>
      <c r="T310" s="58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T310" s="16" t="s">
        <v>138</v>
      </c>
      <c r="AU310" s="16" t="s">
        <v>85</v>
      </c>
    </row>
    <row r="311" spans="1:65" s="2" customFormat="1" ht="24.15" customHeight="1">
      <c r="A311" s="31"/>
      <c r="B311" s="136"/>
      <c r="C311" s="137" t="s">
        <v>557</v>
      </c>
      <c r="D311" s="137" t="s">
        <v>133</v>
      </c>
      <c r="E311" s="138" t="s">
        <v>464</v>
      </c>
      <c r="F311" s="139" t="s">
        <v>465</v>
      </c>
      <c r="G311" s="140" t="s">
        <v>136</v>
      </c>
      <c r="H311" s="141">
        <v>15</v>
      </c>
      <c r="I311" s="142"/>
      <c r="J311" s="143">
        <f>ROUND(I311*H311,2)</f>
        <v>0</v>
      </c>
      <c r="K311" s="139" t="s">
        <v>179</v>
      </c>
      <c r="L311" s="32"/>
      <c r="M311" s="144" t="s">
        <v>1</v>
      </c>
      <c r="N311" s="145" t="s">
        <v>41</v>
      </c>
      <c r="O311" s="57"/>
      <c r="P311" s="146">
        <f>O311*H311</f>
        <v>0</v>
      </c>
      <c r="Q311" s="146">
        <v>0</v>
      </c>
      <c r="R311" s="146">
        <f>Q311*H311</f>
        <v>0</v>
      </c>
      <c r="S311" s="146">
        <v>0</v>
      </c>
      <c r="T311" s="147">
        <f>S311*H311</f>
        <v>0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148" t="s">
        <v>256</v>
      </c>
      <c r="AT311" s="148" t="s">
        <v>133</v>
      </c>
      <c r="AU311" s="148" t="s">
        <v>85</v>
      </c>
      <c r="AY311" s="16" t="s">
        <v>132</v>
      </c>
      <c r="BE311" s="149">
        <f>IF(N311="základní",J311,0)</f>
        <v>0</v>
      </c>
      <c r="BF311" s="149">
        <f>IF(N311="snížená",J311,0)</f>
        <v>0</v>
      </c>
      <c r="BG311" s="149">
        <f>IF(N311="zákl. přenesená",J311,0)</f>
        <v>0</v>
      </c>
      <c r="BH311" s="149">
        <f>IF(N311="sníž. přenesená",J311,0)</f>
        <v>0</v>
      </c>
      <c r="BI311" s="149">
        <f>IF(N311="nulová",J311,0)</f>
        <v>0</v>
      </c>
      <c r="BJ311" s="16" t="s">
        <v>83</v>
      </c>
      <c r="BK311" s="149">
        <f>ROUND(I311*H311,2)</f>
        <v>0</v>
      </c>
      <c r="BL311" s="16" t="s">
        <v>256</v>
      </c>
      <c r="BM311" s="148" t="s">
        <v>1294</v>
      </c>
    </row>
    <row r="312" spans="1:65" s="2" customFormat="1" ht="19.2">
      <c r="A312" s="31"/>
      <c r="B312" s="32"/>
      <c r="C312" s="31"/>
      <c r="D312" s="150" t="s">
        <v>138</v>
      </c>
      <c r="E312" s="31"/>
      <c r="F312" s="151" t="s">
        <v>467</v>
      </c>
      <c r="G312" s="31"/>
      <c r="H312" s="31"/>
      <c r="I312" s="152"/>
      <c r="J312" s="31"/>
      <c r="K312" s="31"/>
      <c r="L312" s="32"/>
      <c r="M312" s="153"/>
      <c r="N312" s="154"/>
      <c r="O312" s="57"/>
      <c r="P312" s="57"/>
      <c r="Q312" s="57"/>
      <c r="R312" s="57"/>
      <c r="S312" s="57"/>
      <c r="T312" s="58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T312" s="16" t="s">
        <v>138</v>
      </c>
      <c r="AU312" s="16" t="s">
        <v>85</v>
      </c>
    </row>
    <row r="313" spans="1:65" s="2" customFormat="1" ht="24.15" customHeight="1">
      <c r="A313" s="31"/>
      <c r="B313" s="136"/>
      <c r="C313" s="137" t="s">
        <v>562</v>
      </c>
      <c r="D313" s="137" t="s">
        <v>133</v>
      </c>
      <c r="E313" s="138" t="s">
        <v>769</v>
      </c>
      <c r="F313" s="139" t="s">
        <v>770</v>
      </c>
      <c r="G313" s="140" t="s">
        <v>136</v>
      </c>
      <c r="H313" s="141">
        <v>5</v>
      </c>
      <c r="I313" s="142"/>
      <c r="J313" s="143">
        <f>ROUND(I313*H313,2)</f>
        <v>0</v>
      </c>
      <c r="K313" s="139" t="s">
        <v>179</v>
      </c>
      <c r="L313" s="32"/>
      <c r="M313" s="144" t="s">
        <v>1</v>
      </c>
      <c r="N313" s="145" t="s">
        <v>41</v>
      </c>
      <c r="O313" s="57"/>
      <c r="P313" s="146">
        <f>O313*H313</f>
        <v>0</v>
      </c>
      <c r="Q313" s="146">
        <v>0</v>
      </c>
      <c r="R313" s="146">
        <f>Q313*H313</f>
        <v>0</v>
      </c>
      <c r="S313" s="146">
        <v>0</v>
      </c>
      <c r="T313" s="147">
        <f>S313*H313</f>
        <v>0</v>
      </c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R313" s="148" t="s">
        <v>256</v>
      </c>
      <c r="AT313" s="148" t="s">
        <v>133</v>
      </c>
      <c r="AU313" s="148" t="s">
        <v>85</v>
      </c>
      <c r="AY313" s="16" t="s">
        <v>132</v>
      </c>
      <c r="BE313" s="149">
        <f>IF(N313="základní",J313,0)</f>
        <v>0</v>
      </c>
      <c r="BF313" s="149">
        <f>IF(N313="snížená",J313,0)</f>
        <v>0</v>
      </c>
      <c r="BG313" s="149">
        <f>IF(N313="zákl. přenesená",J313,0)</f>
        <v>0</v>
      </c>
      <c r="BH313" s="149">
        <f>IF(N313="sníž. přenesená",J313,0)</f>
        <v>0</v>
      </c>
      <c r="BI313" s="149">
        <f>IF(N313="nulová",J313,0)</f>
        <v>0</v>
      </c>
      <c r="BJ313" s="16" t="s">
        <v>83</v>
      </c>
      <c r="BK313" s="149">
        <f>ROUND(I313*H313,2)</f>
        <v>0</v>
      </c>
      <c r="BL313" s="16" t="s">
        <v>256</v>
      </c>
      <c r="BM313" s="148" t="s">
        <v>1295</v>
      </c>
    </row>
    <row r="314" spans="1:65" s="2" customFormat="1" ht="28.8">
      <c r="A314" s="31"/>
      <c r="B314" s="32"/>
      <c r="C314" s="31"/>
      <c r="D314" s="150" t="s">
        <v>138</v>
      </c>
      <c r="E314" s="31"/>
      <c r="F314" s="151" t="s">
        <v>772</v>
      </c>
      <c r="G314" s="31"/>
      <c r="H314" s="31"/>
      <c r="I314" s="152"/>
      <c r="J314" s="31"/>
      <c r="K314" s="31"/>
      <c r="L314" s="32"/>
      <c r="M314" s="153"/>
      <c r="N314" s="154"/>
      <c r="O314" s="57"/>
      <c r="P314" s="57"/>
      <c r="Q314" s="57"/>
      <c r="R314" s="57"/>
      <c r="S314" s="57"/>
      <c r="T314" s="58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T314" s="16" t="s">
        <v>138</v>
      </c>
      <c r="AU314" s="16" t="s">
        <v>85</v>
      </c>
    </row>
    <row r="315" spans="1:65" s="2" customFormat="1" ht="33" customHeight="1">
      <c r="A315" s="31"/>
      <c r="B315" s="136"/>
      <c r="C315" s="174" t="s">
        <v>568</v>
      </c>
      <c r="D315" s="174" t="s">
        <v>337</v>
      </c>
      <c r="E315" s="175" t="s">
        <v>773</v>
      </c>
      <c r="F315" s="176" t="s">
        <v>774</v>
      </c>
      <c r="G315" s="177" t="s">
        <v>136</v>
      </c>
      <c r="H315" s="178">
        <v>5</v>
      </c>
      <c r="I315" s="179"/>
      <c r="J315" s="180">
        <f>ROUND(I315*H315,2)</f>
        <v>0</v>
      </c>
      <c r="K315" s="176" t="s">
        <v>1</v>
      </c>
      <c r="L315" s="181"/>
      <c r="M315" s="182" t="s">
        <v>1</v>
      </c>
      <c r="N315" s="183" t="s">
        <v>41</v>
      </c>
      <c r="O315" s="57"/>
      <c r="P315" s="146">
        <f>O315*H315</f>
        <v>0</v>
      </c>
      <c r="Q315" s="146">
        <v>0</v>
      </c>
      <c r="R315" s="146">
        <f>Q315*H315</f>
        <v>0</v>
      </c>
      <c r="S315" s="146">
        <v>0</v>
      </c>
      <c r="T315" s="147">
        <f>S315*H315</f>
        <v>0</v>
      </c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R315" s="148" t="s">
        <v>340</v>
      </c>
      <c r="AT315" s="148" t="s">
        <v>337</v>
      </c>
      <c r="AU315" s="148" t="s">
        <v>85</v>
      </c>
      <c r="AY315" s="16" t="s">
        <v>132</v>
      </c>
      <c r="BE315" s="149">
        <f>IF(N315="základní",J315,0)</f>
        <v>0</v>
      </c>
      <c r="BF315" s="149">
        <f>IF(N315="snížená",J315,0)</f>
        <v>0</v>
      </c>
      <c r="BG315" s="149">
        <f>IF(N315="zákl. přenesená",J315,0)</f>
        <v>0</v>
      </c>
      <c r="BH315" s="149">
        <f>IF(N315="sníž. přenesená",J315,0)</f>
        <v>0</v>
      </c>
      <c r="BI315" s="149">
        <f>IF(N315="nulová",J315,0)</f>
        <v>0</v>
      </c>
      <c r="BJ315" s="16" t="s">
        <v>83</v>
      </c>
      <c r="BK315" s="149">
        <f>ROUND(I315*H315,2)</f>
        <v>0</v>
      </c>
      <c r="BL315" s="16" t="s">
        <v>256</v>
      </c>
      <c r="BM315" s="148" t="s">
        <v>1296</v>
      </c>
    </row>
    <row r="316" spans="1:65" s="2" customFormat="1" ht="19.2">
      <c r="A316" s="31"/>
      <c r="B316" s="32"/>
      <c r="C316" s="31"/>
      <c r="D316" s="150" t="s">
        <v>138</v>
      </c>
      <c r="E316" s="31"/>
      <c r="F316" s="151" t="s">
        <v>774</v>
      </c>
      <c r="G316" s="31"/>
      <c r="H316" s="31"/>
      <c r="I316" s="152"/>
      <c r="J316" s="31"/>
      <c r="K316" s="31"/>
      <c r="L316" s="32"/>
      <c r="M316" s="153"/>
      <c r="N316" s="154"/>
      <c r="O316" s="57"/>
      <c r="P316" s="57"/>
      <c r="Q316" s="57"/>
      <c r="R316" s="57"/>
      <c r="S316" s="57"/>
      <c r="T316" s="58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T316" s="16" t="s">
        <v>138</v>
      </c>
      <c r="AU316" s="16" t="s">
        <v>85</v>
      </c>
    </row>
    <row r="317" spans="1:65" s="2" customFormat="1" ht="33" customHeight="1">
      <c r="A317" s="31"/>
      <c r="B317" s="136"/>
      <c r="C317" s="137" t="s">
        <v>573</v>
      </c>
      <c r="D317" s="137" t="s">
        <v>133</v>
      </c>
      <c r="E317" s="138" t="s">
        <v>776</v>
      </c>
      <c r="F317" s="139" t="s">
        <v>777</v>
      </c>
      <c r="G317" s="140" t="s">
        <v>136</v>
      </c>
      <c r="H317" s="141">
        <v>8</v>
      </c>
      <c r="I317" s="142"/>
      <c r="J317" s="143">
        <f>ROUND(I317*H317,2)</f>
        <v>0</v>
      </c>
      <c r="K317" s="139" t="s">
        <v>179</v>
      </c>
      <c r="L317" s="32"/>
      <c r="M317" s="144" t="s">
        <v>1</v>
      </c>
      <c r="N317" s="145" t="s">
        <v>41</v>
      </c>
      <c r="O317" s="57"/>
      <c r="P317" s="146">
        <f>O317*H317</f>
        <v>0</v>
      </c>
      <c r="Q317" s="146">
        <v>0</v>
      </c>
      <c r="R317" s="146">
        <f>Q317*H317</f>
        <v>0</v>
      </c>
      <c r="S317" s="146">
        <v>0</v>
      </c>
      <c r="T317" s="147">
        <f>S317*H317</f>
        <v>0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48" t="s">
        <v>256</v>
      </c>
      <c r="AT317" s="148" t="s">
        <v>133</v>
      </c>
      <c r="AU317" s="148" t="s">
        <v>85</v>
      </c>
      <c r="AY317" s="16" t="s">
        <v>132</v>
      </c>
      <c r="BE317" s="149">
        <f>IF(N317="základní",J317,0)</f>
        <v>0</v>
      </c>
      <c r="BF317" s="149">
        <f>IF(N317="snížená",J317,0)</f>
        <v>0</v>
      </c>
      <c r="BG317" s="149">
        <f>IF(N317="zákl. přenesená",J317,0)</f>
        <v>0</v>
      </c>
      <c r="BH317" s="149">
        <f>IF(N317="sníž. přenesená",J317,0)</f>
        <v>0</v>
      </c>
      <c r="BI317" s="149">
        <f>IF(N317="nulová",J317,0)</f>
        <v>0</v>
      </c>
      <c r="BJ317" s="16" t="s">
        <v>83</v>
      </c>
      <c r="BK317" s="149">
        <f>ROUND(I317*H317,2)</f>
        <v>0</v>
      </c>
      <c r="BL317" s="16" t="s">
        <v>256</v>
      </c>
      <c r="BM317" s="148" t="s">
        <v>1297</v>
      </c>
    </row>
    <row r="318" spans="1:65" s="2" customFormat="1" ht="28.8">
      <c r="A318" s="31"/>
      <c r="B318" s="32"/>
      <c r="C318" s="31"/>
      <c r="D318" s="150" t="s">
        <v>138</v>
      </c>
      <c r="E318" s="31"/>
      <c r="F318" s="151" t="s">
        <v>779</v>
      </c>
      <c r="G318" s="31"/>
      <c r="H318" s="31"/>
      <c r="I318" s="152"/>
      <c r="J318" s="31"/>
      <c r="K318" s="31"/>
      <c r="L318" s="32"/>
      <c r="M318" s="153"/>
      <c r="N318" s="154"/>
      <c r="O318" s="57"/>
      <c r="P318" s="57"/>
      <c r="Q318" s="57"/>
      <c r="R318" s="57"/>
      <c r="S318" s="57"/>
      <c r="T318" s="58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T318" s="16" t="s">
        <v>138</v>
      </c>
      <c r="AU318" s="16" t="s">
        <v>85</v>
      </c>
    </row>
    <row r="319" spans="1:65" s="2" customFormat="1" ht="24.15" customHeight="1">
      <c r="A319" s="31"/>
      <c r="B319" s="136"/>
      <c r="C319" s="174" t="s">
        <v>580</v>
      </c>
      <c r="D319" s="174" t="s">
        <v>337</v>
      </c>
      <c r="E319" s="175" t="s">
        <v>780</v>
      </c>
      <c r="F319" s="176" t="s">
        <v>781</v>
      </c>
      <c r="G319" s="177" t="s">
        <v>136</v>
      </c>
      <c r="H319" s="178">
        <v>8</v>
      </c>
      <c r="I319" s="179"/>
      <c r="J319" s="180">
        <f>ROUND(I319*H319,2)</f>
        <v>0</v>
      </c>
      <c r="K319" s="176" t="s">
        <v>179</v>
      </c>
      <c r="L319" s="181"/>
      <c r="M319" s="182" t="s">
        <v>1</v>
      </c>
      <c r="N319" s="183" t="s">
        <v>41</v>
      </c>
      <c r="O319" s="57"/>
      <c r="P319" s="146">
        <f>O319*H319</f>
        <v>0</v>
      </c>
      <c r="Q319" s="146">
        <v>6.0000000000000002E-5</v>
      </c>
      <c r="R319" s="146">
        <f>Q319*H319</f>
        <v>4.8000000000000001E-4</v>
      </c>
      <c r="S319" s="146">
        <v>0</v>
      </c>
      <c r="T319" s="147">
        <f>S319*H319</f>
        <v>0</v>
      </c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148" t="s">
        <v>340</v>
      </c>
      <c r="AT319" s="148" t="s">
        <v>337</v>
      </c>
      <c r="AU319" s="148" t="s">
        <v>85</v>
      </c>
      <c r="AY319" s="16" t="s">
        <v>132</v>
      </c>
      <c r="BE319" s="149">
        <f>IF(N319="základní",J319,0)</f>
        <v>0</v>
      </c>
      <c r="BF319" s="149">
        <f>IF(N319="snížená",J319,0)</f>
        <v>0</v>
      </c>
      <c r="BG319" s="149">
        <f>IF(N319="zákl. přenesená",J319,0)</f>
        <v>0</v>
      </c>
      <c r="BH319" s="149">
        <f>IF(N319="sníž. přenesená",J319,0)</f>
        <v>0</v>
      </c>
      <c r="BI319" s="149">
        <f>IF(N319="nulová",J319,0)</f>
        <v>0</v>
      </c>
      <c r="BJ319" s="16" t="s">
        <v>83</v>
      </c>
      <c r="BK319" s="149">
        <f>ROUND(I319*H319,2)</f>
        <v>0</v>
      </c>
      <c r="BL319" s="16" t="s">
        <v>256</v>
      </c>
      <c r="BM319" s="148" t="s">
        <v>1298</v>
      </c>
    </row>
    <row r="320" spans="1:65" s="2" customFormat="1" ht="19.2">
      <c r="A320" s="31"/>
      <c r="B320" s="32"/>
      <c r="C320" s="31"/>
      <c r="D320" s="150" t="s">
        <v>138</v>
      </c>
      <c r="E320" s="31"/>
      <c r="F320" s="151" t="s">
        <v>781</v>
      </c>
      <c r="G320" s="31"/>
      <c r="H320" s="31"/>
      <c r="I320" s="152"/>
      <c r="J320" s="31"/>
      <c r="K320" s="31"/>
      <c r="L320" s="32"/>
      <c r="M320" s="153"/>
      <c r="N320" s="154"/>
      <c r="O320" s="57"/>
      <c r="P320" s="57"/>
      <c r="Q320" s="57"/>
      <c r="R320" s="57"/>
      <c r="S320" s="57"/>
      <c r="T320" s="58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T320" s="16" t="s">
        <v>138</v>
      </c>
      <c r="AU320" s="16" t="s">
        <v>85</v>
      </c>
    </row>
    <row r="321" spans="1:65" s="2" customFormat="1" ht="16.5" customHeight="1">
      <c r="A321" s="31"/>
      <c r="B321" s="136"/>
      <c r="C321" s="174" t="s">
        <v>586</v>
      </c>
      <c r="D321" s="174" t="s">
        <v>337</v>
      </c>
      <c r="E321" s="175" t="s">
        <v>783</v>
      </c>
      <c r="F321" s="176" t="s">
        <v>784</v>
      </c>
      <c r="G321" s="177" t="s">
        <v>136</v>
      </c>
      <c r="H321" s="178">
        <v>8</v>
      </c>
      <c r="I321" s="179"/>
      <c r="J321" s="180">
        <f>ROUND(I321*H321,2)</f>
        <v>0</v>
      </c>
      <c r="K321" s="176" t="s">
        <v>179</v>
      </c>
      <c r="L321" s="181"/>
      <c r="M321" s="182" t="s">
        <v>1</v>
      </c>
      <c r="N321" s="183" t="s">
        <v>41</v>
      </c>
      <c r="O321" s="57"/>
      <c r="P321" s="146">
        <f>O321*H321</f>
        <v>0</v>
      </c>
      <c r="Q321" s="146">
        <v>1.0000000000000001E-5</v>
      </c>
      <c r="R321" s="146">
        <f>Q321*H321</f>
        <v>8.0000000000000007E-5</v>
      </c>
      <c r="S321" s="146">
        <v>0</v>
      </c>
      <c r="T321" s="147">
        <f>S321*H321</f>
        <v>0</v>
      </c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R321" s="148" t="s">
        <v>340</v>
      </c>
      <c r="AT321" s="148" t="s">
        <v>337</v>
      </c>
      <c r="AU321" s="148" t="s">
        <v>85</v>
      </c>
      <c r="AY321" s="16" t="s">
        <v>132</v>
      </c>
      <c r="BE321" s="149">
        <f>IF(N321="základní",J321,0)</f>
        <v>0</v>
      </c>
      <c r="BF321" s="149">
        <f>IF(N321="snížená",J321,0)</f>
        <v>0</v>
      </c>
      <c r="BG321" s="149">
        <f>IF(N321="zákl. přenesená",J321,0)</f>
        <v>0</v>
      </c>
      <c r="BH321" s="149">
        <f>IF(N321="sníž. přenesená",J321,0)</f>
        <v>0</v>
      </c>
      <c r="BI321" s="149">
        <f>IF(N321="nulová",J321,0)</f>
        <v>0</v>
      </c>
      <c r="BJ321" s="16" t="s">
        <v>83</v>
      </c>
      <c r="BK321" s="149">
        <f>ROUND(I321*H321,2)</f>
        <v>0</v>
      </c>
      <c r="BL321" s="16" t="s">
        <v>256</v>
      </c>
      <c r="BM321" s="148" t="s">
        <v>1299</v>
      </c>
    </row>
    <row r="322" spans="1:65" s="2" customFormat="1">
      <c r="A322" s="31"/>
      <c r="B322" s="32"/>
      <c r="C322" s="31"/>
      <c r="D322" s="150" t="s">
        <v>138</v>
      </c>
      <c r="E322" s="31"/>
      <c r="F322" s="151" t="s">
        <v>784</v>
      </c>
      <c r="G322" s="31"/>
      <c r="H322" s="31"/>
      <c r="I322" s="152"/>
      <c r="J322" s="31"/>
      <c r="K322" s="31"/>
      <c r="L322" s="32"/>
      <c r="M322" s="153"/>
      <c r="N322" s="154"/>
      <c r="O322" s="57"/>
      <c r="P322" s="57"/>
      <c r="Q322" s="57"/>
      <c r="R322" s="57"/>
      <c r="S322" s="57"/>
      <c r="T322" s="58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T322" s="16" t="s">
        <v>138</v>
      </c>
      <c r="AU322" s="16" t="s">
        <v>85</v>
      </c>
    </row>
    <row r="323" spans="1:65" s="2" customFormat="1" ht="24.15" customHeight="1">
      <c r="A323" s="31"/>
      <c r="B323" s="136"/>
      <c r="C323" s="137" t="s">
        <v>591</v>
      </c>
      <c r="D323" s="137" t="s">
        <v>133</v>
      </c>
      <c r="E323" s="138" t="s">
        <v>786</v>
      </c>
      <c r="F323" s="139" t="s">
        <v>787</v>
      </c>
      <c r="G323" s="140" t="s">
        <v>136</v>
      </c>
      <c r="H323" s="141">
        <v>32</v>
      </c>
      <c r="I323" s="142"/>
      <c r="J323" s="143">
        <f>ROUND(I323*H323,2)</f>
        <v>0</v>
      </c>
      <c r="K323" s="139" t="s">
        <v>179</v>
      </c>
      <c r="L323" s="32"/>
      <c r="M323" s="144" t="s">
        <v>1</v>
      </c>
      <c r="N323" s="145" t="s">
        <v>41</v>
      </c>
      <c r="O323" s="57"/>
      <c r="P323" s="146">
        <f>O323*H323</f>
        <v>0</v>
      </c>
      <c r="Q323" s="146">
        <v>0</v>
      </c>
      <c r="R323" s="146">
        <f>Q323*H323</f>
        <v>0</v>
      </c>
      <c r="S323" s="146">
        <v>0</v>
      </c>
      <c r="T323" s="147">
        <f>S323*H323</f>
        <v>0</v>
      </c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148" t="s">
        <v>256</v>
      </c>
      <c r="AT323" s="148" t="s">
        <v>133</v>
      </c>
      <c r="AU323" s="148" t="s">
        <v>85</v>
      </c>
      <c r="AY323" s="16" t="s">
        <v>132</v>
      </c>
      <c r="BE323" s="149">
        <f>IF(N323="základní",J323,0)</f>
        <v>0</v>
      </c>
      <c r="BF323" s="149">
        <f>IF(N323="snížená",J323,0)</f>
        <v>0</v>
      </c>
      <c r="BG323" s="149">
        <f>IF(N323="zákl. přenesená",J323,0)</f>
        <v>0</v>
      </c>
      <c r="BH323" s="149">
        <f>IF(N323="sníž. přenesená",J323,0)</f>
        <v>0</v>
      </c>
      <c r="BI323" s="149">
        <f>IF(N323="nulová",J323,0)</f>
        <v>0</v>
      </c>
      <c r="BJ323" s="16" t="s">
        <v>83</v>
      </c>
      <c r="BK323" s="149">
        <f>ROUND(I323*H323,2)</f>
        <v>0</v>
      </c>
      <c r="BL323" s="16" t="s">
        <v>256</v>
      </c>
      <c r="BM323" s="148" t="s">
        <v>1300</v>
      </c>
    </row>
    <row r="324" spans="1:65" s="2" customFormat="1" ht="28.8">
      <c r="A324" s="31"/>
      <c r="B324" s="32"/>
      <c r="C324" s="31"/>
      <c r="D324" s="150" t="s">
        <v>138</v>
      </c>
      <c r="E324" s="31"/>
      <c r="F324" s="151" t="s">
        <v>789</v>
      </c>
      <c r="G324" s="31"/>
      <c r="H324" s="31"/>
      <c r="I324" s="152"/>
      <c r="J324" s="31"/>
      <c r="K324" s="31"/>
      <c r="L324" s="32"/>
      <c r="M324" s="153"/>
      <c r="N324" s="154"/>
      <c r="O324" s="57"/>
      <c r="P324" s="57"/>
      <c r="Q324" s="57"/>
      <c r="R324" s="57"/>
      <c r="S324" s="57"/>
      <c r="T324" s="58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T324" s="16" t="s">
        <v>138</v>
      </c>
      <c r="AU324" s="16" t="s">
        <v>85</v>
      </c>
    </row>
    <row r="325" spans="1:65" s="2" customFormat="1" ht="16.5" customHeight="1">
      <c r="A325" s="31"/>
      <c r="B325" s="136"/>
      <c r="C325" s="174" t="s">
        <v>596</v>
      </c>
      <c r="D325" s="174" t="s">
        <v>337</v>
      </c>
      <c r="E325" s="175" t="s">
        <v>790</v>
      </c>
      <c r="F325" s="176" t="s">
        <v>791</v>
      </c>
      <c r="G325" s="177" t="s">
        <v>136</v>
      </c>
      <c r="H325" s="178">
        <v>32</v>
      </c>
      <c r="I325" s="179"/>
      <c r="J325" s="180">
        <f>ROUND(I325*H325,2)</f>
        <v>0</v>
      </c>
      <c r="K325" s="176" t="s">
        <v>1</v>
      </c>
      <c r="L325" s="181"/>
      <c r="M325" s="182" t="s">
        <v>1</v>
      </c>
      <c r="N325" s="183" t="s">
        <v>41</v>
      </c>
      <c r="O325" s="57"/>
      <c r="P325" s="146">
        <f>O325*H325</f>
        <v>0</v>
      </c>
      <c r="Q325" s="146">
        <v>0</v>
      </c>
      <c r="R325" s="146">
        <f>Q325*H325</f>
        <v>0</v>
      </c>
      <c r="S325" s="146">
        <v>0</v>
      </c>
      <c r="T325" s="147">
        <f>S325*H325</f>
        <v>0</v>
      </c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R325" s="148" t="s">
        <v>340</v>
      </c>
      <c r="AT325" s="148" t="s">
        <v>337</v>
      </c>
      <c r="AU325" s="148" t="s">
        <v>85</v>
      </c>
      <c r="AY325" s="16" t="s">
        <v>132</v>
      </c>
      <c r="BE325" s="149">
        <f>IF(N325="základní",J325,0)</f>
        <v>0</v>
      </c>
      <c r="BF325" s="149">
        <f>IF(N325="snížená",J325,0)</f>
        <v>0</v>
      </c>
      <c r="BG325" s="149">
        <f>IF(N325="zákl. přenesená",J325,0)</f>
        <v>0</v>
      </c>
      <c r="BH325" s="149">
        <f>IF(N325="sníž. přenesená",J325,0)</f>
        <v>0</v>
      </c>
      <c r="BI325" s="149">
        <f>IF(N325="nulová",J325,0)</f>
        <v>0</v>
      </c>
      <c r="BJ325" s="16" t="s">
        <v>83</v>
      </c>
      <c r="BK325" s="149">
        <f>ROUND(I325*H325,2)</f>
        <v>0</v>
      </c>
      <c r="BL325" s="16" t="s">
        <v>256</v>
      </c>
      <c r="BM325" s="148" t="s">
        <v>1301</v>
      </c>
    </row>
    <row r="326" spans="1:65" s="2" customFormat="1">
      <c r="A326" s="31"/>
      <c r="B326" s="32"/>
      <c r="C326" s="31"/>
      <c r="D326" s="150" t="s">
        <v>138</v>
      </c>
      <c r="E326" s="31"/>
      <c r="F326" s="151" t="s">
        <v>791</v>
      </c>
      <c r="G326" s="31"/>
      <c r="H326" s="31"/>
      <c r="I326" s="152"/>
      <c r="J326" s="31"/>
      <c r="K326" s="31"/>
      <c r="L326" s="32"/>
      <c r="M326" s="153"/>
      <c r="N326" s="154"/>
      <c r="O326" s="57"/>
      <c r="P326" s="57"/>
      <c r="Q326" s="57"/>
      <c r="R326" s="57"/>
      <c r="S326" s="57"/>
      <c r="T326" s="58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T326" s="16" t="s">
        <v>138</v>
      </c>
      <c r="AU326" s="16" t="s">
        <v>85</v>
      </c>
    </row>
    <row r="327" spans="1:65" s="2" customFormat="1" ht="37.950000000000003" customHeight="1">
      <c r="A327" s="31"/>
      <c r="B327" s="136"/>
      <c r="C327" s="137" t="s">
        <v>603</v>
      </c>
      <c r="D327" s="137" t="s">
        <v>133</v>
      </c>
      <c r="E327" s="138" t="s">
        <v>469</v>
      </c>
      <c r="F327" s="139" t="s">
        <v>470</v>
      </c>
      <c r="G327" s="140" t="s">
        <v>136</v>
      </c>
      <c r="H327" s="141">
        <v>6</v>
      </c>
      <c r="I327" s="142"/>
      <c r="J327" s="143">
        <f>ROUND(I327*H327,2)</f>
        <v>0</v>
      </c>
      <c r="K327" s="139" t="s">
        <v>179</v>
      </c>
      <c r="L327" s="32"/>
      <c r="M327" s="144" t="s">
        <v>1</v>
      </c>
      <c r="N327" s="145" t="s">
        <v>41</v>
      </c>
      <c r="O327" s="57"/>
      <c r="P327" s="146">
        <f>O327*H327</f>
        <v>0</v>
      </c>
      <c r="Q327" s="146">
        <v>0</v>
      </c>
      <c r="R327" s="146">
        <f>Q327*H327</f>
        <v>0</v>
      </c>
      <c r="S327" s="146">
        <v>0</v>
      </c>
      <c r="T327" s="147">
        <f>S327*H327</f>
        <v>0</v>
      </c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R327" s="148" t="s">
        <v>256</v>
      </c>
      <c r="AT327" s="148" t="s">
        <v>133</v>
      </c>
      <c r="AU327" s="148" t="s">
        <v>85</v>
      </c>
      <c r="AY327" s="16" t="s">
        <v>132</v>
      </c>
      <c r="BE327" s="149">
        <f>IF(N327="základní",J327,0)</f>
        <v>0</v>
      </c>
      <c r="BF327" s="149">
        <f>IF(N327="snížená",J327,0)</f>
        <v>0</v>
      </c>
      <c r="BG327" s="149">
        <f>IF(N327="zákl. přenesená",J327,0)</f>
        <v>0</v>
      </c>
      <c r="BH327" s="149">
        <f>IF(N327="sníž. přenesená",J327,0)</f>
        <v>0</v>
      </c>
      <c r="BI327" s="149">
        <f>IF(N327="nulová",J327,0)</f>
        <v>0</v>
      </c>
      <c r="BJ327" s="16" t="s">
        <v>83</v>
      </c>
      <c r="BK327" s="149">
        <f>ROUND(I327*H327,2)</f>
        <v>0</v>
      </c>
      <c r="BL327" s="16" t="s">
        <v>256</v>
      </c>
      <c r="BM327" s="148" t="s">
        <v>1302</v>
      </c>
    </row>
    <row r="328" spans="1:65" s="2" customFormat="1" ht="28.8">
      <c r="A328" s="31"/>
      <c r="B328" s="32"/>
      <c r="C328" s="31"/>
      <c r="D328" s="150" t="s">
        <v>138</v>
      </c>
      <c r="E328" s="31"/>
      <c r="F328" s="151" t="s">
        <v>1303</v>
      </c>
      <c r="G328" s="31"/>
      <c r="H328" s="31"/>
      <c r="I328" s="152"/>
      <c r="J328" s="31"/>
      <c r="K328" s="31"/>
      <c r="L328" s="32"/>
      <c r="M328" s="153"/>
      <c r="N328" s="154"/>
      <c r="O328" s="57"/>
      <c r="P328" s="57"/>
      <c r="Q328" s="57"/>
      <c r="R328" s="57"/>
      <c r="S328" s="57"/>
      <c r="T328" s="58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T328" s="16" t="s">
        <v>138</v>
      </c>
      <c r="AU328" s="16" t="s">
        <v>85</v>
      </c>
    </row>
    <row r="329" spans="1:65" s="2" customFormat="1" ht="37.950000000000003" customHeight="1">
      <c r="A329" s="31"/>
      <c r="B329" s="136"/>
      <c r="C329" s="174" t="s">
        <v>607</v>
      </c>
      <c r="D329" s="174" t="s">
        <v>337</v>
      </c>
      <c r="E329" s="175" t="s">
        <v>474</v>
      </c>
      <c r="F329" s="176" t="s">
        <v>475</v>
      </c>
      <c r="G329" s="177" t="s">
        <v>136</v>
      </c>
      <c r="H329" s="178">
        <v>6</v>
      </c>
      <c r="I329" s="179"/>
      <c r="J329" s="180">
        <f>ROUND(I329*H329,2)</f>
        <v>0</v>
      </c>
      <c r="K329" s="176" t="s">
        <v>1</v>
      </c>
      <c r="L329" s="181"/>
      <c r="M329" s="182" t="s">
        <v>1</v>
      </c>
      <c r="N329" s="183" t="s">
        <v>41</v>
      </c>
      <c r="O329" s="57"/>
      <c r="P329" s="146">
        <f>O329*H329</f>
        <v>0</v>
      </c>
      <c r="Q329" s="146">
        <v>0</v>
      </c>
      <c r="R329" s="146">
        <f>Q329*H329</f>
        <v>0</v>
      </c>
      <c r="S329" s="146">
        <v>0</v>
      </c>
      <c r="T329" s="147">
        <f>S329*H329</f>
        <v>0</v>
      </c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148" t="s">
        <v>340</v>
      </c>
      <c r="AT329" s="148" t="s">
        <v>337</v>
      </c>
      <c r="AU329" s="148" t="s">
        <v>85</v>
      </c>
      <c r="AY329" s="16" t="s">
        <v>132</v>
      </c>
      <c r="BE329" s="149">
        <f>IF(N329="základní",J329,0)</f>
        <v>0</v>
      </c>
      <c r="BF329" s="149">
        <f>IF(N329="snížená",J329,0)</f>
        <v>0</v>
      </c>
      <c r="BG329" s="149">
        <f>IF(N329="zákl. přenesená",J329,0)</f>
        <v>0</v>
      </c>
      <c r="BH329" s="149">
        <f>IF(N329="sníž. přenesená",J329,0)</f>
        <v>0</v>
      </c>
      <c r="BI329" s="149">
        <f>IF(N329="nulová",J329,0)</f>
        <v>0</v>
      </c>
      <c r="BJ329" s="16" t="s">
        <v>83</v>
      </c>
      <c r="BK329" s="149">
        <f>ROUND(I329*H329,2)</f>
        <v>0</v>
      </c>
      <c r="BL329" s="16" t="s">
        <v>256</v>
      </c>
      <c r="BM329" s="148" t="s">
        <v>1304</v>
      </c>
    </row>
    <row r="330" spans="1:65" s="2" customFormat="1" ht="28.8">
      <c r="A330" s="31"/>
      <c r="B330" s="32"/>
      <c r="C330" s="31"/>
      <c r="D330" s="150" t="s">
        <v>138</v>
      </c>
      <c r="E330" s="31"/>
      <c r="F330" s="151" t="s">
        <v>475</v>
      </c>
      <c r="G330" s="31"/>
      <c r="H330" s="31"/>
      <c r="I330" s="152"/>
      <c r="J330" s="31"/>
      <c r="K330" s="31"/>
      <c r="L330" s="32"/>
      <c r="M330" s="153"/>
      <c r="N330" s="154"/>
      <c r="O330" s="57"/>
      <c r="P330" s="57"/>
      <c r="Q330" s="57"/>
      <c r="R330" s="57"/>
      <c r="S330" s="57"/>
      <c r="T330" s="58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T330" s="16" t="s">
        <v>138</v>
      </c>
      <c r="AU330" s="16" t="s">
        <v>85</v>
      </c>
    </row>
    <row r="331" spans="1:65" s="2" customFormat="1" ht="37.950000000000003" customHeight="1">
      <c r="A331" s="31"/>
      <c r="B331" s="136"/>
      <c r="C331" s="174" t="s">
        <v>608</v>
      </c>
      <c r="D331" s="174" t="s">
        <v>337</v>
      </c>
      <c r="E331" s="175" t="s">
        <v>795</v>
      </c>
      <c r="F331" s="176" t="s">
        <v>796</v>
      </c>
      <c r="G331" s="177" t="s">
        <v>136</v>
      </c>
      <c r="H331" s="178">
        <v>2</v>
      </c>
      <c r="I331" s="179"/>
      <c r="J331" s="180">
        <f>ROUND(I331*H331,2)</f>
        <v>0</v>
      </c>
      <c r="K331" s="176" t="s">
        <v>1</v>
      </c>
      <c r="L331" s="181"/>
      <c r="M331" s="182" t="s">
        <v>1</v>
      </c>
      <c r="N331" s="183" t="s">
        <v>41</v>
      </c>
      <c r="O331" s="57"/>
      <c r="P331" s="146">
        <f>O331*H331</f>
        <v>0</v>
      </c>
      <c r="Q331" s="146">
        <v>0</v>
      </c>
      <c r="R331" s="146">
        <f>Q331*H331</f>
        <v>0</v>
      </c>
      <c r="S331" s="146">
        <v>0</v>
      </c>
      <c r="T331" s="147">
        <f>S331*H331</f>
        <v>0</v>
      </c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148" t="s">
        <v>340</v>
      </c>
      <c r="AT331" s="148" t="s">
        <v>337</v>
      </c>
      <c r="AU331" s="148" t="s">
        <v>85</v>
      </c>
      <c r="AY331" s="16" t="s">
        <v>132</v>
      </c>
      <c r="BE331" s="149">
        <f>IF(N331="základní",J331,0)</f>
        <v>0</v>
      </c>
      <c r="BF331" s="149">
        <f>IF(N331="snížená",J331,0)</f>
        <v>0</v>
      </c>
      <c r="BG331" s="149">
        <f>IF(N331="zákl. přenesená",J331,0)</f>
        <v>0</v>
      </c>
      <c r="BH331" s="149">
        <f>IF(N331="sníž. přenesená",J331,0)</f>
        <v>0</v>
      </c>
      <c r="BI331" s="149">
        <f>IF(N331="nulová",J331,0)</f>
        <v>0</v>
      </c>
      <c r="BJ331" s="16" t="s">
        <v>83</v>
      </c>
      <c r="BK331" s="149">
        <f>ROUND(I331*H331,2)</f>
        <v>0</v>
      </c>
      <c r="BL331" s="16" t="s">
        <v>256</v>
      </c>
      <c r="BM331" s="148" t="s">
        <v>1305</v>
      </c>
    </row>
    <row r="332" spans="1:65" s="2" customFormat="1" ht="19.2">
      <c r="A332" s="31"/>
      <c r="B332" s="32"/>
      <c r="C332" s="31"/>
      <c r="D332" s="150" t="s">
        <v>138</v>
      </c>
      <c r="E332" s="31"/>
      <c r="F332" s="151" t="s">
        <v>796</v>
      </c>
      <c r="G332" s="31"/>
      <c r="H332" s="31"/>
      <c r="I332" s="152"/>
      <c r="J332" s="31"/>
      <c r="K332" s="31"/>
      <c r="L332" s="32"/>
      <c r="M332" s="153"/>
      <c r="N332" s="154"/>
      <c r="O332" s="57"/>
      <c r="P332" s="57"/>
      <c r="Q332" s="57"/>
      <c r="R332" s="57"/>
      <c r="S332" s="57"/>
      <c r="T332" s="58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T332" s="16" t="s">
        <v>138</v>
      </c>
      <c r="AU332" s="16" t="s">
        <v>85</v>
      </c>
    </row>
    <row r="333" spans="1:65" s="2" customFormat="1" ht="16.5" customHeight="1">
      <c r="A333" s="31"/>
      <c r="B333" s="136"/>
      <c r="C333" s="174" t="s">
        <v>609</v>
      </c>
      <c r="D333" s="174" t="s">
        <v>337</v>
      </c>
      <c r="E333" s="175" t="s">
        <v>478</v>
      </c>
      <c r="F333" s="176" t="s">
        <v>479</v>
      </c>
      <c r="G333" s="177" t="s">
        <v>136</v>
      </c>
      <c r="H333" s="178">
        <v>6</v>
      </c>
      <c r="I333" s="179"/>
      <c r="J333" s="180">
        <f>ROUND(I333*H333,2)</f>
        <v>0</v>
      </c>
      <c r="K333" s="176" t="s">
        <v>1</v>
      </c>
      <c r="L333" s="181"/>
      <c r="M333" s="182" t="s">
        <v>1</v>
      </c>
      <c r="N333" s="183" t="s">
        <v>41</v>
      </c>
      <c r="O333" s="57"/>
      <c r="P333" s="146">
        <f>O333*H333</f>
        <v>0</v>
      </c>
      <c r="Q333" s="146">
        <v>0</v>
      </c>
      <c r="R333" s="146">
        <f>Q333*H333</f>
        <v>0</v>
      </c>
      <c r="S333" s="146">
        <v>0</v>
      </c>
      <c r="T333" s="147">
        <f>S333*H333</f>
        <v>0</v>
      </c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R333" s="148" t="s">
        <v>340</v>
      </c>
      <c r="AT333" s="148" t="s">
        <v>337</v>
      </c>
      <c r="AU333" s="148" t="s">
        <v>85</v>
      </c>
      <c r="AY333" s="16" t="s">
        <v>132</v>
      </c>
      <c r="BE333" s="149">
        <f>IF(N333="základní",J333,0)</f>
        <v>0</v>
      </c>
      <c r="BF333" s="149">
        <f>IF(N333="snížená",J333,0)</f>
        <v>0</v>
      </c>
      <c r="BG333" s="149">
        <f>IF(N333="zákl. přenesená",J333,0)</f>
        <v>0</v>
      </c>
      <c r="BH333" s="149">
        <f>IF(N333="sníž. přenesená",J333,0)</f>
        <v>0</v>
      </c>
      <c r="BI333" s="149">
        <f>IF(N333="nulová",J333,0)</f>
        <v>0</v>
      </c>
      <c r="BJ333" s="16" t="s">
        <v>83</v>
      </c>
      <c r="BK333" s="149">
        <f>ROUND(I333*H333,2)</f>
        <v>0</v>
      </c>
      <c r="BL333" s="16" t="s">
        <v>256</v>
      </c>
      <c r="BM333" s="148" t="s">
        <v>1306</v>
      </c>
    </row>
    <row r="334" spans="1:65" s="2" customFormat="1">
      <c r="A334" s="31"/>
      <c r="B334" s="32"/>
      <c r="C334" s="31"/>
      <c r="D334" s="150" t="s">
        <v>138</v>
      </c>
      <c r="E334" s="31"/>
      <c r="F334" s="151" t="s">
        <v>479</v>
      </c>
      <c r="G334" s="31"/>
      <c r="H334" s="31"/>
      <c r="I334" s="152"/>
      <c r="J334" s="31"/>
      <c r="K334" s="31"/>
      <c r="L334" s="32"/>
      <c r="M334" s="153"/>
      <c r="N334" s="154"/>
      <c r="O334" s="57"/>
      <c r="P334" s="57"/>
      <c r="Q334" s="57"/>
      <c r="R334" s="57"/>
      <c r="S334" s="57"/>
      <c r="T334" s="58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T334" s="16" t="s">
        <v>138</v>
      </c>
      <c r="AU334" s="16" t="s">
        <v>85</v>
      </c>
    </row>
    <row r="335" spans="1:65" s="2" customFormat="1" ht="24.15" customHeight="1">
      <c r="A335" s="31"/>
      <c r="B335" s="136"/>
      <c r="C335" s="137" t="s">
        <v>610</v>
      </c>
      <c r="D335" s="137" t="s">
        <v>133</v>
      </c>
      <c r="E335" s="138" t="s">
        <v>482</v>
      </c>
      <c r="F335" s="139" t="s">
        <v>483</v>
      </c>
      <c r="G335" s="140" t="s">
        <v>136</v>
      </c>
      <c r="H335" s="141">
        <v>1</v>
      </c>
      <c r="I335" s="142"/>
      <c r="J335" s="143">
        <f>ROUND(I335*H335,2)</f>
        <v>0</v>
      </c>
      <c r="K335" s="139" t="s">
        <v>179</v>
      </c>
      <c r="L335" s="32"/>
      <c r="M335" s="144" t="s">
        <v>1</v>
      </c>
      <c r="N335" s="145" t="s">
        <v>41</v>
      </c>
      <c r="O335" s="57"/>
      <c r="P335" s="146">
        <f>O335*H335</f>
        <v>0</v>
      </c>
      <c r="Q335" s="146">
        <v>0</v>
      </c>
      <c r="R335" s="146">
        <f>Q335*H335</f>
        <v>0</v>
      </c>
      <c r="S335" s="146">
        <v>0</v>
      </c>
      <c r="T335" s="147">
        <f>S335*H335</f>
        <v>0</v>
      </c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R335" s="148" t="s">
        <v>256</v>
      </c>
      <c r="AT335" s="148" t="s">
        <v>133</v>
      </c>
      <c r="AU335" s="148" t="s">
        <v>85</v>
      </c>
      <c r="AY335" s="16" t="s">
        <v>132</v>
      </c>
      <c r="BE335" s="149">
        <f>IF(N335="základní",J335,0)</f>
        <v>0</v>
      </c>
      <c r="BF335" s="149">
        <f>IF(N335="snížená",J335,0)</f>
        <v>0</v>
      </c>
      <c r="BG335" s="149">
        <f>IF(N335="zákl. přenesená",J335,0)</f>
        <v>0</v>
      </c>
      <c r="BH335" s="149">
        <f>IF(N335="sníž. přenesená",J335,0)</f>
        <v>0</v>
      </c>
      <c r="BI335" s="149">
        <f>IF(N335="nulová",J335,0)</f>
        <v>0</v>
      </c>
      <c r="BJ335" s="16" t="s">
        <v>83</v>
      </c>
      <c r="BK335" s="149">
        <f>ROUND(I335*H335,2)</f>
        <v>0</v>
      </c>
      <c r="BL335" s="16" t="s">
        <v>256</v>
      </c>
      <c r="BM335" s="148" t="s">
        <v>1307</v>
      </c>
    </row>
    <row r="336" spans="1:65" s="2" customFormat="1" ht="28.8">
      <c r="A336" s="31"/>
      <c r="B336" s="32"/>
      <c r="C336" s="31"/>
      <c r="D336" s="150" t="s">
        <v>138</v>
      </c>
      <c r="E336" s="31"/>
      <c r="F336" s="151" t="s">
        <v>485</v>
      </c>
      <c r="G336" s="31"/>
      <c r="H336" s="31"/>
      <c r="I336" s="152"/>
      <c r="J336" s="31"/>
      <c r="K336" s="31"/>
      <c r="L336" s="32"/>
      <c r="M336" s="153"/>
      <c r="N336" s="154"/>
      <c r="O336" s="57"/>
      <c r="P336" s="57"/>
      <c r="Q336" s="57"/>
      <c r="R336" s="57"/>
      <c r="S336" s="57"/>
      <c r="T336" s="58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T336" s="16" t="s">
        <v>138</v>
      </c>
      <c r="AU336" s="16" t="s">
        <v>85</v>
      </c>
    </row>
    <row r="337" spans="1:65" s="2" customFormat="1" ht="24.15" customHeight="1">
      <c r="A337" s="31"/>
      <c r="B337" s="136"/>
      <c r="C337" s="137" t="s">
        <v>611</v>
      </c>
      <c r="D337" s="137" t="s">
        <v>133</v>
      </c>
      <c r="E337" s="138" t="s">
        <v>487</v>
      </c>
      <c r="F337" s="139" t="s">
        <v>488</v>
      </c>
      <c r="G337" s="140" t="s">
        <v>242</v>
      </c>
      <c r="H337" s="141">
        <v>0.01</v>
      </c>
      <c r="I337" s="142"/>
      <c r="J337" s="143">
        <f>ROUND(I337*H337,2)</f>
        <v>0</v>
      </c>
      <c r="K337" s="139" t="s">
        <v>179</v>
      </c>
      <c r="L337" s="32"/>
      <c r="M337" s="144" t="s">
        <v>1</v>
      </c>
      <c r="N337" s="145" t="s">
        <v>41</v>
      </c>
      <c r="O337" s="57"/>
      <c r="P337" s="146">
        <f>O337*H337</f>
        <v>0</v>
      </c>
      <c r="Q337" s="146">
        <v>0</v>
      </c>
      <c r="R337" s="146">
        <f>Q337*H337</f>
        <v>0</v>
      </c>
      <c r="S337" s="146">
        <v>0</v>
      </c>
      <c r="T337" s="147">
        <f>S337*H337</f>
        <v>0</v>
      </c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R337" s="148" t="s">
        <v>256</v>
      </c>
      <c r="AT337" s="148" t="s">
        <v>133</v>
      </c>
      <c r="AU337" s="148" t="s">
        <v>85</v>
      </c>
      <c r="AY337" s="16" t="s">
        <v>132</v>
      </c>
      <c r="BE337" s="149">
        <f>IF(N337="základní",J337,0)</f>
        <v>0</v>
      </c>
      <c r="BF337" s="149">
        <f>IF(N337="snížená",J337,0)</f>
        <v>0</v>
      </c>
      <c r="BG337" s="149">
        <f>IF(N337="zákl. přenesená",J337,0)</f>
        <v>0</v>
      </c>
      <c r="BH337" s="149">
        <f>IF(N337="sníž. přenesená",J337,0)</f>
        <v>0</v>
      </c>
      <c r="BI337" s="149">
        <f>IF(N337="nulová",J337,0)</f>
        <v>0</v>
      </c>
      <c r="BJ337" s="16" t="s">
        <v>83</v>
      </c>
      <c r="BK337" s="149">
        <f>ROUND(I337*H337,2)</f>
        <v>0</v>
      </c>
      <c r="BL337" s="16" t="s">
        <v>256</v>
      </c>
      <c r="BM337" s="148" t="s">
        <v>1308</v>
      </c>
    </row>
    <row r="338" spans="1:65" s="2" customFormat="1" ht="28.8">
      <c r="A338" s="31"/>
      <c r="B338" s="32"/>
      <c r="C338" s="31"/>
      <c r="D338" s="150" t="s">
        <v>138</v>
      </c>
      <c r="E338" s="31"/>
      <c r="F338" s="151" t="s">
        <v>490</v>
      </c>
      <c r="G338" s="31"/>
      <c r="H338" s="31"/>
      <c r="I338" s="152"/>
      <c r="J338" s="31"/>
      <c r="K338" s="31"/>
      <c r="L338" s="32"/>
      <c r="M338" s="153"/>
      <c r="N338" s="154"/>
      <c r="O338" s="57"/>
      <c r="P338" s="57"/>
      <c r="Q338" s="57"/>
      <c r="R338" s="57"/>
      <c r="S338" s="57"/>
      <c r="T338" s="58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T338" s="16" t="s">
        <v>138</v>
      </c>
      <c r="AU338" s="16" t="s">
        <v>85</v>
      </c>
    </row>
    <row r="339" spans="1:65" s="2" customFormat="1" ht="24.15" customHeight="1">
      <c r="A339" s="31"/>
      <c r="B339" s="136"/>
      <c r="C339" s="137" t="s">
        <v>616</v>
      </c>
      <c r="D339" s="137" t="s">
        <v>133</v>
      </c>
      <c r="E339" s="138" t="s">
        <v>492</v>
      </c>
      <c r="F339" s="139" t="s">
        <v>493</v>
      </c>
      <c r="G339" s="140" t="s">
        <v>494</v>
      </c>
      <c r="H339" s="141">
        <v>1</v>
      </c>
      <c r="I339" s="142"/>
      <c r="J339" s="143">
        <f>ROUND(I339*H339,2)</f>
        <v>0</v>
      </c>
      <c r="K339" s="139" t="s">
        <v>1</v>
      </c>
      <c r="L339" s="32"/>
      <c r="M339" s="144" t="s">
        <v>1</v>
      </c>
      <c r="N339" s="145" t="s">
        <v>41</v>
      </c>
      <c r="O339" s="57"/>
      <c r="P339" s="146">
        <f>O339*H339</f>
        <v>0</v>
      </c>
      <c r="Q339" s="146">
        <v>0</v>
      </c>
      <c r="R339" s="146">
        <f>Q339*H339</f>
        <v>0</v>
      </c>
      <c r="S339" s="146">
        <v>0</v>
      </c>
      <c r="T339" s="147">
        <f>S339*H339</f>
        <v>0</v>
      </c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R339" s="148" t="s">
        <v>256</v>
      </c>
      <c r="AT339" s="148" t="s">
        <v>133</v>
      </c>
      <c r="AU339" s="148" t="s">
        <v>85</v>
      </c>
      <c r="AY339" s="16" t="s">
        <v>132</v>
      </c>
      <c r="BE339" s="149">
        <f>IF(N339="základní",J339,0)</f>
        <v>0</v>
      </c>
      <c r="BF339" s="149">
        <f>IF(N339="snížená",J339,0)</f>
        <v>0</v>
      </c>
      <c r="BG339" s="149">
        <f>IF(N339="zákl. přenesená",J339,0)</f>
        <v>0</v>
      </c>
      <c r="BH339" s="149">
        <f>IF(N339="sníž. přenesená",J339,0)</f>
        <v>0</v>
      </c>
      <c r="BI339" s="149">
        <f>IF(N339="nulová",J339,0)</f>
        <v>0</v>
      </c>
      <c r="BJ339" s="16" t="s">
        <v>83</v>
      </c>
      <c r="BK339" s="149">
        <f>ROUND(I339*H339,2)</f>
        <v>0</v>
      </c>
      <c r="BL339" s="16" t="s">
        <v>256</v>
      </c>
      <c r="BM339" s="148" t="s">
        <v>1309</v>
      </c>
    </row>
    <row r="340" spans="1:65" s="2" customFormat="1" ht="19.2">
      <c r="A340" s="31"/>
      <c r="B340" s="32"/>
      <c r="C340" s="31"/>
      <c r="D340" s="150" t="s">
        <v>138</v>
      </c>
      <c r="E340" s="31"/>
      <c r="F340" s="151" t="s">
        <v>493</v>
      </c>
      <c r="G340" s="31"/>
      <c r="H340" s="31"/>
      <c r="I340" s="152"/>
      <c r="J340" s="31"/>
      <c r="K340" s="31"/>
      <c r="L340" s="32"/>
      <c r="M340" s="153"/>
      <c r="N340" s="154"/>
      <c r="O340" s="57"/>
      <c r="P340" s="57"/>
      <c r="Q340" s="57"/>
      <c r="R340" s="57"/>
      <c r="S340" s="57"/>
      <c r="T340" s="58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T340" s="16" t="s">
        <v>138</v>
      </c>
      <c r="AU340" s="16" t="s">
        <v>85</v>
      </c>
    </row>
    <row r="341" spans="1:65" s="2" customFormat="1" ht="16.5" customHeight="1">
      <c r="A341" s="31"/>
      <c r="B341" s="136"/>
      <c r="C341" s="137" t="s">
        <v>620</v>
      </c>
      <c r="D341" s="137" t="s">
        <v>133</v>
      </c>
      <c r="E341" s="138" t="s">
        <v>497</v>
      </c>
      <c r="F341" s="139" t="s">
        <v>498</v>
      </c>
      <c r="G341" s="140" t="s">
        <v>494</v>
      </c>
      <c r="H341" s="141">
        <v>1</v>
      </c>
      <c r="I341" s="142"/>
      <c r="J341" s="143">
        <f>ROUND(I341*H341,2)</f>
        <v>0</v>
      </c>
      <c r="K341" s="139" t="s">
        <v>1</v>
      </c>
      <c r="L341" s="32"/>
      <c r="M341" s="144" t="s">
        <v>1</v>
      </c>
      <c r="N341" s="145" t="s">
        <v>41</v>
      </c>
      <c r="O341" s="57"/>
      <c r="P341" s="146">
        <f>O341*H341</f>
        <v>0</v>
      </c>
      <c r="Q341" s="146">
        <v>0</v>
      </c>
      <c r="R341" s="146">
        <f>Q341*H341</f>
        <v>0</v>
      </c>
      <c r="S341" s="146">
        <v>0</v>
      </c>
      <c r="T341" s="147">
        <f>S341*H341</f>
        <v>0</v>
      </c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R341" s="148" t="s">
        <v>256</v>
      </c>
      <c r="AT341" s="148" t="s">
        <v>133</v>
      </c>
      <c r="AU341" s="148" t="s">
        <v>85</v>
      </c>
      <c r="AY341" s="16" t="s">
        <v>132</v>
      </c>
      <c r="BE341" s="149">
        <f>IF(N341="základní",J341,0)</f>
        <v>0</v>
      </c>
      <c r="BF341" s="149">
        <f>IF(N341="snížená",J341,0)</f>
        <v>0</v>
      </c>
      <c r="BG341" s="149">
        <f>IF(N341="zákl. přenesená",J341,0)</f>
        <v>0</v>
      </c>
      <c r="BH341" s="149">
        <f>IF(N341="sníž. přenesená",J341,0)</f>
        <v>0</v>
      </c>
      <c r="BI341" s="149">
        <f>IF(N341="nulová",J341,0)</f>
        <v>0</v>
      </c>
      <c r="BJ341" s="16" t="s">
        <v>83</v>
      </c>
      <c r="BK341" s="149">
        <f>ROUND(I341*H341,2)</f>
        <v>0</v>
      </c>
      <c r="BL341" s="16" t="s">
        <v>256</v>
      </c>
      <c r="BM341" s="148" t="s">
        <v>1310</v>
      </c>
    </row>
    <row r="342" spans="1:65" s="2" customFormat="1">
      <c r="A342" s="31"/>
      <c r="B342" s="32"/>
      <c r="C342" s="31"/>
      <c r="D342" s="150" t="s">
        <v>138</v>
      </c>
      <c r="E342" s="31"/>
      <c r="F342" s="151" t="s">
        <v>498</v>
      </c>
      <c r="G342" s="31"/>
      <c r="H342" s="31"/>
      <c r="I342" s="152"/>
      <c r="J342" s="31"/>
      <c r="K342" s="31"/>
      <c r="L342" s="32"/>
      <c r="M342" s="153"/>
      <c r="N342" s="154"/>
      <c r="O342" s="57"/>
      <c r="P342" s="57"/>
      <c r="Q342" s="57"/>
      <c r="R342" s="57"/>
      <c r="S342" s="57"/>
      <c r="T342" s="58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T342" s="16" t="s">
        <v>138</v>
      </c>
      <c r="AU342" s="16" t="s">
        <v>85</v>
      </c>
    </row>
    <row r="343" spans="1:65" s="11" customFormat="1" ht="22.95" customHeight="1">
      <c r="B343" s="125"/>
      <c r="D343" s="126" t="s">
        <v>75</v>
      </c>
      <c r="E343" s="163" t="s">
        <v>1311</v>
      </c>
      <c r="F343" s="163" t="s">
        <v>1312</v>
      </c>
      <c r="I343" s="128"/>
      <c r="J343" s="164">
        <f>BK343</f>
        <v>0</v>
      </c>
      <c r="L343" s="125"/>
      <c r="M343" s="130"/>
      <c r="N343" s="131"/>
      <c r="O343" s="131"/>
      <c r="P343" s="132">
        <f>SUM(P344:P348)</f>
        <v>0</v>
      </c>
      <c r="Q343" s="131"/>
      <c r="R343" s="132">
        <f>SUM(R344:R348)</f>
        <v>4.7280000000000003E-2</v>
      </c>
      <c r="S343" s="131"/>
      <c r="T343" s="133">
        <f>SUM(T344:T348)</f>
        <v>0</v>
      </c>
      <c r="AR343" s="126" t="s">
        <v>85</v>
      </c>
      <c r="AT343" s="134" t="s">
        <v>75</v>
      </c>
      <c r="AU343" s="134" t="s">
        <v>83</v>
      </c>
      <c r="AY343" s="126" t="s">
        <v>132</v>
      </c>
      <c r="BK343" s="135">
        <f>SUM(BK344:BK348)</f>
        <v>0</v>
      </c>
    </row>
    <row r="344" spans="1:65" s="2" customFormat="1" ht="24.15" customHeight="1">
      <c r="A344" s="31"/>
      <c r="B344" s="136"/>
      <c r="C344" s="137" t="s">
        <v>803</v>
      </c>
      <c r="D344" s="137" t="s">
        <v>133</v>
      </c>
      <c r="E344" s="138" t="s">
        <v>1313</v>
      </c>
      <c r="F344" s="139" t="s">
        <v>1314</v>
      </c>
      <c r="G344" s="140" t="s">
        <v>178</v>
      </c>
      <c r="H344" s="141">
        <v>4</v>
      </c>
      <c r="I344" s="142"/>
      <c r="J344" s="143">
        <f>ROUND(I344*H344,2)</f>
        <v>0</v>
      </c>
      <c r="K344" s="139" t="s">
        <v>179</v>
      </c>
      <c r="L344" s="32"/>
      <c r="M344" s="144" t="s">
        <v>1</v>
      </c>
      <c r="N344" s="145" t="s">
        <v>41</v>
      </c>
      <c r="O344" s="57"/>
      <c r="P344" s="146">
        <f>O344*H344</f>
        <v>0</v>
      </c>
      <c r="Q344" s="146">
        <v>1.1820000000000001E-2</v>
      </c>
      <c r="R344" s="146">
        <f>Q344*H344</f>
        <v>4.7280000000000003E-2</v>
      </c>
      <c r="S344" s="146">
        <v>0</v>
      </c>
      <c r="T344" s="147">
        <f>S344*H344</f>
        <v>0</v>
      </c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R344" s="148" t="s">
        <v>256</v>
      </c>
      <c r="AT344" s="148" t="s">
        <v>133</v>
      </c>
      <c r="AU344" s="148" t="s">
        <v>85</v>
      </c>
      <c r="AY344" s="16" t="s">
        <v>132</v>
      </c>
      <c r="BE344" s="149">
        <f>IF(N344="základní",J344,0)</f>
        <v>0</v>
      </c>
      <c r="BF344" s="149">
        <f>IF(N344="snížená",J344,0)</f>
        <v>0</v>
      </c>
      <c r="BG344" s="149">
        <f>IF(N344="zákl. přenesená",J344,0)</f>
        <v>0</v>
      </c>
      <c r="BH344" s="149">
        <f>IF(N344="sníž. přenesená",J344,0)</f>
        <v>0</v>
      </c>
      <c r="BI344" s="149">
        <f>IF(N344="nulová",J344,0)</f>
        <v>0</v>
      </c>
      <c r="BJ344" s="16" t="s">
        <v>83</v>
      </c>
      <c r="BK344" s="149">
        <f>ROUND(I344*H344,2)</f>
        <v>0</v>
      </c>
      <c r="BL344" s="16" t="s">
        <v>256</v>
      </c>
      <c r="BM344" s="148" t="s">
        <v>1315</v>
      </c>
    </row>
    <row r="345" spans="1:65" s="2" customFormat="1" ht="38.4">
      <c r="A345" s="31"/>
      <c r="B345" s="32"/>
      <c r="C345" s="31"/>
      <c r="D345" s="150" t="s">
        <v>138</v>
      </c>
      <c r="E345" s="31"/>
      <c r="F345" s="151" t="s">
        <v>1316</v>
      </c>
      <c r="G345" s="31"/>
      <c r="H345" s="31"/>
      <c r="I345" s="152"/>
      <c r="J345" s="31"/>
      <c r="K345" s="31"/>
      <c r="L345" s="32"/>
      <c r="M345" s="153"/>
      <c r="N345" s="154"/>
      <c r="O345" s="57"/>
      <c r="P345" s="57"/>
      <c r="Q345" s="57"/>
      <c r="R345" s="57"/>
      <c r="S345" s="57"/>
      <c r="T345" s="58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T345" s="16" t="s">
        <v>138</v>
      </c>
      <c r="AU345" s="16" t="s">
        <v>85</v>
      </c>
    </row>
    <row r="346" spans="1:65" s="13" customFormat="1">
      <c r="B346" s="165"/>
      <c r="D346" s="150" t="s">
        <v>186</v>
      </c>
      <c r="E346" s="166" t="s">
        <v>1</v>
      </c>
      <c r="F346" s="167" t="s">
        <v>1317</v>
      </c>
      <c r="H346" s="168">
        <v>4</v>
      </c>
      <c r="I346" s="169"/>
      <c r="L346" s="165"/>
      <c r="M346" s="170"/>
      <c r="N346" s="171"/>
      <c r="O346" s="171"/>
      <c r="P346" s="171"/>
      <c r="Q346" s="171"/>
      <c r="R346" s="171"/>
      <c r="S346" s="171"/>
      <c r="T346" s="172"/>
      <c r="AT346" s="166" t="s">
        <v>186</v>
      </c>
      <c r="AU346" s="166" t="s">
        <v>85</v>
      </c>
      <c r="AV346" s="13" t="s">
        <v>85</v>
      </c>
      <c r="AW346" s="13" t="s">
        <v>31</v>
      </c>
      <c r="AX346" s="13" t="s">
        <v>83</v>
      </c>
      <c r="AY346" s="166" t="s">
        <v>132</v>
      </c>
    </row>
    <row r="347" spans="1:65" s="2" customFormat="1" ht="24.15" customHeight="1">
      <c r="A347" s="31"/>
      <c r="B347" s="136"/>
      <c r="C347" s="137" t="s">
        <v>805</v>
      </c>
      <c r="D347" s="137" t="s">
        <v>133</v>
      </c>
      <c r="E347" s="138" t="s">
        <v>1318</v>
      </c>
      <c r="F347" s="139" t="s">
        <v>1319</v>
      </c>
      <c r="G347" s="140" t="s">
        <v>289</v>
      </c>
      <c r="H347" s="173"/>
      <c r="I347" s="142"/>
      <c r="J347" s="143">
        <f>ROUND(I347*H347,2)</f>
        <v>0</v>
      </c>
      <c r="K347" s="139" t="s">
        <v>179</v>
      </c>
      <c r="L347" s="32"/>
      <c r="M347" s="144" t="s">
        <v>1</v>
      </c>
      <c r="N347" s="145" t="s">
        <v>41</v>
      </c>
      <c r="O347" s="57"/>
      <c r="P347" s="146">
        <f>O347*H347</f>
        <v>0</v>
      </c>
      <c r="Q347" s="146">
        <v>0</v>
      </c>
      <c r="R347" s="146">
        <f>Q347*H347</f>
        <v>0</v>
      </c>
      <c r="S347" s="146">
        <v>0</v>
      </c>
      <c r="T347" s="147">
        <f>S347*H347</f>
        <v>0</v>
      </c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R347" s="148" t="s">
        <v>256</v>
      </c>
      <c r="AT347" s="148" t="s">
        <v>133</v>
      </c>
      <c r="AU347" s="148" t="s">
        <v>85</v>
      </c>
      <c r="AY347" s="16" t="s">
        <v>132</v>
      </c>
      <c r="BE347" s="149">
        <f>IF(N347="základní",J347,0)</f>
        <v>0</v>
      </c>
      <c r="BF347" s="149">
        <f>IF(N347="snížená",J347,0)</f>
        <v>0</v>
      </c>
      <c r="BG347" s="149">
        <f>IF(N347="zákl. přenesená",J347,0)</f>
        <v>0</v>
      </c>
      <c r="BH347" s="149">
        <f>IF(N347="sníž. přenesená",J347,0)</f>
        <v>0</v>
      </c>
      <c r="BI347" s="149">
        <f>IF(N347="nulová",J347,0)</f>
        <v>0</v>
      </c>
      <c r="BJ347" s="16" t="s">
        <v>83</v>
      </c>
      <c r="BK347" s="149">
        <f>ROUND(I347*H347,2)</f>
        <v>0</v>
      </c>
      <c r="BL347" s="16" t="s">
        <v>256</v>
      </c>
      <c r="BM347" s="148" t="s">
        <v>1320</v>
      </c>
    </row>
    <row r="348" spans="1:65" s="2" customFormat="1" ht="28.8">
      <c r="A348" s="31"/>
      <c r="B348" s="32"/>
      <c r="C348" s="31"/>
      <c r="D348" s="150" t="s">
        <v>138</v>
      </c>
      <c r="E348" s="31"/>
      <c r="F348" s="151" t="s">
        <v>1321</v>
      </c>
      <c r="G348" s="31"/>
      <c r="H348" s="31"/>
      <c r="I348" s="152"/>
      <c r="J348" s="31"/>
      <c r="K348" s="31"/>
      <c r="L348" s="32"/>
      <c r="M348" s="153"/>
      <c r="N348" s="154"/>
      <c r="O348" s="57"/>
      <c r="P348" s="57"/>
      <c r="Q348" s="57"/>
      <c r="R348" s="57"/>
      <c r="S348" s="57"/>
      <c r="T348" s="58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T348" s="16" t="s">
        <v>138</v>
      </c>
      <c r="AU348" s="16" t="s">
        <v>85</v>
      </c>
    </row>
    <row r="349" spans="1:65" s="11" customFormat="1" ht="22.95" customHeight="1">
      <c r="B349" s="125"/>
      <c r="D349" s="126" t="s">
        <v>75</v>
      </c>
      <c r="E349" s="163" t="s">
        <v>993</v>
      </c>
      <c r="F349" s="163" t="s">
        <v>994</v>
      </c>
      <c r="I349" s="128"/>
      <c r="J349" s="164">
        <f>BK349</f>
        <v>0</v>
      </c>
      <c r="L349" s="125"/>
      <c r="M349" s="130"/>
      <c r="N349" s="131"/>
      <c r="O349" s="131"/>
      <c r="P349" s="132">
        <f>SUM(P350:P351)</f>
        <v>0</v>
      </c>
      <c r="Q349" s="131"/>
      <c r="R349" s="132">
        <f>SUM(R350:R351)</f>
        <v>0</v>
      </c>
      <c r="S349" s="131"/>
      <c r="T349" s="133">
        <f>SUM(T350:T351)</f>
        <v>2.4E-2</v>
      </c>
      <c r="AR349" s="126" t="s">
        <v>85</v>
      </c>
      <c r="AT349" s="134" t="s">
        <v>75</v>
      </c>
      <c r="AU349" s="134" t="s">
        <v>83</v>
      </c>
      <c r="AY349" s="126" t="s">
        <v>132</v>
      </c>
      <c r="BK349" s="135">
        <f>SUM(BK350:BK351)</f>
        <v>0</v>
      </c>
    </row>
    <row r="350" spans="1:65" s="2" customFormat="1" ht="24.15" customHeight="1">
      <c r="A350" s="31"/>
      <c r="B350" s="136"/>
      <c r="C350" s="137" t="s">
        <v>807</v>
      </c>
      <c r="D350" s="137" t="s">
        <v>133</v>
      </c>
      <c r="E350" s="138" t="s">
        <v>1322</v>
      </c>
      <c r="F350" s="139" t="s">
        <v>1323</v>
      </c>
      <c r="G350" s="140" t="s">
        <v>136</v>
      </c>
      <c r="H350" s="141">
        <v>1</v>
      </c>
      <c r="I350" s="142"/>
      <c r="J350" s="143">
        <f>ROUND(I350*H350,2)</f>
        <v>0</v>
      </c>
      <c r="K350" s="139" t="s">
        <v>179</v>
      </c>
      <c r="L350" s="32"/>
      <c r="M350" s="144" t="s">
        <v>1</v>
      </c>
      <c r="N350" s="145" t="s">
        <v>41</v>
      </c>
      <c r="O350" s="57"/>
      <c r="P350" s="146">
        <f>O350*H350</f>
        <v>0</v>
      </c>
      <c r="Q350" s="146">
        <v>0</v>
      </c>
      <c r="R350" s="146">
        <f>Q350*H350</f>
        <v>0</v>
      </c>
      <c r="S350" s="146">
        <v>2.4E-2</v>
      </c>
      <c r="T350" s="147">
        <f>S350*H350</f>
        <v>2.4E-2</v>
      </c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R350" s="148" t="s">
        <v>256</v>
      </c>
      <c r="AT350" s="148" t="s">
        <v>133</v>
      </c>
      <c r="AU350" s="148" t="s">
        <v>85</v>
      </c>
      <c r="AY350" s="16" t="s">
        <v>132</v>
      </c>
      <c r="BE350" s="149">
        <f>IF(N350="základní",J350,0)</f>
        <v>0</v>
      </c>
      <c r="BF350" s="149">
        <f>IF(N350="snížená",J350,0)</f>
        <v>0</v>
      </c>
      <c r="BG350" s="149">
        <f>IF(N350="zákl. přenesená",J350,0)</f>
        <v>0</v>
      </c>
      <c r="BH350" s="149">
        <f>IF(N350="sníž. přenesená",J350,0)</f>
        <v>0</v>
      </c>
      <c r="BI350" s="149">
        <f>IF(N350="nulová",J350,0)</f>
        <v>0</v>
      </c>
      <c r="BJ350" s="16" t="s">
        <v>83</v>
      </c>
      <c r="BK350" s="149">
        <f>ROUND(I350*H350,2)</f>
        <v>0</v>
      </c>
      <c r="BL350" s="16" t="s">
        <v>256</v>
      </c>
      <c r="BM350" s="148" t="s">
        <v>1324</v>
      </c>
    </row>
    <row r="351" spans="1:65" s="2" customFormat="1" ht="19.2">
      <c r="A351" s="31"/>
      <c r="B351" s="32"/>
      <c r="C351" s="31"/>
      <c r="D351" s="150" t="s">
        <v>138</v>
      </c>
      <c r="E351" s="31"/>
      <c r="F351" s="151" t="s">
        <v>1325</v>
      </c>
      <c r="G351" s="31"/>
      <c r="H351" s="31"/>
      <c r="I351" s="152"/>
      <c r="J351" s="31"/>
      <c r="K351" s="31"/>
      <c r="L351" s="32"/>
      <c r="M351" s="153"/>
      <c r="N351" s="154"/>
      <c r="O351" s="57"/>
      <c r="P351" s="57"/>
      <c r="Q351" s="57"/>
      <c r="R351" s="57"/>
      <c r="S351" s="57"/>
      <c r="T351" s="58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T351" s="16" t="s">
        <v>138</v>
      </c>
      <c r="AU351" s="16" t="s">
        <v>85</v>
      </c>
    </row>
    <row r="352" spans="1:65" s="11" customFormat="1" ht="22.95" customHeight="1">
      <c r="B352" s="125"/>
      <c r="D352" s="126" t="s">
        <v>75</v>
      </c>
      <c r="E352" s="163" t="s">
        <v>525</v>
      </c>
      <c r="F352" s="163" t="s">
        <v>526</v>
      </c>
      <c r="I352" s="128"/>
      <c r="J352" s="164">
        <f>BK352</f>
        <v>0</v>
      </c>
      <c r="L352" s="125"/>
      <c r="M352" s="130"/>
      <c r="N352" s="131"/>
      <c r="O352" s="131"/>
      <c r="P352" s="132">
        <f>SUM(P353:P378)</f>
        <v>0</v>
      </c>
      <c r="Q352" s="131"/>
      <c r="R352" s="132">
        <f>SUM(R353:R378)</f>
        <v>0.42376519999999995</v>
      </c>
      <c r="S352" s="131"/>
      <c r="T352" s="133">
        <f>SUM(T353:T378)</f>
        <v>9.7500000000000003E-2</v>
      </c>
      <c r="AR352" s="126" t="s">
        <v>85</v>
      </c>
      <c r="AT352" s="134" t="s">
        <v>75</v>
      </c>
      <c r="AU352" s="134" t="s">
        <v>83</v>
      </c>
      <c r="AY352" s="126" t="s">
        <v>132</v>
      </c>
      <c r="BK352" s="135">
        <f>SUM(BK353:BK378)</f>
        <v>0</v>
      </c>
    </row>
    <row r="353" spans="1:65" s="2" customFormat="1" ht="24.15" customHeight="1">
      <c r="A353" s="31"/>
      <c r="B353" s="136"/>
      <c r="C353" s="137" t="s">
        <v>811</v>
      </c>
      <c r="D353" s="137" t="s">
        <v>133</v>
      </c>
      <c r="E353" s="138" t="s">
        <v>528</v>
      </c>
      <c r="F353" s="139" t="s">
        <v>529</v>
      </c>
      <c r="G353" s="140" t="s">
        <v>178</v>
      </c>
      <c r="H353" s="141">
        <v>39</v>
      </c>
      <c r="I353" s="142"/>
      <c r="J353" s="143">
        <f>ROUND(I353*H353,2)</f>
        <v>0</v>
      </c>
      <c r="K353" s="139" t="s">
        <v>179</v>
      </c>
      <c r="L353" s="32"/>
      <c r="M353" s="144" t="s">
        <v>1</v>
      </c>
      <c r="N353" s="145" t="s">
        <v>41</v>
      </c>
      <c r="O353" s="57"/>
      <c r="P353" s="146">
        <f>O353*H353</f>
        <v>0</v>
      </c>
      <c r="Q353" s="146">
        <v>0</v>
      </c>
      <c r="R353" s="146">
        <f>Q353*H353</f>
        <v>0</v>
      </c>
      <c r="S353" s="146">
        <v>0</v>
      </c>
      <c r="T353" s="147">
        <f>S353*H353</f>
        <v>0</v>
      </c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R353" s="148" t="s">
        <v>256</v>
      </c>
      <c r="AT353" s="148" t="s">
        <v>133</v>
      </c>
      <c r="AU353" s="148" t="s">
        <v>85</v>
      </c>
      <c r="AY353" s="16" t="s">
        <v>132</v>
      </c>
      <c r="BE353" s="149">
        <f>IF(N353="základní",J353,0)</f>
        <v>0</v>
      </c>
      <c r="BF353" s="149">
        <f>IF(N353="snížená",J353,0)</f>
        <v>0</v>
      </c>
      <c r="BG353" s="149">
        <f>IF(N353="zákl. přenesená",J353,0)</f>
        <v>0</v>
      </c>
      <c r="BH353" s="149">
        <f>IF(N353="sníž. přenesená",J353,0)</f>
        <v>0</v>
      </c>
      <c r="BI353" s="149">
        <f>IF(N353="nulová",J353,0)</f>
        <v>0</v>
      </c>
      <c r="BJ353" s="16" t="s">
        <v>83</v>
      </c>
      <c r="BK353" s="149">
        <f>ROUND(I353*H353,2)</f>
        <v>0</v>
      </c>
      <c r="BL353" s="16" t="s">
        <v>256</v>
      </c>
      <c r="BM353" s="148" t="s">
        <v>530</v>
      </c>
    </row>
    <row r="354" spans="1:65" s="2" customFormat="1" ht="19.2">
      <c r="A354" s="31"/>
      <c r="B354" s="32"/>
      <c r="C354" s="31"/>
      <c r="D354" s="150" t="s">
        <v>138</v>
      </c>
      <c r="E354" s="31"/>
      <c r="F354" s="151" t="s">
        <v>531</v>
      </c>
      <c r="G354" s="31"/>
      <c r="H354" s="31"/>
      <c r="I354" s="152"/>
      <c r="J354" s="31"/>
      <c r="K354" s="31"/>
      <c r="L354" s="32"/>
      <c r="M354" s="153"/>
      <c r="N354" s="154"/>
      <c r="O354" s="57"/>
      <c r="P354" s="57"/>
      <c r="Q354" s="57"/>
      <c r="R354" s="57"/>
      <c r="S354" s="57"/>
      <c r="T354" s="58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T354" s="16" t="s">
        <v>138</v>
      </c>
      <c r="AU354" s="16" t="s">
        <v>85</v>
      </c>
    </row>
    <row r="355" spans="1:65" s="2" customFormat="1" ht="16.5" customHeight="1">
      <c r="A355" s="31"/>
      <c r="B355" s="136"/>
      <c r="C355" s="137" t="s">
        <v>816</v>
      </c>
      <c r="D355" s="137" t="s">
        <v>133</v>
      </c>
      <c r="E355" s="138" t="s">
        <v>533</v>
      </c>
      <c r="F355" s="139" t="s">
        <v>534</v>
      </c>
      <c r="G355" s="140" t="s">
        <v>178</v>
      </c>
      <c r="H355" s="141">
        <v>39</v>
      </c>
      <c r="I355" s="142"/>
      <c r="J355" s="143">
        <f>ROUND(I355*H355,2)</f>
        <v>0</v>
      </c>
      <c r="K355" s="139" t="s">
        <v>179</v>
      </c>
      <c r="L355" s="32"/>
      <c r="M355" s="144" t="s">
        <v>1</v>
      </c>
      <c r="N355" s="145" t="s">
        <v>41</v>
      </c>
      <c r="O355" s="57"/>
      <c r="P355" s="146">
        <f>O355*H355</f>
        <v>0</v>
      </c>
      <c r="Q355" s="146">
        <v>0</v>
      </c>
      <c r="R355" s="146">
        <f>Q355*H355</f>
        <v>0</v>
      </c>
      <c r="S355" s="146">
        <v>0</v>
      </c>
      <c r="T355" s="147">
        <f>S355*H355</f>
        <v>0</v>
      </c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R355" s="148" t="s">
        <v>256</v>
      </c>
      <c r="AT355" s="148" t="s">
        <v>133</v>
      </c>
      <c r="AU355" s="148" t="s">
        <v>85</v>
      </c>
      <c r="AY355" s="16" t="s">
        <v>132</v>
      </c>
      <c r="BE355" s="149">
        <f>IF(N355="základní",J355,0)</f>
        <v>0</v>
      </c>
      <c r="BF355" s="149">
        <f>IF(N355="snížená",J355,0)</f>
        <v>0</v>
      </c>
      <c r="BG355" s="149">
        <f>IF(N355="zákl. přenesená",J355,0)</f>
        <v>0</v>
      </c>
      <c r="BH355" s="149">
        <f>IF(N355="sníž. přenesená",J355,0)</f>
        <v>0</v>
      </c>
      <c r="BI355" s="149">
        <f>IF(N355="nulová",J355,0)</f>
        <v>0</v>
      </c>
      <c r="BJ355" s="16" t="s">
        <v>83</v>
      </c>
      <c r="BK355" s="149">
        <f>ROUND(I355*H355,2)</f>
        <v>0</v>
      </c>
      <c r="BL355" s="16" t="s">
        <v>256</v>
      </c>
      <c r="BM355" s="148" t="s">
        <v>535</v>
      </c>
    </row>
    <row r="356" spans="1:65" s="2" customFormat="1">
      <c r="A356" s="31"/>
      <c r="B356" s="32"/>
      <c r="C356" s="31"/>
      <c r="D356" s="150" t="s">
        <v>138</v>
      </c>
      <c r="E356" s="31"/>
      <c r="F356" s="151" t="s">
        <v>536</v>
      </c>
      <c r="G356" s="31"/>
      <c r="H356" s="31"/>
      <c r="I356" s="152"/>
      <c r="J356" s="31"/>
      <c r="K356" s="31"/>
      <c r="L356" s="32"/>
      <c r="M356" s="153"/>
      <c r="N356" s="154"/>
      <c r="O356" s="57"/>
      <c r="P356" s="57"/>
      <c r="Q356" s="57"/>
      <c r="R356" s="57"/>
      <c r="S356" s="57"/>
      <c r="T356" s="58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T356" s="16" t="s">
        <v>138</v>
      </c>
      <c r="AU356" s="16" t="s">
        <v>85</v>
      </c>
    </row>
    <row r="357" spans="1:65" s="2" customFormat="1" ht="24.15" customHeight="1">
      <c r="A357" s="31"/>
      <c r="B357" s="136"/>
      <c r="C357" s="137" t="s">
        <v>820</v>
      </c>
      <c r="D357" s="137" t="s">
        <v>133</v>
      </c>
      <c r="E357" s="138" t="s">
        <v>538</v>
      </c>
      <c r="F357" s="139" t="s">
        <v>539</v>
      </c>
      <c r="G357" s="140" t="s">
        <v>178</v>
      </c>
      <c r="H357" s="141">
        <v>39</v>
      </c>
      <c r="I357" s="142"/>
      <c r="J357" s="143">
        <f>ROUND(I357*H357,2)</f>
        <v>0</v>
      </c>
      <c r="K357" s="139" t="s">
        <v>179</v>
      </c>
      <c r="L357" s="32"/>
      <c r="M357" s="144" t="s">
        <v>1</v>
      </c>
      <c r="N357" s="145" t="s">
        <v>41</v>
      </c>
      <c r="O357" s="57"/>
      <c r="P357" s="146">
        <f>O357*H357</f>
        <v>0</v>
      </c>
      <c r="Q357" s="146">
        <v>3.0000000000000001E-5</v>
      </c>
      <c r="R357" s="146">
        <f>Q357*H357</f>
        <v>1.17E-3</v>
      </c>
      <c r="S357" s="146">
        <v>0</v>
      </c>
      <c r="T357" s="147">
        <f>S357*H357</f>
        <v>0</v>
      </c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R357" s="148" t="s">
        <v>256</v>
      </c>
      <c r="AT357" s="148" t="s">
        <v>133</v>
      </c>
      <c r="AU357" s="148" t="s">
        <v>85</v>
      </c>
      <c r="AY357" s="16" t="s">
        <v>132</v>
      </c>
      <c r="BE357" s="149">
        <f>IF(N357="základní",J357,0)</f>
        <v>0</v>
      </c>
      <c r="BF357" s="149">
        <f>IF(N357="snížená",J357,0)</f>
        <v>0</v>
      </c>
      <c r="BG357" s="149">
        <f>IF(N357="zákl. přenesená",J357,0)</f>
        <v>0</v>
      </c>
      <c r="BH357" s="149">
        <f>IF(N357="sníž. přenesená",J357,0)</f>
        <v>0</v>
      </c>
      <c r="BI357" s="149">
        <f>IF(N357="nulová",J357,0)</f>
        <v>0</v>
      </c>
      <c r="BJ357" s="16" t="s">
        <v>83</v>
      </c>
      <c r="BK357" s="149">
        <f>ROUND(I357*H357,2)</f>
        <v>0</v>
      </c>
      <c r="BL357" s="16" t="s">
        <v>256</v>
      </c>
      <c r="BM357" s="148" t="s">
        <v>540</v>
      </c>
    </row>
    <row r="358" spans="1:65" s="2" customFormat="1">
      <c r="A358" s="31"/>
      <c r="B358" s="32"/>
      <c r="C358" s="31"/>
      <c r="D358" s="150" t="s">
        <v>138</v>
      </c>
      <c r="E358" s="31"/>
      <c r="F358" s="151" t="s">
        <v>541</v>
      </c>
      <c r="G358" s="31"/>
      <c r="H358" s="31"/>
      <c r="I358" s="152"/>
      <c r="J358" s="31"/>
      <c r="K358" s="31"/>
      <c r="L358" s="32"/>
      <c r="M358" s="153"/>
      <c r="N358" s="154"/>
      <c r="O358" s="57"/>
      <c r="P358" s="57"/>
      <c r="Q358" s="57"/>
      <c r="R358" s="57"/>
      <c r="S358" s="57"/>
      <c r="T358" s="58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T358" s="16" t="s">
        <v>138</v>
      </c>
      <c r="AU358" s="16" t="s">
        <v>85</v>
      </c>
    </row>
    <row r="359" spans="1:65" s="2" customFormat="1" ht="33" customHeight="1">
      <c r="A359" s="31"/>
      <c r="B359" s="136"/>
      <c r="C359" s="137" t="s">
        <v>825</v>
      </c>
      <c r="D359" s="137" t="s">
        <v>133</v>
      </c>
      <c r="E359" s="138" t="s">
        <v>543</v>
      </c>
      <c r="F359" s="139" t="s">
        <v>544</v>
      </c>
      <c r="G359" s="140" t="s">
        <v>178</v>
      </c>
      <c r="H359" s="141">
        <v>39</v>
      </c>
      <c r="I359" s="142"/>
      <c r="J359" s="143">
        <f>ROUND(I359*H359,2)</f>
        <v>0</v>
      </c>
      <c r="K359" s="139" t="s">
        <v>179</v>
      </c>
      <c r="L359" s="32"/>
      <c r="M359" s="144" t="s">
        <v>1</v>
      </c>
      <c r="N359" s="145" t="s">
        <v>41</v>
      </c>
      <c r="O359" s="57"/>
      <c r="P359" s="146">
        <f>O359*H359</f>
        <v>0</v>
      </c>
      <c r="Q359" s="146">
        <v>7.4999999999999997E-3</v>
      </c>
      <c r="R359" s="146">
        <f>Q359*H359</f>
        <v>0.29249999999999998</v>
      </c>
      <c r="S359" s="146">
        <v>0</v>
      </c>
      <c r="T359" s="147">
        <f>S359*H359</f>
        <v>0</v>
      </c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R359" s="148" t="s">
        <v>256</v>
      </c>
      <c r="AT359" s="148" t="s">
        <v>133</v>
      </c>
      <c r="AU359" s="148" t="s">
        <v>85</v>
      </c>
      <c r="AY359" s="16" t="s">
        <v>132</v>
      </c>
      <c r="BE359" s="149">
        <f>IF(N359="základní",J359,0)</f>
        <v>0</v>
      </c>
      <c r="BF359" s="149">
        <f>IF(N359="snížená",J359,0)</f>
        <v>0</v>
      </c>
      <c r="BG359" s="149">
        <f>IF(N359="zákl. přenesená",J359,0)</f>
        <v>0</v>
      </c>
      <c r="BH359" s="149">
        <f>IF(N359="sníž. přenesená",J359,0)</f>
        <v>0</v>
      </c>
      <c r="BI359" s="149">
        <f>IF(N359="nulová",J359,0)</f>
        <v>0</v>
      </c>
      <c r="BJ359" s="16" t="s">
        <v>83</v>
      </c>
      <c r="BK359" s="149">
        <f>ROUND(I359*H359,2)</f>
        <v>0</v>
      </c>
      <c r="BL359" s="16" t="s">
        <v>256</v>
      </c>
      <c r="BM359" s="148" t="s">
        <v>545</v>
      </c>
    </row>
    <row r="360" spans="1:65" s="2" customFormat="1" ht="19.2">
      <c r="A360" s="31"/>
      <c r="B360" s="32"/>
      <c r="C360" s="31"/>
      <c r="D360" s="150" t="s">
        <v>138</v>
      </c>
      <c r="E360" s="31"/>
      <c r="F360" s="151" t="s">
        <v>546</v>
      </c>
      <c r="G360" s="31"/>
      <c r="H360" s="31"/>
      <c r="I360" s="152"/>
      <c r="J360" s="31"/>
      <c r="K360" s="31"/>
      <c r="L360" s="32"/>
      <c r="M360" s="153"/>
      <c r="N360" s="154"/>
      <c r="O360" s="57"/>
      <c r="P360" s="57"/>
      <c r="Q360" s="57"/>
      <c r="R360" s="57"/>
      <c r="S360" s="57"/>
      <c r="T360" s="58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T360" s="16" t="s">
        <v>138</v>
      </c>
      <c r="AU360" s="16" t="s">
        <v>85</v>
      </c>
    </row>
    <row r="361" spans="1:65" s="2" customFormat="1" ht="24.15" customHeight="1">
      <c r="A361" s="31"/>
      <c r="B361" s="136"/>
      <c r="C361" s="137" t="s">
        <v>829</v>
      </c>
      <c r="D361" s="137" t="s">
        <v>133</v>
      </c>
      <c r="E361" s="138" t="s">
        <v>548</v>
      </c>
      <c r="F361" s="139" t="s">
        <v>549</v>
      </c>
      <c r="G361" s="140" t="s">
        <v>178</v>
      </c>
      <c r="H361" s="141">
        <v>39</v>
      </c>
      <c r="I361" s="142"/>
      <c r="J361" s="143">
        <f>ROUND(I361*H361,2)</f>
        <v>0</v>
      </c>
      <c r="K361" s="139" t="s">
        <v>179</v>
      </c>
      <c r="L361" s="32"/>
      <c r="M361" s="144" t="s">
        <v>1</v>
      </c>
      <c r="N361" s="145" t="s">
        <v>41</v>
      </c>
      <c r="O361" s="57"/>
      <c r="P361" s="146">
        <f>O361*H361</f>
        <v>0</v>
      </c>
      <c r="Q361" s="146">
        <v>0</v>
      </c>
      <c r="R361" s="146">
        <f>Q361*H361</f>
        <v>0</v>
      </c>
      <c r="S361" s="146">
        <v>2.5000000000000001E-3</v>
      </c>
      <c r="T361" s="147">
        <f>S361*H361</f>
        <v>9.7500000000000003E-2</v>
      </c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R361" s="148" t="s">
        <v>256</v>
      </c>
      <c r="AT361" s="148" t="s">
        <v>133</v>
      </c>
      <c r="AU361" s="148" t="s">
        <v>85</v>
      </c>
      <c r="AY361" s="16" t="s">
        <v>132</v>
      </c>
      <c r="BE361" s="149">
        <f>IF(N361="základní",J361,0)</f>
        <v>0</v>
      </c>
      <c r="BF361" s="149">
        <f>IF(N361="snížená",J361,0)</f>
        <v>0</v>
      </c>
      <c r="BG361" s="149">
        <f>IF(N361="zákl. přenesená",J361,0)</f>
        <v>0</v>
      </c>
      <c r="BH361" s="149">
        <f>IF(N361="sníž. přenesená",J361,0)</f>
        <v>0</v>
      </c>
      <c r="BI361" s="149">
        <f>IF(N361="nulová",J361,0)</f>
        <v>0</v>
      </c>
      <c r="BJ361" s="16" t="s">
        <v>83</v>
      </c>
      <c r="BK361" s="149">
        <f>ROUND(I361*H361,2)</f>
        <v>0</v>
      </c>
      <c r="BL361" s="16" t="s">
        <v>256</v>
      </c>
      <c r="BM361" s="148" t="s">
        <v>550</v>
      </c>
    </row>
    <row r="362" spans="1:65" s="2" customFormat="1" ht="19.2">
      <c r="A362" s="31"/>
      <c r="B362" s="32"/>
      <c r="C362" s="31"/>
      <c r="D362" s="150" t="s">
        <v>138</v>
      </c>
      <c r="E362" s="31"/>
      <c r="F362" s="151" t="s">
        <v>551</v>
      </c>
      <c r="G362" s="31"/>
      <c r="H362" s="31"/>
      <c r="I362" s="152"/>
      <c r="J362" s="31"/>
      <c r="K362" s="31"/>
      <c r="L362" s="32"/>
      <c r="M362" s="153"/>
      <c r="N362" s="154"/>
      <c r="O362" s="57"/>
      <c r="P362" s="57"/>
      <c r="Q362" s="57"/>
      <c r="R362" s="57"/>
      <c r="S362" s="57"/>
      <c r="T362" s="58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T362" s="16" t="s">
        <v>138</v>
      </c>
      <c r="AU362" s="16" t="s">
        <v>85</v>
      </c>
    </row>
    <row r="363" spans="1:65" s="2" customFormat="1" ht="16.5" customHeight="1">
      <c r="A363" s="31"/>
      <c r="B363" s="136"/>
      <c r="C363" s="137" t="s">
        <v>834</v>
      </c>
      <c r="D363" s="137" t="s">
        <v>133</v>
      </c>
      <c r="E363" s="138" t="s">
        <v>553</v>
      </c>
      <c r="F363" s="139" t="s">
        <v>554</v>
      </c>
      <c r="G363" s="140" t="s">
        <v>178</v>
      </c>
      <c r="H363" s="141">
        <v>39</v>
      </c>
      <c r="I363" s="142"/>
      <c r="J363" s="143">
        <f>ROUND(I363*H363,2)</f>
        <v>0</v>
      </c>
      <c r="K363" s="139" t="s">
        <v>179</v>
      </c>
      <c r="L363" s="32"/>
      <c r="M363" s="144" t="s">
        <v>1</v>
      </c>
      <c r="N363" s="145" t="s">
        <v>41</v>
      </c>
      <c r="O363" s="57"/>
      <c r="P363" s="146">
        <f>O363*H363</f>
        <v>0</v>
      </c>
      <c r="Q363" s="146">
        <v>2.9999999999999997E-4</v>
      </c>
      <c r="R363" s="146">
        <f>Q363*H363</f>
        <v>1.1699999999999999E-2</v>
      </c>
      <c r="S363" s="146">
        <v>0</v>
      </c>
      <c r="T363" s="147">
        <f>S363*H363</f>
        <v>0</v>
      </c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R363" s="148" t="s">
        <v>256</v>
      </c>
      <c r="AT363" s="148" t="s">
        <v>133</v>
      </c>
      <c r="AU363" s="148" t="s">
        <v>85</v>
      </c>
      <c r="AY363" s="16" t="s">
        <v>132</v>
      </c>
      <c r="BE363" s="149">
        <f>IF(N363="základní",J363,0)</f>
        <v>0</v>
      </c>
      <c r="BF363" s="149">
        <f>IF(N363="snížená",J363,0)</f>
        <v>0</v>
      </c>
      <c r="BG363" s="149">
        <f>IF(N363="zákl. přenesená",J363,0)</f>
        <v>0</v>
      </c>
      <c r="BH363" s="149">
        <f>IF(N363="sníž. přenesená",J363,0)</f>
        <v>0</v>
      </c>
      <c r="BI363" s="149">
        <f>IF(N363="nulová",J363,0)</f>
        <v>0</v>
      </c>
      <c r="BJ363" s="16" t="s">
        <v>83</v>
      </c>
      <c r="BK363" s="149">
        <f>ROUND(I363*H363,2)</f>
        <v>0</v>
      </c>
      <c r="BL363" s="16" t="s">
        <v>256</v>
      </c>
      <c r="BM363" s="148" t="s">
        <v>555</v>
      </c>
    </row>
    <row r="364" spans="1:65" s="2" customFormat="1" ht="19.2">
      <c r="A364" s="31"/>
      <c r="B364" s="32"/>
      <c r="C364" s="31"/>
      <c r="D364" s="150" t="s">
        <v>138</v>
      </c>
      <c r="E364" s="31"/>
      <c r="F364" s="151" t="s">
        <v>556</v>
      </c>
      <c r="G364" s="31"/>
      <c r="H364" s="31"/>
      <c r="I364" s="152"/>
      <c r="J364" s="31"/>
      <c r="K364" s="31"/>
      <c r="L364" s="32"/>
      <c r="M364" s="153"/>
      <c r="N364" s="154"/>
      <c r="O364" s="57"/>
      <c r="P364" s="57"/>
      <c r="Q364" s="57"/>
      <c r="R364" s="57"/>
      <c r="S364" s="57"/>
      <c r="T364" s="58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T364" s="16" t="s">
        <v>138</v>
      </c>
      <c r="AU364" s="16" t="s">
        <v>85</v>
      </c>
    </row>
    <row r="365" spans="1:65" s="2" customFormat="1" ht="16.5" customHeight="1">
      <c r="A365" s="31"/>
      <c r="B365" s="136"/>
      <c r="C365" s="174" t="s">
        <v>838</v>
      </c>
      <c r="D365" s="174" t="s">
        <v>337</v>
      </c>
      <c r="E365" s="175" t="s">
        <v>558</v>
      </c>
      <c r="F365" s="176" t="s">
        <v>559</v>
      </c>
      <c r="G365" s="177" t="s">
        <v>178</v>
      </c>
      <c r="H365" s="178">
        <v>42.9</v>
      </c>
      <c r="I365" s="179"/>
      <c r="J365" s="180">
        <f>ROUND(I365*H365,2)</f>
        <v>0</v>
      </c>
      <c r="K365" s="176" t="s">
        <v>179</v>
      </c>
      <c r="L365" s="181"/>
      <c r="M365" s="182" t="s">
        <v>1</v>
      </c>
      <c r="N365" s="183" t="s">
        <v>41</v>
      </c>
      <c r="O365" s="57"/>
      <c r="P365" s="146">
        <f>O365*H365</f>
        <v>0</v>
      </c>
      <c r="Q365" s="146">
        <v>2.64E-3</v>
      </c>
      <c r="R365" s="146">
        <f>Q365*H365</f>
        <v>0.113256</v>
      </c>
      <c r="S365" s="146">
        <v>0</v>
      </c>
      <c r="T365" s="147">
        <f>S365*H365</f>
        <v>0</v>
      </c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R365" s="148" t="s">
        <v>340</v>
      </c>
      <c r="AT365" s="148" t="s">
        <v>337</v>
      </c>
      <c r="AU365" s="148" t="s">
        <v>85</v>
      </c>
      <c r="AY365" s="16" t="s">
        <v>132</v>
      </c>
      <c r="BE365" s="149">
        <f>IF(N365="základní",J365,0)</f>
        <v>0</v>
      </c>
      <c r="BF365" s="149">
        <f>IF(N365="snížená",J365,0)</f>
        <v>0</v>
      </c>
      <c r="BG365" s="149">
        <f>IF(N365="zákl. přenesená",J365,0)</f>
        <v>0</v>
      </c>
      <c r="BH365" s="149">
        <f>IF(N365="sníž. přenesená",J365,0)</f>
        <v>0</v>
      </c>
      <c r="BI365" s="149">
        <f>IF(N365="nulová",J365,0)</f>
        <v>0</v>
      </c>
      <c r="BJ365" s="16" t="s">
        <v>83</v>
      </c>
      <c r="BK365" s="149">
        <f>ROUND(I365*H365,2)</f>
        <v>0</v>
      </c>
      <c r="BL365" s="16" t="s">
        <v>256</v>
      </c>
      <c r="BM365" s="148" t="s">
        <v>560</v>
      </c>
    </row>
    <row r="366" spans="1:65" s="2" customFormat="1">
      <c r="A366" s="31"/>
      <c r="B366" s="32"/>
      <c r="C366" s="31"/>
      <c r="D366" s="150" t="s">
        <v>138</v>
      </c>
      <c r="E366" s="31"/>
      <c r="F366" s="151" t="s">
        <v>559</v>
      </c>
      <c r="G366" s="31"/>
      <c r="H366" s="31"/>
      <c r="I366" s="152"/>
      <c r="J366" s="31"/>
      <c r="K366" s="31"/>
      <c r="L366" s="32"/>
      <c r="M366" s="153"/>
      <c r="N366" s="154"/>
      <c r="O366" s="57"/>
      <c r="P366" s="57"/>
      <c r="Q366" s="57"/>
      <c r="R366" s="57"/>
      <c r="S366" s="57"/>
      <c r="T366" s="58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T366" s="16" t="s">
        <v>138</v>
      </c>
      <c r="AU366" s="16" t="s">
        <v>85</v>
      </c>
    </row>
    <row r="367" spans="1:65" s="13" customFormat="1">
      <c r="B367" s="165"/>
      <c r="D367" s="150" t="s">
        <v>186</v>
      </c>
      <c r="E367" s="166" t="s">
        <v>1</v>
      </c>
      <c r="F367" s="167" t="s">
        <v>1326</v>
      </c>
      <c r="H367" s="168">
        <v>39</v>
      </c>
      <c r="I367" s="169"/>
      <c r="L367" s="165"/>
      <c r="M367" s="170"/>
      <c r="N367" s="171"/>
      <c r="O367" s="171"/>
      <c r="P367" s="171"/>
      <c r="Q367" s="171"/>
      <c r="R367" s="171"/>
      <c r="S367" s="171"/>
      <c r="T367" s="172"/>
      <c r="AT367" s="166" t="s">
        <v>186</v>
      </c>
      <c r="AU367" s="166" t="s">
        <v>85</v>
      </c>
      <c r="AV367" s="13" t="s">
        <v>85</v>
      </c>
      <c r="AW367" s="13" t="s">
        <v>31</v>
      </c>
      <c r="AX367" s="13" t="s">
        <v>83</v>
      </c>
      <c r="AY367" s="166" t="s">
        <v>132</v>
      </c>
    </row>
    <row r="368" spans="1:65" s="13" customFormat="1">
      <c r="B368" s="165"/>
      <c r="D368" s="150" t="s">
        <v>186</v>
      </c>
      <c r="F368" s="167" t="s">
        <v>1327</v>
      </c>
      <c r="H368" s="168">
        <v>42.9</v>
      </c>
      <c r="I368" s="169"/>
      <c r="L368" s="165"/>
      <c r="M368" s="170"/>
      <c r="N368" s="171"/>
      <c r="O368" s="171"/>
      <c r="P368" s="171"/>
      <c r="Q368" s="171"/>
      <c r="R368" s="171"/>
      <c r="S368" s="171"/>
      <c r="T368" s="172"/>
      <c r="AT368" s="166" t="s">
        <v>186</v>
      </c>
      <c r="AU368" s="166" t="s">
        <v>85</v>
      </c>
      <c r="AV368" s="13" t="s">
        <v>85</v>
      </c>
      <c r="AW368" s="13" t="s">
        <v>3</v>
      </c>
      <c r="AX368" s="13" t="s">
        <v>83</v>
      </c>
      <c r="AY368" s="166" t="s">
        <v>132</v>
      </c>
    </row>
    <row r="369" spans="1:65" s="2" customFormat="1" ht="16.5" customHeight="1">
      <c r="A369" s="31"/>
      <c r="B369" s="136"/>
      <c r="C369" s="137" t="s">
        <v>839</v>
      </c>
      <c r="D369" s="137" t="s">
        <v>133</v>
      </c>
      <c r="E369" s="138" t="s">
        <v>563</v>
      </c>
      <c r="F369" s="139" t="s">
        <v>564</v>
      </c>
      <c r="G369" s="140" t="s">
        <v>212</v>
      </c>
      <c r="H369" s="141">
        <v>23.36</v>
      </c>
      <c r="I369" s="142"/>
      <c r="J369" s="143">
        <f>ROUND(I369*H369,2)</f>
        <v>0</v>
      </c>
      <c r="K369" s="139" t="s">
        <v>179</v>
      </c>
      <c r="L369" s="32"/>
      <c r="M369" s="144" t="s">
        <v>1</v>
      </c>
      <c r="N369" s="145" t="s">
        <v>41</v>
      </c>
      <c r="O369" s="57"/>
      <c r="P369" s="146">
        <f>O369*H369</f>
        <v>0</v>
      </c>
      <c r="Q369" s="146">
        <v>1.0000000000000001E-5</v>
      </c>
      <c r="R369" s="146">
        <f>Q369*H369</f>
        <v>2.3360000000000001E-4</v>
      </c>
      <c r="S369" s="146">
        <v>0</v>
      </c>
      <c r="T369" s="147">
        <f>S369*H369</f>
        <v>0</v>
      </c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R369" s="148" t="s">
        <v>256</v>
      </c>
      <c r="AT369" s="148" t="s">
        <v>133</v>
      </c>
      <c r="AU369" s="148" t="s">
        <v>85</v>
      </c>
      <c r="AY369" s="16" t="s">
        <v>132</v>
      </c>
      <c r="BE369" s="149">
        <f>IF(N369="základní",J369,0)</f>
        <v>0</v>
      </c>
      <c r="BF369" s="149">
        <f>IF(N369="snížená",J369,0)</f>
        <v>0</v>
      </c>
      <c r="BG369" s="149">
        <f>IF(N369="zákl. přenesená",J369,0)</f>
        <v>0</v>
      </c>
      <c r="BH369" s="149">
        <f>IF(N369="sníž. přenesená",J369,0)</f>
        <v>0</v>
      </c>
      <c r="BI369" s="149">
        <f>IF(N369="nulová",J369,0)</f>
        <v>0</v>
      </c>
      <c r="BJ369" s="16" t="s">
        <v>83</v>
      </c>
      <c r="BK369" s="149">
        <f>ROUND(I369*H369,2)</f>
        <v>0</v>
      </c>
      <c r="BL369" s="16" t="s">
        <v>256</v>
      </c>
      <c r="BM369" s="148" t="s">
        <v>565</v>
      </c>
    </row>
    <row r="370" spans="1:65" s="2" customFormat="1">
      <c r="A370" s="31"/>
      <c r="B370" s="32"/>
      <c r="C370" s="31"/>
      <c r="D370" s="150" t="s">
        <v>138</v>
      </c>
      <c r="E370" s="31"/>
      <c r="F370" s="151" t="s">
        <v>566</v>
      </c>
      <c r="G370" s="31"/>
      <c r="H370" s="31"/>
      <c r="I370" s="152"/>
      <c r="J370" s="31"/>
      <c r="K370" s="31"/>
      <c r="L370" s="32"/>
      <c r="M370" s="153"/>
      <c r="N370" s="154"/>
      <c r="O370" s="57"/>
      <c r="P370" s="57"/>
      <c r="Q370" s="57"/>
      <c r="R370" s="57"/>
      <c r="S370" s="57"/>
      <c r="T370" s="58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T370" s="16" t="s">
        <v>138</v>
      </c>
      <c r="AU370" s="16" t="s">
        <v>85</v>
      </c>
    </row>
    <row r="371" spans="1:65" s="13" customFormat="1">
      <c r="B371" s="165"/>
      <c r="D371" s="150" t="s">
        <v>186</v>
      </c>
      <c r="E371" s="166" t="s">
        <v>1</v>
      </c>
      <c r="F371" s="167" t="s">
        <v>1328</v>
      </c>
      <c r="H371" s="168">
        <v>25.26</v>
      </c>
      <c r="I371" s="169"/>
      <c r="L371" s="165"/>
      <c r="M371" s="170"/>
      <c r="N371" s="171"/>
      <c r="O371" s="171"/>
      <c r="P371" s="171"/>
      <c r="Q371" s="171"/>
      <c r="R371" s="171"/>
      <c r="S371" s="171"/>
      <c r="T371" s="172"/>
      <c r="AT371" s="166" t="s">
        <v>186</v>
      </c>
      <c r="AU371" s="166" t="s">
        <v>85</v>
      </c>
      <c r="AV371" s="13" t="s">
        <v>85</v>
      </c>
      <c r="AW371" s="13" t="s">
        <v>31</v>
      </c>
      <c r="AX371" s="13" t="s">
        <v>76</v>
      </c>
      <c r="AY371" s="166" t="s">
        <v>132</v>
      </c>
    </row>
    <row r="372" spans="1:65" s="13" customFormat="1">
      <c r="B372" s="165"/>
      <c r="D372" s="150" t="s">
        <v>186</v>
      </c>
      <c r="E372" s="166" t="s">
        <v>1</v>
      </c>
      <c r="F372" s="167" t="s">
        <v>1329</v>
      </c>
      <c r="H372" s="168">
        <v>-0.9</v>
      </c>
      <c r="I372" s="169"/>
      <c r="L372" s="165"/>
      <c r="M372" s="170"/>
      <c r="N372" s="171"/>
      <c r="O372" s="171"/>
      <c r="P372" s="171"/>
      <c r="Q372" s="171"/>
      <c r="R372" s="171"/>
      <c r="S372" s="171"/>
      <c r="T372" s="172"/>
      <c r="AT372" s="166" t="s">
        <v>186</v>
      </c>
      <c r="AU372" s="166" t="s">
        <v>85</v>
      </c>
      <c r="AV372" s="13" t="s">
        <v>85</v>
      </c>
      <c r="AW372" s="13" t="s">
        <v>31</v>
      </c>
      <c r="AX372" s="13" t="s">
        <v>76</v>
      </c>
      <c r="AY372" s="166" t="s">
        <v>132</v>
      </c>
    </row>
    <row r="373" spans="1:65" s="13" customFormat="1">
      <c r="B373" s="165"/>
      <c r="D373" s="150" t="s">
        <v>186</v>
      </c>
      <c r="E373" s="166" t="s">
        <v>1</v>
      </c>
      <c r="F373" s="167" t="s">
        <v>115</v>
      </c>
      <c r="H373" s="168">
        <v>-1</v>
      </c>
      <c r="I373" s="169"/>
      <c r="L373" s="165"/>
      <c r="M373" s="170"/>
      <c r="N373" s="171"/>
      <c r="O373" s="171"/>
      <c r="P373" s="171"/>
      <c r="Q373" s="171"/>
      <c r="R373" s="171"/>
      <c r="S373" s="171"/>
      <c r="T373" s="172"/>
      <c r="AT373" s="166" t="s">
        <v>186</v>
      </c>
      <c r="AU373" s="166" t="s">
        <v>85</v>
      </c>
      <c r="AV373" s="13" t="s">
        <v>85</v>
      </c>
      <c r="AW373" s="13" t="s">
        <v>31</v>
      </c>
      <c r="AX373" s="13" t="s">
        <v>76</v>
      </c>
      <c r="AY373" s="166" t="s">
        <v>132</v>
      </c>
    </row>
    <row r="374" spans="1:65" s="2" customFormat="1" ht="16.5" customHeight="1">
      <c r="A374" s="31"/>
      <c r="B374" s="136"/>
      <c r="C374" s="174" t="s">
        <v>841</v>
      </c>
      <c r="D374" s="174" t="s">
        <v>337</v>
      </c>
      <c r="E374" s="175" t="s">
        <v>569</v>
      </c>
      <c r="F374" s="176" t="s">
        <v>570</v>
      </c>
      <c r="G374" s="177" t="s">
        <v>212</v>
      </c>
      <c r="H374" s="178">
        <v>24.527999999999999</v>
      </c>
      <c r="I374" s="179"/>
      <c r="J374" s="180">
        <f>ROUND(I374*H374,2)</f>
        <v>0</v>
      </c>
      <c r="K374" s="176" t="s">
        <v>179</v>
      </c>
      <c r="L374" s="181"/>
      <c r="M374" s="182" t="s">
        <v>1</v>
      </c>
      <c r="N374" s="183" t="s">
        <v>41</v>
      </c>
      <c r="O374" s="57"/>
      <c r="P374" s="146">
        <f>O374*H374</f>
        <v>0</v>
      </c>
      <c r="Q374" s="146">
        <v>2.0000000000000001E-4</v>
      </c>
      <c r="R374" s="146">
        <f>Q374*H374</f>
        <v>4.9055999999999995E-3</v>
      </c>
      <c r="S374" s="146">
        <v>0</v>
      </c>
      <c r="T374" s="147">
        <f>S374*H374</f>
        <v>0</v>
      </c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R374" s="148" t="s">
        <v>340</v>
      </c>
      <c r="AT374" s="148" t="s">
        <v>337</v>
      </c>
      <c r="AU374" s="148" t="s">
        <v>85</v>
      </c>
      <c r="AY374" s="16" t="s">
        <v>132</v>
      </c>
      <c r="BE374" s="149">
        <f>IF(N374="základní",J374,0)</f>
        <v>0</v>
      </c>
      <c r="BF374" s="149">
        <f>IF(N374="snížená",J374,0)</f>
        <v>0</v>
      </c>
      <c r="BG374" s="149">
        <f>IF(N374="zákl. přenesená",J374,0)</f>
        <v>0</v>
      </c>
      <c r="BH374" s="149">
        <f>IF(N374="sníž. přenesená",J374,0)</f>
        <v>0</v>
      </c>
      <c r="BI374" s="149">
        <f>IF(N374="nulová",J374,0)</f>
        <v>0</v>
      </c>
      <c r="BJ374" s="16" t="s">
        <v>83</v>
      </c>
      <c r="BK374" s="149">
        <f>ROUND(I374*H374,2)</f>
        <v>0</v>
      </c>
      <c r="BL374" s="16" t="s">
        <v>256</v>
      </c>
      <c r="BM374" s="148" t="s">
        <v>571</v>
      </c>
    </row>
    <row r="375" spans="1:65" s="2" customFormat="1">
      <c r="A375" s="31"/>
      <c r="B375" s="32"/>
      <c r="C375" s="31"/>
      <c r="D375" s="150" t="s">
        <v>138</v>
      </c>
      <c r="E375" s="31"/>
      <c r="F375" s="151" t="s">
        <v>570</v>
      </c>
      <c r="G375" s="31"/>
      <c r="H375" s="31"/>
      <c r="I375" s="152"/>
      <c r="J375" s="31"/>
      <c r="K375" s="31"/>
      <c r="L375" s="32"/>
      <c r="M375" s="153"/>
      <c r="N375" s="154"/>
      <c r="O375" s="57"/>
      <c r="P375" s="57"/>
      <c r="Q375" s="57"/>
      <c r="R375" s="57"/>
      <c r="S375" s="57"/>
      <c r="T375" s="58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T375" s="16" t="s">
        <v>138</v>
      </c>
      <c r="AU375" s="16" t="s">
        <v>85</v>
      </c>
    </row>
    <row r="376" spans="1:65" s="13" customFormat="1">
      <c r="B376" s="165"/>
      <c r="D376" s="150" t="s">
        <v>186</v>
      </c>
      <c r="F376" s="167" t="s">
        <v>1330</v>
      </c>
      <c r="H376" s="168">
        <v>24.527999999999999</v>
      </c>
      <c r="I376" s="169"/>
      <c r="L376" s="165"/>
      <c r="M376" s="170"/>
      <c r="N376" s="171"/>
      <c r="O376" s="171"/>
      <c r="P376" s="171"/>
      <c r="Q376" s="171"/>
      <c r="R376" s="171"/>
      <c r="S376" s="171"/>
      <c r="T376" s="172"/>
      <c r="AT376" s="166" t="s">
        <v>186</v>
      </c>
      <c r="AU376" s="166" t="s">
        <v>85</v>
      </c>
      <c r="AV376" s="13" t="s">
        <v>85</v>
      </c>
      <c r="AW376" s="13" t="s">
        <v>3</v>
      </c>
      <c r="AX376" s="13" t="s">
        <v>83</v>
      </c>
      <c r="AY376" s="166" t="s">
        <v>132</v>
      </c>
    </row>
    <row r="377" spans="1:65" s="2" customFormat="1" ht="24.15" customHeight="1">
      <c r="A377" s="31"/>
      <c r="B377" s="136"/>
      <c r="C377" s="137" t="s">
        <v>842</v>
      </c>
      <c r="D377" s="137" t="s">
        <v>133</v>
      </c>
      <c r="E377" s="138" t="s">
        <v>574</v>
      </c>
      <c r="F377" s="139" t="s">
        <v>575</v>
      </c>
      <c r="G377" s="140" t="s">
        <v>289</v>
      </c>
      <c r="H377" s="173"/>
      <c r="I377" s="142"/>
      <c r="J377" s="143">
        <f>ROUND(I377*H377,2)</f>
        <v>0</v>
      </c>
      <c r="K377" s="139" t="s">
        <v>179</v>
      </c>
      <c r="L377" s="32"/>
      <c r="M377" s="144" t="s">
        <v>1</v>
      </c>
      <c r="N377" s="145" t="s">
        <v>41</v>
      </c>
      <c r="O377" s="57"/>
      <c r="P377" s="146">
        <f>O377*H377</f>
        <v>0</v>
      </c>
      <c r="Q377" s="146">
        <v>0</v>
      </c>
      <c r="R377" s="146">
        <f>Q377*H377</f>
        <v>0</v>
      </c>
      <c r="S377" s="146">
        <v>0</v>
      </c>
      <c r="T377" s="147">
        <f>S377*H377</f>
        <v>0</v>
      </c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R377" s="148" t="s">
        <v>256</v>
      </c>
      <c r="AT377" s="148" t="s">
        <v>133</v>
      </c>
      <c r="AU377" s="148" t="s">
        <v>85</v>
      </c>
      <c r="AY377" s="16" t="s">
        <v>132</v>
      </c>
      <c r="BE377" s="149">
        <f>IF(N377="základní",J377,0)</f>
        <v>0</v>
      </c>
      <c r="BF377" s="149">
        <f>IF(N377="snížená",J377,0)</f>
        <v>0</v>
      </c>
      <c r="BG377" s="149">
        <f>IF(N377="zákl. přenesená",J377,0)</f>
        <v>0</v>
      </c>
      <c r="BH377" s="149">
        <f>IF(N377="sníž. přenesená",J377,0)</f>
        <v>0</v>
      </c>
      <c r="BI377" s="149">
        <f>IF(N377="nulová",J377,0)</f>
        <v>0</v>
      </c>
      <c r="BJ377" s="16" t="s">
        <v>83</v>
      </c>
      <c r="BK377" s="149">
        <f>ROUND(I377*H377,2)</f>
        <v>0</v>
      </c>
      <c r="BL377" s="16" t="s">
        <v>256</v>
      </c>
      <c r="BM377" s="148" t="s">
        <v>576</v>
      </c>
    </row>
    <row r="378" spans="1:65" s="2" customFormat="1" ht="28.8">
      <c r="A378" s="31"/>
      <c r="B378" s="32"/>
      <c r="C378" s="31"/>
      <c r="D378" s="150" t="s">
        <v>138</v>
      </c>
      <c r="E378" s="31"/>
      <c r="F378" s="151" t="s">
        <v>577</v>
      </c>
      <c r="G378" s="31"/>
      <c r="H378" s="31"/>
      <c r="I378" s="152"/>
      <c r="J378" s="31"/>
      <c r="K378" s="31"/>
      <c r="L378" s="32"/>
      <c r="M378" s="153"/>
      <c r="N378" s="154"/>
      <c r="O378" s="57"/>
      <c r="P378" s="57"/>
      <c r="Q378" s="57"/>
      <c r="R378" s="57"/>
      <c r="S378" s="57"/>
      <c r="T378" s="58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T378" s="16" t="s">
        <v>138</v>
      </c>
      <c r="AU378" s="16" t="s">
        <v>85</v>
      </c>
    </row>
    <row r="379" spans="1:65" s="11" customFormat="1" ht="22.95" customHeight="1">
      <c r="B379" s="125"/>
      <c r="D379" s="126" t="s">
        <v>75</v>
      </c>
      <c r="E379" s="163" t="s">
        <v>578</v>
      </c>
      <c r="F379" s="163" t="s">
        <v>579</v>
      </c>
      <c r="I379" s="128"/>
      <c r="J379" s="164">
        <f>BK379</f>
        <v>0</v>
      </c>
      <c r="L379" s="125"/>
      <c r="M379" s="130"/>
      <c r="N379" s="131"/>
      <c r="O379" s="131"/>
      <c r="P379" s="132">
        <f>SUM(P380:P388)</f>
        <v>0</v>
      </c>
      <c r="Q379" s="131"/>
      <c r="R379" s="132">
        <f>SUM(R380:R388)</f>
        <v>0.16956199999999999</v>
      </c>
      <c r="S379" s="131"/>
      <c r="T379" s="133">
        <f>SUM(T380:T388)</f>
        <v>3.5277999999999997E-2</v>
      </c>
      <c r="AR379" s="126" t="s">
        <v>85</v>
      </c>
      <c r="AT379" s="134" t="s">
        <v>75</v>
      </c>
      <c r="AU379" s="134" t="s">
        <v>83</v>
      </c>
      <c r="AY379" s="126" t="s">
        <v>132</v>
      </c>
      <c r="BK379" s="135">
        <f>SUM(BK380:BK388)</f>
        <v>0</v>
      </c>
    </row>
    <row r="380" spans="1:65" s="2" customFormat="1" ht="24.15" customHeight="1">
      <c r="A380" s="31"/>
      <c r="B380" s="136"/>
      <c r="C380" s="137" t="s">
        <v>843</v>
      </c>
      <c r="D380" s="137" t="s">
        <v>133</v>
      </c>
      <c r="E380" s="138" t="s">
        <v>581</v>
      </c>
      <c r="F380" s="139" t="s">
        <v>582</v>
      </c>
      <c r="G380" s="140" t="s">
        <v>178</v>
      </c>
      <c r="H380" s="141">
        <v>113.8</v>
      </c>
      <c r="I380" s="142"/>
      <c r="J380" s="143">
        <f>ROUND(I380*H380,2)</f>
        <v>0</v>
      </c>
      <c r="K380" s="139" t="s">
        <v>179</v>
      </c>
      <c r="L380" s="32"/>
      <c r="M380" s="144" t="s">
        <v>1</v>
      </c>
      <c r="N380" s="145" t="s">
        <v>41</v>
      </c>
      <c r="O380" s="57"/>
      <c r="P380" s="146">
        <f>O380*H380</f>
        <v>0</v>
      </c>
      <c r="Q380" s="146">
        <v>0</v>
      </c>
      <c r="R380" s="146">
        <f>Q380*H380</f>
        <v>0</v>
      </c>
      <c r="S380" s="146">
        <v>0</v>
      </c>
      <c r="T380" s="147">
        <f>S380*H380</f>
        <v>0</v>
      </c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R380" s="148" t="s">
        <v>256</v>
      </c>
      <c r="AT380" s="148" t="s">
        <v>133</v>
      </c>
      <c r="AU380" s="148" t="s">
        <v>85</v>
      </c>
      <c r="AY380" s="16" t="s">
        <v>132</v>
      </c>
      <c r="BE380" s="149">
        <f>IF(N380="základní",J380,0)</f>
        <v>0</v>
      </c>
      <c r="BF380" s="149">
        <f>IF(N380="snížená",J380,0)</f>
        <v>0</v>
      </c>
      <c r="BG380" s="149">
        <f>IF(N380="zákl. přenesená",J380,0)</f>
        <v>0</v>
      </c>
      <c r="BH380" s="149">
        <f>IF(N380="sníž. přenesená",J380,0)</f>
        <v>0</v>
      </c>
      <c r="BI380" s="149">
        <f>IF(N380="nulová",J380,0)</f>
        <v>0</v>
      </c>
      <c r="BJ380" s="16" t="s">
        <v>83</v>
      </c>
      <c r="BK380" s="149">
        <f>ROUND(I380*H380,2)</f>
        <v>0</v>
      </c>
      <c r="BL380" s="16" t="s">
        <v>256</v>
      </c>
      <c r="BM380" s="148" t="s">
        <v>583</v>
      </c>
    </row>
    <row r="381" spans="1:65" s="2" customFormat="1">
      <c r="A381" s="31"/>
      <c r="B381" s="32"/>
      <c r="C381" s="31"/>
      <c r="D381" s="150" t="s">
        <v>138</v>
      </c>
      <c r="E381" s="31"/>
      <c r="F381" s="151" t="s">
        <v>584</v>
      </c>
      <c r="G381" s="31"/>
      <c r="H381" s="31"/>
      <c r="I381" s="152"/>
      <c r="J381" s="31"/>
      <c r="K381" s="31"/>
      <c r="L381" s="32"/>
      <c r="M381" s="153"/>
      <c r="N381" s="154"/>
      <c r="O381" s="57"/>
      <c r="P381" s="57"/>
      <c r="Q381" s="57"/>
      <c r="R381" s="57"/>
      <c r="S381" s="57"/>
      <c r="T381" s="58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T381" s="16" t="s">
        <v>138</v>
      </c>
      <c r="AU381" s="16" t="s">
        <v>85</v>
      </c>
    </row>
    <row r="382" spans="1:65" s="13" customFormat="1">
      <c r="B382" s="165"/>
      <c r="D382" s="150" t="s">
        <v>186</v>
      </c>
      <c r="E382" s="166" t="s">
        <v>1</v>
      </c>
      <c r="F382" s="167" t="s">
        <v>1331</v>
      </c>
      <c r="H382" s="168">
        <v>113.8</v>
      </c>
      <c r="I382" s="169"/>
      <c r="L382" s="165"/>
      <c r="M382" s="170"/>
      <c r="N382" s="171"/>
      <c r="O382" s="171"/>
      <c r="P382" s="171"/>
      <c r="Q382" s="171"/>
      <c r="R382" s="171"/>
      <c r="S382" s="171"/>
      <c r="T382" s="172"/>
      <c r="AT382" s="166" t="s">
        <v>186</v>
      </c>
      <c r="AU382" s="166" t="s">
        <v>85</v>
      </c>
      <c r="AV382" s="13" t="s">
        <v>85</v>
      </c>
      <c r="AW382" s="13" t="s">
        <v>31</v>
      </c>
      <c r="AX382" s="13" t="s">
        <v>83</v>
      </c>
      <c r="AY382" s="166" t="s">
        <v>132</v>
      </c>
    </row>
    <row r="383" spans="1:65" s="2" customFormat="1" ht="16.5" customHeight="1">
      <c r="A383" s="31"/>
      <c r="B383" s="136"/>
      <c r="C383" s="137" t="s">
        <v>844</v>
      </c>
      <c r="D383" s="137" t="s">
        <v>133</v>
      </c>
      <c r="E383" s="138" t="s">
        <v>587</v>
      </c>
      <c r="F383" s="139" t="s">
        <v>588</v>
      </c>
      <c r="G383" s="140" t="s">
        <v>178</v>
      </c>
      <c r="H383" s="141">
        <v>113.8</v>
      </c>
      <c r="I383" s="142"/>
      <c r="J383" s="143">
        <f>ROUND(I383*H383,2)</f>
        <v>0</v>
      </c>
      <c r="K383" s="139" t="s">
        <v>179</v>
      </c>
      <c r="L383" s="32"/>
      <c r="M383" s="144" t="s">
        <v>1</v>
      </c>
      <c r="N383" s="145" t="s">
        <v>41</v>
      </c>
      <c r="O383" s="57"/>
      <c r="P383" s="146">
        <f>O383*H383</f>
        <v>0</v>
      </c>
      <c r="Q383" s="146">
        <v>1E-3</v>
      </c>
      <c r="R383" s="146">
        <f>Q383*H383</f>
        <v>0.1138</v>
      </c>
      <c r="S383" s="146">
        <v>3.1E-4</v>
      </c>
      <c r="T383" s="147">
        <f>S383*H383</f>
        <v>3.5277999999999997E-2</v>
      </c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R383" s="148" t="s">
        <v>256</v>
      </c>
      <c r="AT383" s="148" t="s">
        <v>133</v>
      </c>
      <c r="AU383" s="148" t="s">
        <v>85</v>
      </c>
      <c r="AY383" s="16" t="s">
        <v>132</v>
      </c>
      <c r="BE383" s="149">
        <f>IF(N383="základní",J383,0)</f>
        <v>0</v>
      </c>
      <c r="BF383" s="149">
        <f>IF(N383="snížená",J383,0)</f>
        <v>0</v>
      </c>
      <c r="BG383" s="149">
        <f>IF(N383="zákl. přenesená",J383,0)</f>
        <v>0</v>
      </c>
      <c r="BH383" s="149">
        <f>IF(N383="sníž. přenesená",J383,0)</f>
        <v>0</v>
      </c>
      <c r="BI383" s="149">
        <f>IF(N383="nulová",J383,0)</f>
        <v>0</v>
      </c>
      <c r="BJ383" s="16" t="s">
        <v>83</v>
      </c>
      <c r="BK383" s="149">
        <f>ROUND(I383*H383,2)</f>
        <v>0</v>
      </c>
      <c r="BL383" s="16" t="s">
        <v>256</v>
      </c>
      <c r="BM383" s="148" t="s">
        <v>589</v>
      </c>
    </row>
    <row r="384" spans="1:65" s="2" customFormat="1">
      <c r="A384" s="31"/>
      <c r="B384" s="32"/>
      <c r="C384" s="31"/>
      <c r="D384" s="150" t="s">
        <v>138</v>
      </c>
      <c r="E384" s="31"/>
      <c r="F384" s="151" t="s">
        <v>590</v>
      </c>
      <c r="G384" s="31"/>
      <c r="H384" s="31"/>
      <c r="I384" s="152"/>
      <c r="J384" s="31"/>
      <c r="K384" s="31"/>
      <c r="L384" s="32"/>
      <c r="M384" s="153"/>
      <c r="N384" s="154"/>
      <c r="O384" s="57"/>
      <c r="P384" s="57"/>
      <c r="Q384" s="57"/>
      <c r="R384" s="57"/>
      <c r="S384" s="57"/>
      <c r="T384" s="58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T384" s="16" t="s">
        <v>138</v>
      </c>
      <c r="AU384" s="16" t="s">
        <v>85</v>
      </c>
    </row>
    <row r="385" spans="1:65" s="2" customFormat="1" ht="24.15" customHeight="1">
      <c r="A385" s="31"/>
      <c r="B385" s="136"/>
      <c r="C385" s="137" t="s">
        <v>850</v>
      </c>
      <c r="D385" s="137" t="s">
        <v>133</v>
      </c>
      <c r="E385" s="138" t="s">
        <v>592</v>
      </c>
      <c r="F385" s="139" t="s">
        <v>593</v>
      </c>
      <c r="G385" s="140" t="s">
        <v>178</v>
      </c>
      <c r="H385" s="141">
        <v>113.8</v>
      </c>
      <c r="I385" s="142"/>
      <c r="J385" s="143">
        <f>ROUND(I385*H385,2)</f>
        <v>0</v>
      </c>
      <c r="K385" s="139" t="s">
        <v>179</v>
      </c>
      <c r="L385" s="32"/>
      <c r="M385" s="144" t="s">
        <v>1</v>
      </c>
      <c r="N385" s="145" t="s">
        <v>41</v>
      </c>
      <c r="O385" s="57"/>
      <c r="P385" s="146">
        <f>O385*H385</f>
        <v>0</v>
      </c>
      <c r="Q385" s="146">
        <v>2.0000000000000001E-4</v>
      </c>
      <c r="R385" s="146">
        <f>Q385*H385</f>
        <v>2.2759999999999999E-2</v>
      </c>
      <c r="S385" s="146">
        <v>0</v>
      </c>
      <c r="T385" s="147">
        <f>S385*H385</f>
        <v>0</v>
      </c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R385" s="148" t="s">
        <v>256</v>
      </c>
      <c r="AT385" s="148" t="s">
        <v>133</v>
      </c>
      <c r="AU385" s="148" t="s">
        <v>85</v>
      </c>
      <c r="AY385" s="16" t="s">
        <v>132</v>
      </c>
      <c r="BE385" s="149">
        <f>IF(N385="základní",J385,0)</f>
        <v>0</v>
      </c>
      <c r="BF385" s="149">
        <f>IF(N385="snížená",J385,0)</f>
        <v>0</v>
      </c>
      <c r="BG385" s="149">
        <f>IF(N385="zákl. přenesená",J385,0)</f>
        <v>0</v>
      </c>
      <c r="BH385" s="149">
        <f>IF(N385="sníž. přenesená",J385,0)</f>
        <v>0</v>
      </c>
      <c r="BI385" s="149">
        <f>IF(N385="nulová",J385,0)</f>
        <v>0</v>
      </c>
      <c r="BJ385" s="16" t="s">
        <v>83</v>
      </c>
      <c r="BK385" s="149">
        <f>ROUND(I385*H385,2)</f>
        <v>0</v>
      </c>
      <c r="BL385" s="16" t="s">
        <v>256</v>
      </c>
      <c r="BM385" s="148" t="s">
        <v>594</v>
      </c>
    </row>
    <row r="386" spans="1:65" s="2" customFormat="1" ht="19.2">
      <c r="A386" s="31"/>
      <c r="B386" s="32"/>
      <c r="C386" s="31"/>
      <c r="D386" s="150" t="s">
        <v>138</v>
      </c>
      <c r="E386" s="31"/>
      <c r="F386" s="151" t="s">
        <v>595</v>
      </c>
      <c r="G386" s="31"/>
      <c r="H386" s="31"/>
      <c r="I386" s="152"/>
      <c r="J386" s="31"/>
      <c r="K386" s="31"/>
      <c r="L386" s="32"/>
      <c r="M386" s="153"/>
      <c r="N386" s="154"/>
      <c r="O386" s="57"/>
      <c r="P386" s="57"/>
      <c r="Q386" s="57"/>
      <c r="R386" s="57"/>
      <c r="S386" s="57"/>
      <c r="T386" s="58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T386" s="16" t="s">
        <v>138</v>
      </c>
      <c r="AU386" s="16" t="s">
        <v>85</v>
      </c>
    </row>
    <row r="387" spans="1:65" s="2" customFormat="1" ht="24.15" customHeight="1">
      <c r="A387" s="31"/>
      <c r="B387" s="136"/>
      <c r="C387" s="137" t="s">
        <v>855</v>
      </c>
      <c r="D387" s="137" t="s">
        <v>133</v>
      </c>
      <c r="E387" s="138" t="s">
        <v>597</v>
      </c>
      <c r="F387" s="139" t="s">
        <v>598</v>
      </c>
      <c r="G387" s="140" t="s">
        <v>178</v>
      </c>
      <c r="H387" s="141">
        <v>113.8</v>
      </c>
      <c r="I387" s="142"/>
      <c r="J387" s="143">
        <f>ROUND(I387*H387,2)</f>
        <v>0</v>
      </c>
      <c r="K387" s="139" t="s">
        <v>179</v>
      </c>
      <c r="L387" s="32"/>
      <c r="M387" s="144" t="s">
        <v>1</v>
      </c>
      <c r="N387" s="145" t="s">
        <v>41</v>
      </c>
      <c r="O387" s="57"/>
      <c r="P387" s="146">
        <f>O387*H387</f>
        <v>0</v>
      </c>
      <c r="Q387" s="146">
        <v>2.9E-4</v>
      </c>
      <c r="R387" s="146">
        <f>Q387*H387</f>
        <v>3.3001999999999997E-2</v>
      </c>
      <c r="S387" s="146">
        <v>0</v>
      </c>
      <c r="T387" s="147">
        <f>S387*H387</f>
        <v>0</v>
      </c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R387" s="148" t="s">
        <v>256</v>
      </c>
      <c r="AT387" s="148" t="s">
        <v>133</v>
      </c>
      <c r="AU387" s="148" t="s">
        <v>85</v>
      </c>
      <c r="AY387" s="16" t="s">
        <v>132</v>
      </c>
      <c r="BE387" s="149">
        <f>IF(N387="základní",J387,0)</f>
        <v>0</v>
      </c>
      <c r="BF387" s="149">
        <f>IF(N387="snížená",J387,0)</f>
        <v>0</v>
      </c>
      <c r="BG387" s="149">
        <f>IF(N387="zákl. přenesená",J387,0)</f>
        <v>0</v>
      </c>
      <c r="BH387" s="149">
        <f>IF(N387="sníž. přenesená",J387,0)</f>
        <v>0</v>
      </c>
      <c r="BI387" s="149">
        <f>IF(N387="nulová",J387,0)</f>
        <v>0</v>
      </c>
      <c r="BJ387" s="16" t="s">
        <v>83</v>
      </c>
      <c r="BK387" s="149">
        <f>ROUND(I387*H387,2)</f>
        <v>0</v>
      </c>
      <c r="BL387" s="16" t="s">
        <v>256</v>
      </c>
      <c r="BM387" s="148" t="s">
        <v>599</v>
      </c>
    </row>
    <row r="388" spans="1:65" s="2" customFormat="1" ht="28.8">
      <c r="A388" s="31"/>
      <c r="B388" s="32"/>
      <c r="C388" s="31"/>
      <c r="D388" s="150" t="s">
        <v>138</v>
      </c>
      <c r="E388" s="31"/>
      <c r="F388" s="151" t="s">
        <v>600</v>
      </c>
      <c r="G388" s="31"/>
      <c r="H388" s="31"/>
      <c r="I388" s="152"/>
      <c r="J388" s="31"/>
      <c r="K388" s="31"/>
      <c r="L388" s="32"/>
      <c r="M388" s="153"/>
      <c r="N388" s="154"/>
      <c r="O388" s="57"/>
      <c r="P388" s="57"/>
      <c r="Q388" s="57"/>
      <c r="R388" s="57"/>
      <c r="S388" s="57"/>
      <c r="T388" s="58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T388" s="16" t="s">
        <v>138</v>
      </c>
      <c r="AU388" s="16" t="s">
        <v>85</v>
      </c>
    </row>
    <row r="389" spans="1:65" s="11" customFormat="1" ht="25.95" customHeight="1">
      <c r="B389" s="125"/>
      <c r="D389" s="126" t="s">
        <v>75</v>
      </c>
      <c r="E389" s="127" t="s">
        <v>601</v>
      </c>
      <c r="F389" s="127" t="s">
        <v>602</v>
      </c>
      <c r="I389" s="128"/>
      <c r="J389" s="129">
        <f>BK389</f>
        <v>0</v>
      </c>
      <c r="L389" s="125"/>
      <c r="M389" s="130"/>
      <c r="N389" s="131"/>
      <c r="O389" s="131"/>
      <c r="P389" s="132">
        <f>SUM(P390:P397)</f>
        <v>0</v>
      </c>
      <c r="Q389" s="131"/>
      <c r="R389" s="132">
        <f>SUM(R390:R397)</f>
        <v>0</v>
      </c>
      <c r="S389" s="131"/>
      <c r="T389" s="133">
        <f>SUM(T390:T397)</f>
        <v>0</v>
      </c>
      <c r="AR389" s="126" t="s">
        <v>93</v>
      </c>
      <c r="AT389" s="134" t="s">
        <v>75</v>
      </c>
      <c r="AU389" s="134" t="s">
        <v>76</v>
      </c>
      <c r="AY389" s="126" t="s">
        <v>132</v>
      </c>
      <c r="BK389" s="135">
        <f>SUM(BK390:BK397)</f>
        <v>0</v>
      </c>
    </row>
    <row r="390" spans="1:65" s="2" customFormat="1" ht="49.5" customHeight="1">
      <c r="A390" s="31"/>
      <c r="B390" s="136"/>
      <c r="C390" s="137" t="s">
        <v>860</v>
      </c>
      <c r="D390" s="137" t="s">
        <v>133</v>
      </c>
      <c r="E390" s="193" t="s">
        <v>1044</v>
      </c>
      <c r="F390" s="194" t="s">
        <v>1443</v>
      </c>
      <c r="G390" s="195" t="s">
        <v>141</v>
      </c>
      <c r="H390" s="196">
        <v>1</v>
      </c>
      <c r="I390" s="197"/>
      <c r="J390" s="197">
        <f>ROUND(I390*H390,2)</f>
        <v>0</v>
      </c>
      <c r="K390" s="194" t="s">
        <v>1</v>
      </c>
      <c r="L390" s="32"/>
      <c r="M390" s="144" t="s">
        <v>1</v>
      </c>
      <c r="N390" s="145" t="s">
        <v>41</v>
      </c>
      <c r="O390" s="57"/>
      <c r="P390" s="146">
        <f>O390*H390</f>
        <v>0</v>
      </c>
      <c r="Q390" s="146">
        <v>0</v>
      </c>
      <c r="R390" s="146">
        <f>Q390*H390</f>
        <v>0</v>
      </c>
      <c r="S390" s="146">
        <v>0</v>
      </c>
      <c r="T390" s="147">
        <f>S390*H390</f>
        <v>0</v>
      </c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R390" s="148" t="s">
        <v>93</v>
      </c>
      <c r="AT390" s="148" t="s">
        <v>133</v>
      </c>
      <c r="AU390" s="148" t="s">
        <v>83</v>
      </c>
      <c r="AY390" s="16" t="s">
        <v>132</v>
      </c>
      <c r="BE390" s="149">
        <f>IF(N390="základní",J390,0)</f>
        <v>0</v>
      </c>
      <c r="BF390" s="149">
        <f>IF(N390="snížená",J390,0)</f>
        <v>0</v>
      </c>
      <c r="BG390" s="149">
        <f>IF(N390="zákl. přenesená",J390,0)</f>
        <v>0</v>
      </c>
      <c r="BH390" s="149">
        <f>IF(N390="sníž. přenesená",J390,0)</f>
        <v>0</v>
      </c>
      <c r="BI390" s="149">
        <f>IF(N390="nulová",J390,0)</f>
        <v>0</v>
      </c>
      <c r="BJ390" s="16" t="s">
        <v>83</v>
      </c>
      <c r="BK390" s="149">
        <f>ROUND(I390*H390,2)</f>
        <v>0</v>
      </c>
      <c r="BL390" s="16" t="s">
        <v>93</v>
      </c>
      <c r="BM390" s="148" t="s">
        <v>606</v>
      </c>
    </row>
    <row r="391" spans="1:65" s="2" customFormat="1">
      <c r="A391" s="31"/>
      <c r="B391" s="32"/>
      <c r="C391" s="31"/>
      <c r="D391" s="150" t="s">
        <v>138</v>
      </c>
      <c r="E391" s="31"/>
      <c r="F391" s="151" t="s">
        <v>605</v>
      </c>
      <c r="G391" s="31"/>
      <c r="H391" s="31"/>
      <c r="I391" s="152"/>
      <c r="J391" s="31"/>
      <c r="K391" s="31"/>
      <c r="L391" s="32"/>
      <c r="M391" s="153"/>
      <c r="N391" s="154"/>
      <c r="O391" s="57"/>
      <c r="P391" s="57"/>
      <c r="Q391" s="57"/>
      <c r="R391" s="57"/>
      <c r="S391" s="57"/>
      <c r="T391" s="58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T391" s="16" t="s">
        <v>138</v>
      </c>
      <c r="AU391" s="16" t="s">
        <v>83</v>
      </c>
    </row>
    <row r="392" spans="1:65" s="2" customFormat="1" ht="16.5" customHeight="1">
      <c r="A392" s="31"/>
      <c r="B392" s="136"/>
      <c r="C392" s="137" t="s">
        <v>894</v>
      </c>
      <c r="D392" s="137" t="s">
        <v>133</v>
      </c>
      <c r="E392" s="138" t="s">
        <v>1045</v>
      </c>
      <c r="F392" s="139" t="s">
        <v>613</v>
      </c>
      <c r="G392" s="140" t="s">
        <v>614</v>
      </c>
      <c r="H392" s="141">
        <v>10</v>
      </c>
      <c r="I392" s="142"/>
      <c r="J392" s="143">
        <f>ROUND(I392*H392,2)</f>
        <v>0</v>
      </c>
      <c r="K392" s="139" t="s">
        <v>1</v>
      </c>
      <c r="L392" s="32"/>
      <c r="M392" s="144" t="s">
        <v>1</v>
      </c>
      <c r="N392" s="145" t="s">
        <v>41</v>
      </c>
      <c r="O392" s="57"/>
      <c r="P392" s="146">
        <f>O392*H392</f>
        <v>0</v>
      </c>
      <c r="Q392" s="146">
        <v>0</v>
      </c>
      <c r="R392" s="146">
        <f>Q392*H392</f>
        <v>0</v>
      </c>
      <c r="S392" s="146">
        <v>0</v>
      </c>
      <c r="T392" s="147">
        <f>S392*H392</f>
        <v>0</v>
      </c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R392" s="148" t="s">
        <v>93</v>
      </c>
      <c r="AT392" s="148" t="s">
        <v>133</v>
      </c>
      <c r="AU392" s="148" t="s">
        <v>83</v>
      </c>
      <c r="AY392" s="16" t="s">
        <v>132</v>
      </c>
      <c r="BE392" s="149">
        <f>IF(N392="základní",J392,0)</f>
        <v>0</v>
      </c>
      <c r="BF392" s="149">
        <f>IF(N392="snížená",J392,0)</f>
        <v>0</v>
      </c>
      <c r="BG392" s="149">
        <f>IF(N392="zákl. přenesená",J392,0)</f>
        <v>0</v>
      </c>
      <c r="BH392" s="149">
        <f>IF(N392="sníž. přenesená",J392,0)</f>
        <v>0</v>
      </c>
      <c r="BI392" s="149">
        <f>IF(N392="nulová",J392,0)</f>
        <v>0</v>
      </c>
      <c r="BJ392" s="16" t="s">
        <v>83</v>
      </c>
      <c r="BK392" s="149">
        <f>ROUND(I392*H392,2)</f>
        <v>0</v>
      </c>
      <c r="BL392" s="16" t="s">
        <v>93</v>
      </c>
      <c r="BM392" s="148" t="s">
        <v>615</v>
      </c>
    </row>
    <row r="393" spans="1:65" s="2" customFormat="1">
      <c r="A393" s="31"/>
      <c r="B393" s="32"/>
      <c r="C393" s="31"/>
      <c r="D393" s="150" t="s">
        <v>138</v>
      </c>
      <c r="E393" s="31"/>
      <c r="F393" s="151" t="s">
        <v>613</v>
      </c>
      <c r="G393" s="31"/>
      <c r="H393" s="31"/>
      <c r="I393" s="152"/>
      <c r="J393" s="31"/>
      <c r="K393" s="31"/>
      <c r="L393" s="32"/>
      <c r="M393" s="153"/>
      <c r="N393" s="154"/>
      <c r="O393" s="57"/>
      <c r="P393" s="57"/>
      <c r="Q393" s="57"/>
      <c r="R393" s="57"/>
      <c r="S393" s="57"/>
      <c r="T393" s="58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T393" s="16" t="s">
        <v>138</v>
      </c>
      <c r="AU393" s="16" t="s">
        <v>83</v>
      </c>
    </row>
    <row r="394" spans="1:65" s="2" customFormat="1" ht="16.5" customHeight="1">
      <c r="A394" s="31"/>
      <c r="B394" s="136"/>
      <c r="C394" s="137" t="s">
        <v>895</v>
      </c>
      <c r="D394" s="137" t="s">
        <v>133</v>
      </c>
      <c r="E394" s="138" t="s">
        <v>1046</v>
      </c>
      <c r="F394" s="139" t="s">
        <v>618</v>
      </c>
      <c r="G394" s="140" t="s">
        <v>614</v>
      </c>
      <c r="H394" s="141">
        <v>80</v>
      </c>
      <c r="I394" s="142"/>
      <c r="J394" s="143">
        <f>ROUND(I394*H394,2)</f>
        <v>0</v>
      </c>
      <c r="K394" s="139" t="s">
        <v>1</v>
      </c>
      <c r="L394" s="32"/>
      <c r="M394" s="144" t="s">
        <v>1</v>
      </c>
      <c r="N394" s="145" t="s">
        <v>41</v>
      </c>
      <c r="O394" s="57"/>
      <c r="P394" s="146">
        <f>O394*H394</f>
        <v>0</v>
      </c>
      <c r="Q394" s="146">
        <v>0</v>
      </c>
      <c r="R394" s="146">
        <f>Q394*H394</f>
        <v>0</v>
      </c>
      <c r="S394" s="146">
        <v>0</v>
      </c>
      <c r="T394" s="147">
        <f>S394*H394</f>
        <v>0</v>
      </c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R394" s="148" t="s">
        <v>93</v>
      </c>
      <c r="AT394" s="148" t="s">
        <v>133</v>
      </c>
      <c r="AU394" s="148" t="s">
        <v>83</v>
      </c>
      <c r="AY394" s="16" t="s">
        <v>132</v>
      </c>
      <c r="BE394" s="149">
        <f>IF(N394="základní",J394,0)</f>
        <v>0</v>
      </c>
      <c r="BF394" s="149">
        <f>IF(N394="snížená",J394,0)</f>
        <v>0</v>
      </c>
      <c r="BG394" s="149">
        <f>IF(N394="zákl. přenesená",J394,0)</f>
        <v>0</v>
      </c>
      <c r="BH394" s="149">
        <f>IF(N394="sníž. přenesená",J394,0)</f>
        <v>0</v>
      </c>
      <c r="BI394" s="149">
        <f>IF(N394="nulová",J394,0)</f>
        <v>0</v>
      </c>
      <c r="BJ394" s="16" t="s">
        <v>83</v>
      </c>
      <c r="BK394" s="149">
        <f>ROUND(I394*H394,2)</f>
        <v>0</v>
      </c>
      <c r="BL394" s="16" t="s">
        <v>93</v>
      </c>
      <c r="BM394" s="148" t="s">
        <v>1003</v>
      </c>
    </row>
    <row r="395" spans="1:65" s="2" customFormat="1">
      <c r="A395" s="31"/>
      <c r="B395" s="32"/>
      <c r="C395" s="31"/>
      <c r="D395" s="150" t="s">
        <v>138</v>
      </c>
      <c r="E395" s="31"/>
      <c r="F395" s="151" t="s">
        <v>613</v>
      </c>
      <c r="G395" s="31"/>
      <c r="H395" s="31"/>
      <c r="I395" s="152"/>
      <c r="J395" s="31"/>
      <c r="K395" s="31"/>
      <c r="L395" s="32"/>
      <c r="M395" s="153"/>
      <c r="N395" s="154"/>
      <c r="O395" s="57"/>
      <c r="P395" s="57"/>
      <c r="Q395" s="57"/>
      <c r="R395" s="57"/>
      <c r="S395" s="57"/>
      <c r="T395" s="58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T395" s="16" t="s">
        <v>138</v>
      </c>
      <c r="AU395" s="16" t="s">
        <v>83</v>
      </c>
    </row>
    <row r="396" spans="1:65" s="2" customFormat="1" ht="16.5" customHeight="1">
      <c r="A396" s="31"/>
      <c r="B396" s="136"/>
      <c r="C396" s="137" t="s">
        <v>896</v>
      </c>
      <c r="D396" s="137" t="s">
        <v>133</v>
      </c>
      <c r="E396" s="138" t="s">
        <v>1048</v>
      </c>
      <c r="F396" s="139" t="s">
        <v>622</v>
      </c>
      <c r="G396" s="140" t="s">
        <v>141</v>
      </c>
      <c r="H396" s="141">
        <v>1</v>
      </c>
      <c r="I396" s="142"/>
      <c r="J396" s="143">
        <f>ROUND(I396*H396,2)</f>
        <v>0</v>
      </c>
      <c r="K396" s="139" t="s">
        <v>1</v>
      </c>
      <c r="L396" s="32"/>
      <c r="M396" s="144" t="s">
        <v>1</v>
      </c>
      <c r="N396" s="145" t="s">
        <v>41</v>
      </c>
      <c r="O396" s="57"/>
      <c r="P396" s="146">
        <f>O396*H396</f>
        <v>0</v>
      </c>
      <c r="Q396" s="146">
        <v>0</v>
      </c>
      <c r="R396" s="146">
        <f>Q396*H396</f>
        <v>0</v>
      </c>
      <c r="S396" s="146">
        <v>0</v>
      </c>
      <c r="T396" s="147">
        <f>S396*H396</f>
        <v>0</v>
      </c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R396" s="148" t="s">
        <v>93</v>
      </c>
      <c r="AT396" s="148" t="s">
        <v>133</v>
      </c>
      <c r="AU396" s="148" t="s">
        <v>83</v>
      </c>
      <c r="AY396" s="16" t="s">
        <v>132</v>
      </c>
      <c r="BE396" s="149">
        <f>IF(N396="základní",J396,0)</f>
        <v>0</v>
      </c>
      <c r="BF396" s="149">
        <f>IF(N396="snížená",J396,0)</f>
        <v>0</v>
      </c>
      <c r="BG396" s="149">
        <f>IF(N396="zákl. přenesená",J396,0)</f>
        <v>0</v>
      </c>
      <c r="BH396" s="149">
        <f>IF(N396="sníž. přenesená",J396,0)</f>
        <v>0</v>
      </c>
      <c r="BI396" s="149">
        <f>IF(N396="nulová",J396,0)</f>
        <v>0</v>
      </c>
      <c r="BJ396" s="16" t="s">
        <v>83</v>
      </c>
      <c r="BK396" s="149">
        <f>ROUND(I396*H396,2)</f>
        <v>0</v>
      </c>
      <c r="BL396" s="16" t="s">
        <v>93</v>
      </c>
      <c r="BM396" s="148" t="s">
        <v>1005</v>
      </c>
    </row>
    <row r="397" spans="1:65" s="2" customFormat="1">
      <c r="A397" s="31"/>
      <c r="B397" s="32"/>
      <c r="C397" s="31"/>
      <c r="D397" s="150" t="s">
        <v>138</v>
      </c>
      <c r="E397" s="31"/>
      <c r="F397" s="151" t="s">
        <v>613</v>
      </c>
      <c r="G397" s="31"/>
      <c r="H397" s="31"/>
      <c r="I397" s="152"/>
      <c r="J397" s="31"/>
      <c r="K397" s="31"/>
      <c r="L397" s="32"/>
      <c r="M397" s="155"/>
      <c r="N397" s="156"/>
      <c r="O397" s="157"/>
      <c r="P397" s="157"/>
      <c r="Q397" s="157"/>
      <c r="R397" s="157"/>
      <c r="S397" s="157"/>
      <c r="T397" s="158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T397" s="16" t="s">
        <v>138</v>
      </c>
      <c r="AU397" s="16" t="s">
        <v>83</v>
      </c>
    </row>
    <row r="398" spans="1:65" s="2" customFormat="1" ht="6.9" customHeight="1">
      <c r="A398" s="31"/>
      <c r="B398" s="46"/>
      <c r="C398" s="47"/>
      <c r="D398" s="47"/>
      <c r="E398" s="47"/>
      <c r="F398" s="47"/>
      <c r="G398" s="47"/>
      <c r="H398" s="47"/>
      <c r="I398" s="47"/>
      <c r="J398" s="47"/>
      <c r="K398" s="47"/>
      <c r="L398" s="32"/>
      <c r="M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</row>
  </sheetData>
  <autoFilter ref="C135:K397" xr:uid="{00000000-0009-0000-0000-000008000000}"/>
  <mergeCells count="9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392"/>
  <sheetViews>
    <sheetView showGridLines="0" topLeftCell="A202" zoomScale="85" zoomScaleNormal="85" workbookViewId="0">
      <selection activeCell="F234" sqref="F234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3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6" t="s">
        <v>107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1:46" s="1" customFormat="1" ht="24.9" customHeight="1">
      <c r="B4" s="19"/>
      <c r="D4" s="20" t="s">
        <v>108</v>
      </c>
      <c r="L4" s="19"/>
      <c r="M4" s="92" t="s">
        <v>10</v>
      </c>
      <c r="AT4" s="16" t="s">
        <v>3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26" t="s">
        <v>16</v>
      </c>
      <c r="L6" s="19"/>
    </row>
    <row r="7" spans="1:46" s="1" customFormat="1" ht="16.5" customHeight="1">
      <c r="B7" s="19"/>
      <c r="E7" s="248" t="str">
        <f>'Rekapitulace stavby'!K6</f>
        <v>Modernizace učeben v Gymnáziu Sokolov - stavební část</v>
      </c>
      <c r="F7" s="249"/>
      <c r="G7" s="249"/>
      <c r="H7" s="249"/>
      <c r="L7" s="19"/>
    </row>
    <row r="8" spans="1:46" s="2" customFormat="1" ht="12" customHeight="1">
      <c r="A8" s="31"/>
      <c r="B8" s="32"/>
      <c r="C8" s="31"/>
      <c r="D8" s="26" t="s">
        <v>109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7" t="s">
        <v>1332</v>
      </c>
      <c r="F9" s="247"/>
      <c r="G9" s="247"/>
      <c r="H9" s="247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4" t="str">
        <f>'Rekapitulace stavby'!AN8</f>
        <v>24. 5. 2024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5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23</v>
      </c>
      <c r="E14" s="31"/>
      <c r="F14" s="31"/>
      <c r="G14" s="31"/>
      <c r="H14" s="31"/>
      <c r="I14" s="26" t="s">
        <v>24</v>
      </c>
      <c r="J14" s="24" t="s">
        <v>1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25</v>
      </c>
      <c r="F15" s="31"/>
      <c r="G15" s="31"/>
      <c r="H15" s="31"/>
      <c r="I15" s="26" t="s">
        <v>26</v>
      </c>
      <c r="J15" s="24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27</v>
      </c>
      <c r="E17" s="31"/>
      <c r="F17" s="31"/>
      <c r="G17" s="31"/>
      <c r="H17" s="31"/>
      <c r="I17" s="26" t="s">
        <v>24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0" t="str">
        <f>'Rekapitulace stavby'!E14</f>
        <v>Vyplň údaj</v>
      </c>
      <c r="F18" s="242"/>
      <c r="G18" s="242"/>
      <c r="H18" s="242"/>
      <c r="I18" s="26" t="s">
        <v>26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29</v>
      </c>
      <c r="E20" s="31"/>
      <c r="F20" s="31"/>
      <c r="G20" s="31"/>
      <c r="H20" s="31"/>
      <c r="I20" s="26" t="s">
        <v>24</v>
      </c>
      <c r="J20" s="24" t="s">
        <v>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30</v>
      </c>
      <c r="F21" s="31"/>
      <c r="G21" s="31"/>
      <c r="H21" s="31"/>
      <c r="I21" s="26" t="s">
        <v>26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32</v>
      </c>
      <c r="E23" s="31"/>
      <c r="F23" s="31"/>
      <c r="G23" s="31"/>
      <c r="H23" s="31"/>
      <c r="I23" s="26" t="s">
        <v>24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33</v>
      </c>
      <c r="F24" s="31"/>
      <c r="G24" s="31"/>
      <c r="H24" s="31"/>
      <c r="I24" s="26" t="s">
        <v>26</v>
      </c>
      <c r="J24" s="24" t="s">
        <v>1</v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34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3"/>
      <c r="B27" s="94"/>
      <c r="C27" s="93"/>
      <c r="D27" s="93"/>
      <c r="E27" s="246" t="s">
        <v>1</v>
      </c>
      <c r="F27" s="246"/>
      <c r="G27" s="246"/>
      <c r="H27" s="246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6" t="s">
        <v>36</v>
      </c>
      <c r="E30" s="31"/>
      <c r="F30" s="31"/>
      <c r="G30" s="31"/>
      <c r="H30" s="31"/>
      <c r="I30" s="31"/>
      <c r="J30" s="70">
        <f>ROUND(J136,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2"/>
      <c r="C32" s="31"/>
      <c r="D32" s="31"/>
      <c r="E32" s="31"/>
      <c r="F32" s="35" t="s">
        <v>38</v>
      </c>
      <c r="G32" s="31"/>
      <c r="H32" s="31"/>
      <c r="I32" s="35" t="s">
        <v>37</v>
      </c>
      <c r="J32" s="35" t="s">
        <v>39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2"/>
      <c r="C33" s="31"/>
      <c r="D33" s="97" t="s">
        <v>40</v>
      </c>
      <c r="E33" s="26" t="s">
        <v>41</v>
      </c>
      <c r="F33" s="98">
        <f>ROUND((SUM(BE136:BE391)),  2)</f>
        <v>0</v>
      </c>
      <c r="G33" s="31"/>
      <c r="H33" s="31"/>
      <c r="I33" s="99">
        <v>0.21</v>
      </c>
      <c r="J33" s="98">
        <f>ROUND(((SUM(BE136:BE391))*I33),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26" t="s">
        <v>42</v>
      </c>
      <c r="F34" s="98">
        <f>ROUND((SUM(BF136:BF391)),  2)</f>
        <v>0</v>
      </c>
      <c r="G34" s="31"/>
      <c r="H34" s="31"/>
      <c r="I34" s="99">
        <v>0.12</v>
      </c>
      <c r="J34" s="98">
        <f>ROUND(((SUM(BF136:BF391))*I34),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2"/>
      <c r="C35" s="31"/>
      <c r="D35" s="31"/>
      <c r="E35" s="26" t="s">
        <v>43</v>
      </c>
      <c r="F35" s="98">
        <f>ROUND((SUM(BG136:BG391)),  2)</f>
        <v>0</v>
      </c>
      <c r="G35" s="31"/>
      <c r="H35" s="31"/>
      <c r="I35" s="99">
        <v>0.21</v>
      </c>
      <c r="J35" s="98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2"/>
      <c r="C36" s="31"/>
      <c r="D36" s="31"/>
      <c r="E36" s="26" t="s">
        <v>44</v>
      </c>
      <c r="F36" s="98">
        <f>ROUND((SUM(BH136:BH391)),  2)</f>
        <v>0</v>
      </c>
      <c r="G36" s="31"/>
      <c r="H36" s="31"/>
      <c r="I36" s="99">
        <v>0.12</v>
      </c>
      <c r="J36" s="98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45</v>
      </c>
      <c r="F37" s="98">
        <f>ROUND((SUM(BI136:BI391)),  2)</f>
        <v>0</v>
      </c>
      <c r="G37" s="31"/>
      <c r="H37" s="31"/>
      <c r="I37" s="99">
        <v>0</v>
      </c>
      <c r="J37" s="98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0"/>
      <c r="D39" s="101" t="s">
        <v>46</v>
      </c>
      <c r="E39" s="59"/>
      <c r="F39" s="59"/>
      <c r="G39" s="102" t="s">
        <v>47</v>
      </c>
      <c r="H39" s="103" t="s">
        <v>48</v>
      </c>
      <c r="I39" s="59"/>
      <c r="J39" s="104">
        <f>SUM(J30:J37)</f>
        <v>0</v>
      </c>
      <c r="K39" s="105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customHeight="1">
      <c r="B41" s="19"/>
      <c r="L41" s="19"/>
    </row>
    <row r="42" spans="1:31" s="1" customFormat="1" ht="14.4" customHeight="1">
      <c r="B42" s="19"/>
      <c r="L42" s="19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41"/>
      <c r="D50" s="42" t="s">
        <v>49</v>
      </c>
      <c r="E50" s="43"/>
      <c r="F50" s="43"/>
      <c r="G50" s="42" t="s">
        <v>50</v>
      </c>
      <c r="H50" s="43"/>
      <c r="I50" s="43"/>
      <c r="J50" s="43"/>
      <c r="K50" s="43"/>
      <c r="L50" s="4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1"/>
      <c r="B61" s="32"/>
      <c r="C61" s="31"/>
      <c r="D61" s="44" t="s">
        <v>51</v>
      </c>
      <c r="E61" s="34"/>
      <c r="F61" s="106" t="s">
        <v>52</v>
      </c>
      <c r="G61" s="44" t="s">
        <v>51</v>
      </c>
      <c r="H61" s="34"/>
      <c r="I61" s="34"/>
      <c r="J61" s="107" t="s">
        <v>52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1"/>
      <c r="B65" s="32"/>
      <c r="C65" s="31"/>
      <c r="D65" s="42" t="s">
        <v>53</v>
      </c>
      <c r="E65" s="45"/>
      <c r="F65" s="45"/>
      <c r="G65" s="42" t="s">
        <v>54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1"/>
      <c r="B76" s="32"/>
      <c r="C76" s="31"/>
      <c r="D76" s="44" t="s">
        <v>51</v>
      </c>
      <c r="E76" s="34"/>
      <c r="F76" s="106" t="s">
        <v>52</v>
      </c>
      <c r="G76" s="44" t="s">
        <v>51</v>
      </c>
      <c r="H76" s="34"/>
      <c r="I76" s="34"/>
      <c r="J76" s="107" t="s">
        <v>52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customHeight="1">
      <c r="A82" s="31"/>
      <c r="B82" s="32"/>
      <c r="C82" s="20" t="s">
        <v>111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48" t="str">
        <f>E7</f>
        <v>Modernizace učeben v Gymnáziu Sokolov - stavební část</v>
      </c>
      <c r="F85" s="249"/>
      <c r="G85" s="249"/>
      <c r="H85" s="249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109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7" t="str">
        <f>E9</f>
        <v>8 - Učebna C 305 - Malá učebna fyziky</v>
      </c>
      <c r="F87" s="247"/>
      <c r="G87" s="247"/>
      <c r="H87" s="247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Sokolov</v>
      </c>
      <c r="G89" s="31"/>
      <c r="H89" s="31"/>
      <c r="I89" s="26" t="s">
        <v>21</v>
      </c>
      <c r="J89" s="54" t="str">
        <f>IF(J12="","",J12)</f>
        <v>24. 5. 2024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customHeight="1">
      <c r="A91" s="31"/>
      <c r="B91" s="32"/>
      <c r="C91" s="26" t="s">
        <v>23</v>
      </c>
      <c r="D91" s="31"/>
      <c r="E91" s="31"/>
      <c r="F91" s="24" t="str">
        <f>E15</f>
        <v>Gymnázium Sokolov a KVC, p.o.</v>
      </c>
      <c r="G91" s="31"/>
      <c r="H91" s="31"/>
      <c r="I91" s="26" t="s">
        <v>29</v>
      </c>
      <c r="J91" s="29" t="str">
        <f>E21</f>
        <v>Projekt stav s.r.o.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customHeight="1">
      <c r="A92" s="31"/>
      <c r="B92" s="32"/>
      <c r="C92" s="26" t="s">
        <v>27</v>
      </c>
      <c r="D92" s="31"/>
      <c r="E92" s="31"/>
      <c r="F92" s="24" t="str">
        <f>IF(E18="","",E18)</f>
        <v>Vyplň údaj</v>
      </c>
      <c r="G92" s="31"/>
      <c r="H92" s="31"/>
      <c r="I92" s="26" t="s">
        <v>32</v>
      </c>
      <c r="J92" s="29" t="str">
        <f>E24</f>
        <v>Milan Hájek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08" t="s">
        <v>112</v>
      </c>
      <c r="D94" s="100"/>
      <c r="E94" s="100"/>
      <c r="F94" s="100"/>
      <c r="G94" s="100"/>
      <c r="H94" s="100"/>
      <c r="I94" s="100"/>
      <c r="J94" s="109" t="s">
        <v>113</v>
      </c>
      <c r="K94" s="100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5" customHeight="1">
      <c r="A96" s="31"/>
      <c r="B96" s="32"/>
      <c r="C96" s="110" t="s">
        <v>114</v>
      </c>
      <c r="D96" s="31"/>
      <c r="E96" s="31"/>
      <c r="F96" s="31"/>
      <c r="G96" s="31"/>
      <c r="H96" s="31"/>
      <c r="I96" s="31"/>
      <c r="J96" s="70">
        <f>J136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115</v>
      </c>
    </row>
    <row r="97" spans="2:12" s="9" customFormat="1" ht="24.9" customHeight="1">
      <c r="B97" s="111"/>
      <c r="D97" s="112" t="s">
        <v>156</v>
      </c>
      <c r="E97" s="113"/>
      <c r="F97" s="113"/>
      <c r="G97" s="113"/>
      <c r="H97" s="113"/>
      <c r="I97" s="113"/>
      <c r="J97" s="114">
        <f>J137</f>
        <v>0</v>
      </c>
      <c r="L97" s="111"/>
    </row>
    <row r="98" spans="2:12" s="12" customFormat="1" ht="19.95" customHeight="1">
      <c r="B98" s="159"/>
      <c r="D98" s="160" t="s">
        <v>157</v>
      </c>
      <c r="E98" s="161"/>
      <c r="F98" s="161"/>
      <c r="G98" s="161"/>
      <c r="H98" s="161"/>
      <c r="I98" s="161"/>
      <c r="J98" s="162">
        <f>J138</f>
        <v>0</v>
      </c>
      <c r="L98" s="159"/>
    </row>
    <row r="99" spans="2:12" s="12" customFormat="1" ht="19.95" customHeight="1">
      <c r="B99" s="159"/>
      <c r="D99" s="160" t="s">
        <v>158</v>
      </c>
      <c r="E99" s="161"/>
      <c r="F99" s="161"/>
      <c r="G99" s="161"/>
      <c r="H99" s="161"/>
      <c r="I99" s="161"/>
      <c r="J99" s="162">
        <f>J152</f>
        <v>0</v>
      </c>
      <c r="L99" s="159"/>
    </row>
    <row r="100" spans="2:12" s="12" customFormat="1" ht="19.95" customHeight="1">
      <c r="B100" s="159"/>
      <c r="D100" s="160" t="s">
        <v>159</v>
      </c>
      <c r="E100" s="161"/>
      <c r="F100" s="161"/>
      <c r="G100" s="161"/>
      <c r="H100" s="161"/>
      <c r="I100" s="161"/>
      <c r="J100" s="162">
        <f>J169</f>
        <v>0</v>
      </c>
      <c r="L100" s="159"/>
    </row>
    <row r="101" spans="2:12" s="12" customFormat="1" ht="19.95" customHeight="1">
      <c r="B101" s="159"/>
      <c r="D101" s="160" t="s">
        <v>160</v>
      </c>
      <c r="E101" s="161"/>
      <c r="F101" s="161"/>
      <c r="G101" s="161"/>
      <c r="H101" s="161"/>
      <c r="I101" s="161"/>
      <c r="J101" s="162">
        <f>J179</f>
        <v>0</v>
      </c>
      <c r="L101" s="159"/>
    </row>
    <row r="102" spans="2:12" s="9" customFormat="1" ht="24.9" customHeight="1">
      <c r="B102" s="111"/>
      <c r="D102" s="112" t="s">
        <v>161</v>
      </c>
      <c r="E102" s="113"/>
      <c r="F102" s="113"/>
      <c r="G102" s="113"/>
      <c r="H102" s="113"/>
      <c r="I102" s="113"/>
      <c r="J102" s="114">
        <f>J182</f>
        <v>0</v>
      </c>
      <c r="L102" s="111"/>
    </row>
    <row r="103" spans="2:12" s="12" customFormat="1" ht="19.95" customHeight="1">
      <c r="B103" s="159"/>
      <c r="D103" s="160" t="s">
        <v>1260</v>
      </c>
      <c r="E103" s="161"/>
      <c r="F103" s="161"/>
      <c r="G103" s="161"/>
      <c r="H103" s="161"/>
      <c r="I103" s="161"/>
      <c r="J103" s="162">
        <f>J183</f>
        <v>0</v>
      </c>
      <c r="L103" s="159"/>
    </row>
    <row r="104" spans="2:12" s="12" customFormat="1" ht="19.95" customHeight="1">
      <c r="B104" s="159"/>
      <c r="D104" s="160" t="s">
        <v>162</v>
      </c>
      <c r="E104" s="161"/>
      <c r="F104" s="161"/>
      <c r="G104" s="161"/>
      <c r="H104" s="161"/>
      <c r="I104" s="161"/>
      <c r="J104" s="162">
        <f>J192</f>
        <v>0</v>
      </c>
      <c r="L104" s="159"/>
    </row>
    <row r="105" spans="2:12" s="12" customFormat="1" ht="19.95" customHeight="1">
      <c r="B105" s="159"/>
      <c r="D105" s="160" t="s">
        <v>163</v>
      </c>
      <c r="E105" s="161"/>
      <c r="F105" s="161"/>
      <c r="G105" s="161"/>
      <c r="H105" s="161"/>
      <c r="I105" s="161"/>
      <c r="J105" s="162">
        <f>J201</f>
        <v>0</v>
      </c>
      <c r="L105" s="159"/>
    </row>
    <row r="106" spans="2:12" s="12" customFormat="1" ht="19.95" customHeight="1">
      <c r="B106" s="159"/>
      <c r="D106" s="160" t="s">
        <v>625</v>
      </c>
      <c r="E106" s="161"/>
      <c r="F106" s="161"/>
      <c r="G106" s="161"/>
      <c r="H106" s="161"/>
      <c r="I106" s="161"/>
      <c r="J106" s="162">
        <f>J215</f>
        <v>0</v>
      </c>
      <c r="L106" s="159"/>
    </row>
    <row r="107" spans="2:12" s="12" customFormat="1" ht="19.95" customHeight="1">
      <c r="B107" s="159"/>
      <c r="D107" s="160" t="s">
        <v>164</v>
      </c>
      <c r="E107" s="161"/>
      <c r="F107" s="161"/>
      <c r="G107" s="161"/>
      <c r="H107" s="161"/>
      <c r="I107" s="161"/>
      <c r="J107" s="162">
        <f>J234</f>
        <v>0</v>
      </c>
      <c r="L107" s="159"/>
    </row>
    <row r="108" spans="2:12" s="12" customFormat="1" ht="19.95" customHeight="1">
      <c r="B108" s="159"/>
      <c r="D108" s="160" t="s">
        <v>165</v>
      </c>
      <c r="E108" s="161"/>
      <c r="F108" s="161"/>
      <c r="G108" s="161"/>
      <c r="H108" s="161"/>
      <c r="I108" s="161"/>
      <c r="J108" s="162">
        <f>J257</f>
        <v>0</v>
      </c>
      <c r="L108" s="159"/>
    </row>
    <row r="109" spans="2:12" s="12" customFormat="1" ht="19.95" customHeight="1">
      <c r="B109" s="159"/>
      <c r="D109" s="160" t="s">
        <v>166</v>
      </c>
      <c r="E109" s="161"/>
      <c r="F109" s="161"/>
      <c r="G109" s="161"/>
      <c r="H109" s="161"/>
      <c r="I109" s="161"/>
      <c r="J109" s="162">
        <f>J266</f>
        <v>0</v>
      </c>
      <c r="L109" s="159"/>
    </row>
    <row r="110" spans="2:12" s="12" customFormat="1" ht="19.95" customHeight="1">
      <c r="B110" s="159"/>
      <c r="D110" s="160" t="s">
        <v>167</v>
      </c>
      <c r="E110" s="161"/>
      <c r="F110" s="161"/>
      <c r="G110" s="161"/>
      <c r="H110" s="161"/>
      <c r="I110" s="161"/>
      <c r="J110" s="162">
        <f>J273</f>
        <v>0</v>
      </c>
      <c r="L110" s="159"/>
    </row>
    <row r="111" spans="2:12" s="12" customFormat="1" ht="19.95" customHeight="1">
      <c r="B111" s="159"/>
      <c r="D111" s="160" t="s">
        <v>168</v>
      </c>
      <c r="E111" s="161"/>
      <c r="F111" s="161"/>
      <c r="G111" s="161"/>
      <c r="H111" s="161"/>
      <c r="I111" s="161"/>
      <c r="J111" s="162">
        <f>J280</f>
        <v>0</v>
      </c>
      <c r="L111" s="159"/>
    </row>
    <row r="112" spans="2:12" s="12" customFormat="1" ht="19.95" customHeight="1">
      <c r="B112" s="159"/>
      <c r="D112" s="160" t="s">
        <v>1261</v>
      </c>
      <c r="E112" s="161"/>
      <c r="F112" s="161"/>
      <c r="G112" s="161"/>
      <c r="H112" s="161"/>
      <c r="I112" s="161"/>
      <c r="J112" s="162">
        <f>J343</f>
        <v>0</v>
      </c>
      <c r="L112" s="159"/>
    </row>
    <row r="113" spans="1:31" s="12" customFormat="1" ht="19.95" customHeight="1">
      <c r="B113" s="159"/>
      <c r="D113" s="160" t="s">
        <v>908</v>
      </c>
      <c r="E113" s="161"/>
      <c r="F113" s="161"/>
      <c r="G113" s="161"/>
      <c r="H113" s="161"/>
      <c r="I113" s="161"/>
      <c r="J113" s="162">
        <f>J349</f>
        <v>0</v>
      </c>
      <c r="L113" s="159"/>
    </row>
    <row r="114" spans="1:31" s="12" customFormat="1" ht="19.95" customHeight="1">
      <c r="B114" s="159"/>
      <c r="D114" s="160" t="s">
        <v>170</v>
      </c>
      <c r="E114" s="161"/>
      <c r="F114" s="161"/>
      <c r="G114" s="161"/>
      <c r="H114" s="161"/>
      <c r="I114" s="161"/>
      <c r="J114" s="162">
        <f>J352</f>
        <v>0</v>
      </c>
      <c r="L114" s="159"/>
    </row>
    <row r="115" spans="1:31" s="12" customFormat="1" ht="19.95" customHeight="1">
      <c r="B115" s="159"/>
      <c r="D115" s="160" t="s">
        <v>171</v>
      </c>
      <c r="E115" s="161"/>
      <c r="F115" s="161"/>
      <c r="G115" s="161"/>
      <c r="H115" s="161"/>
      <c r="I115" s="161"/>
      <c r="J115" s="162">
        <f>J379</f>
        <v>0</v>
      </c>
      <c r="L115" s="159"/>
    </row>
    <row r="116" spans="1:31" s="9" customFormat="1" ht="24.9" customHeight="1">
      <c r="B116" s="111"/>
      <c r="D116" s="112" t="s">
        <v>172</v>
      </c>
      <c r="E116" s="113"/>
      <c r="F116" s="113"/>
      <c r="G116" s="113"/>
      <c r="H116" s="113"/>
      <c r="I116" s="113"/>
      <c r="J116" s="114">
        <f>J389</f>
        <v>0</v>
      </c>
      <c r="L116" s="111"/>
    </row>
    <row r="117" spans="1:31" s="2" customFormat="1" ht="21.75" customHeight="1">
      <c r="A117" s="31"/>
      <c r="B117" s="32"/>
      <c r="C117" s="31"/>
      <c r="D117" s="31"/>
      <c r="E117" s="31"/>
      <c r="F117" s="31"/>
      <c r="G117" s="31"/>
      <c r="H117" s="3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6.9" customHeight="1">
      <c r="A118" s="31"/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22" spans="1:31" s="2" customFormat="1" ht="6.9" customHeight="1">
      <c r="A122" s="31"/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24.9" customHeight="1">
      <c r="A123" s="31"/>
      <c r="B123" s="32"/>
      <c r="C123" s="20" t="s">
        <v>117</v>
      </c>
      <c r="D123" s="31"/>
      <c r="E123" s="31"/>
      <c r="F123" s="31"/>
      <c r="G123" s="31"/>
      <c r="H123" s="31"/>
      <c r="I123" s="31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6.9" customHeight="1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2" customHeight="1">
      <c r="A125" s="31"/>
      <c r="B125" s="32"/>
      <c r="C125" s="26" t="s">
        <v>16</v>
      </c>
      <c r="D125" s="31"/>
      <c r="E125" s="31"/>
      <c r="F125" s="31"/>
      <c r="G125" s="31"/>
      <c r="H125" s="31"/>
      <c r="I125" s="31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6.5" customHeight="1">
      <c r="A126" s="31"/>
      <c r="B126" s="32"/>
      <c r="C126" s="31"/>
      <c r="D126" s="31"/>
      <c r="E126" s="248" t="str">
        <f>E7</f>
        <v>Modernizace učeben v Gymnáziu Sokolov - stavební část</v>
      </c>
      <c r="F126" s="249"/>
      <c r="G126" s="249"/>
      <c r="H126" s="249"/>
      <c r="I126" s="31"/>
      <c r="J126" s="31"/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2" customHeight="1">
      <c r="A127" s="31"/>
      <c r="B127" s="32"/>
      <c r="C127" s="26" t="s">
        <v>109</v>
      </c>
      <c r="D127" s="31"/>
      <c r="E127" s="31"/>
      <c r="F127" s="31"/>
      <c r="G127" s="31"/>
      <c r="H127" s="31"/>
      <c r="I127" s="31"/>
      <c r="J127" s="31"/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6.5" customHeight="1">
      <c r="A128" s="31"/>
      <c r="B128" s="32"/>
      <c r="C128" s="31"/>
      <c r="D128" s="31"/>
      <c r="E128" s="227" t="str">
        <f>E9</f>
        <v>8 - Učebna C 305 - Malá učebna fyziky</v>
      </c>
      <c r="F128" s="247"/>
      <c r="G128" s="247"/>
      <c r="H128" s="247"/>
      <c r="I128" s="31"/>
      <c r="J128" s="31"/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6.9" customHeight="1">
      <c r="A129" s="31"/>
      <c r="B129" s="32"/>
      <c r="C129" s="31"/>
      <c r="D129" s="31"/>
      <c r="E129" s="31"/>
      <c r="F129" s="31"/>
      <c r="G129" s="31"/>
      <c r="H129" s="31"/>
      <c r="I129" s="31"/>
      <c r="J129" s="31"/>
      <c r="K129" s="31"/>
      <c r="L129" s="4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2" customHeight="1">
      <c r="A130" s="31"/>
      <c r="B130" s="32"/>
      <c r="C130" s="26" t="s">
        <v>19</v>
      </c>
      <c r="D130" s="31"/>
      <c r="E130" s="31"/>
      <c r="F130" s="24" t="str">
        <f>F12</f>
        <v>Sokolov</v>
      </c>
      <c r="G130" s="31"/>
      <c r="H130" s="31"/>
      <c r="I130" s="26" t="s">
        <v>21</v>
      </c>
      <c r="J130" s="54" t="str">
        <f>IF(J12="","",J12)</f>
        <v>24. 5. 2024</v>
      </c>
      <c r="K130" s="31"/>
      <c r="L130" s="4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6.9" customHeight="1">
      <c r="A131" s="31"/>
      <c r="B131" s="32"/>
      <c r="C131" s="31"/>
      <c r="D131" s="31"/>
      <c r="E131" s="31"/>
      <c r="F131" s="31"/>
      <c r="G131" s="31"/>
      <c r="H131" s="31"/>
      <c r="I131" s="31"/>
      <c r="J131" s="31"/>
      <c r="K131" s="31"/>
      <c r="L131" s="4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5.15" customHeight="1">
      <c r="A132" s="31"/>
      <c r="B132" s="32"/>
      <c r="C132" s="26" t="s">
        <v>23</v>
      </c>
      <c r="D132" s="31"/>
      <c r="E132" s="31"/>
      <c r="F132" s="24" t="str">
        <f>E15</f>
        <v>Gymnázium Sokolov a KVC, p.o.</v>
      </c>
      <c r="G132" s="31"/>
      <c r="H132" s="31"/>
      <c r="I132" s="26" t="s">
        <v>29</v>
      </c>
      <c r="J132" s="29" t="str">
        <f>E21</f>
        <v>Projekt stav s.r.o.</v>
      </c>
      <c r="K132" s="31"/>
      <c r="L132" s="4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15.15" customHeight="1">
      <c r="A133" s="31"/>
      <c r="B133" s="32"/>
      <c r="C133" s="26" t="s">
        <v>27</v>
      </c>
      <c r="D133" s="31"/>
      <c r="E133" s="31"/>
      <c r="F133" s="24" t="str">
        <f>IF(E18="","",E18)</f>
        <v>Vyplň údaj</v>
      </c>
      <c r="G133" s="31"/>
      <c r="H133" s="31"/>
      <c r="I133" s="26" t="s">
        <v>32</v>
      </c>
      <c r="J133" s="29" t="str">
        <f>E24</f>
        <v>Milan Hájek</v>
      </c>
      <c r="K133" s="31"/>
      <c r="L133" s="4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10.35" customHeight="1">
      <c r="A134" s="31"/>
      <c r="B134" s="32"/>
      <c r="C134" s="31"/>
      <c r="D134" s="31"/>
      <c r="E134" s="31"/>
      <c r="F134" s="31"/>
      <c r="G134" s="31"/>
      <c r="H134" s="31"/>
      <c r="I134" s="31"/>
      <c r="J134" s="31"/>
      <c r="K134" s="31"/>
      <c r="L134" s="4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5" s="10" customFormat="1" ht="29.25" customHeight="1">
      <c r="A135" s="115"/>
      <c r="B135" s="116"/>
      <c r="C135" s="117" t="s">
        <v>118</v>
      </c>
      <c r="D135" s="118" t="s">
        <v>61</v>
      </c>
      <c r="E135" s="118" t="s">
        <v>57</v>
      </c>
      <c r="F135" s="118" t="s">
        <v>58</v>
      </c>
      <c r="G135" s="118" t="s">
        <v>119</v>
      </c>
      <c r="H135" s="118" t="s">
        <v>120</v>
      </c>
      <c r="I135" s="118" t="s">
        <v>121</v>
      </c>
      <c r="J135" s="118" t="s">
        <v>113</v>
      </c>
      <c r="K135" s="119" t="s">
        <v>122</v>
      </c>
      <c r="L135" s="120"/>
      <c r="M135" s="61" t="s">
        <v>1</v>
      </c>
      <c r="N135" s="62" t="s">
        <v>40</v>
      </c>
      <c r="O135" s="62" t="s">
        <v>123</v>
      </c>
      <c r="P135" s="62" t="s">
        <v>124</v>
      </c>
      <c r="Q135" s="62" t="s">
        <v>125</v>
      </c>
      <c r="R135" s="62" t="s">
        <v>126</v>
      </c>
      <c r="S135" s="62" t="s">
        <v>127</v>
      </c>
      <c r="T135" s="63" t="s">
        <v>128</v>
      </c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</row>
    <row r="136" spans="1:65" s="2" customFormat="1" ht="22.95" customHeight="1">
      <c r="A136" s="31"/>
      <c r="B136" s="32"/>
      <c r="C136" s="68" t="s">
        <v>129</v>
      </c>
      <c r="D136" s="31"/>
      <c r="E136" s="31"/>
      <c r="F136" s="31"/>
      <c r="G136" s="31"/>
      <c r="H136" s="31"/>
      <c r="I136" s="31"/>
      <c r="J136" s="121">
        <f>BK136</f>
        <v>0</v>
      </c>
      <c r="K136" s="31"/>
      <c r="L136" s="32"/>
      <c r="M136" s="64"/>
      <c r="N136" s="55"/>
      <c r="O136" s="65"/>
      <c r="P136" s="122">
        <f>P137+P182+P389</f>
        <v>0</v>
      </c>
      <c r="Q136" s="65"/>
      <c r="R136" s="122">
        <f>R137+R182+R389</f>
        <v>1.8698381999999998</v>
      </c>
      <c r="S136" s="65"/>
      <c r="T136" s="123">
        <f>T137+T182+T389</f>
        <v>1.2222580000000001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6" t="s">
        <v>75</v>
      </c>
      <c r="AU136" s="16" t="s">
        <v>115</v>
      </c>
      <c r="BK136" s="124">
        <f>BK137+BK182+BK389</f>
        <v>0</v>
      </c>
    </row>
    <row r="137" spans="1:65" s="11" customFormat="1" ht="25.95" customHeight="1">
      <c r="B137" s="125"/>
      <c r="D137" s="126" t="s">
        <v>75</v>
      </c>
      <c r="E137" s="127" t="s">
        <v>173</v>
      </c>
      <c r="F137" s="127" t="s">
        <v>174</v>
      </c>
      <c r="I137" s="128"/>
      <c r="J137" s="129">
        <f>BK137</f>
        <v>0</v>
      </c>
      <c r="L137" s="125"/>
      <c r="M137" s="130"/>
      <c r="N137" s="131"/>
      <c r="O137" s="131"/>
      <c r="P137" s="132">
        <f>P138+P152+P169+P179</f>
        <v>0</v>
      </c>
      <c r="Q137" s="131"/>
      <c r="R137" s="132">
        <f>R138+R152+R169+R179</f>
        <v>1.0866359999999999</v>
      </c>
      <c r="S137" s="131"/>
      <c r="T137" s="133">
        <f>T138+T152+T169+T179</f>
        <v>0.99530000000000007</v>
      </c>
      <c r="AR137" s="126" t="s">
        <v>83</v>
      </c>
      <c r="AT137" s="134" t="s">
        <v>75</v>
      </c>
      <c r="AU137" s="134" t="s">
        <v>76</v>
      </c>
      <c r="AY137" s="126" t="s">
        <v>132</v>
      </c>
      <c r="BK137" s="135">
        <f>BK138+BK152+BK169+BK179</f>
        <v>0</v>
      </c>
    </row>
    <row r="138" spans="1:65" s="11" customFormat="1" ht="22.95" customHeight="1">
      <c r="B138" s="125"/>
      <c r="D138" s="126" t="s">
        <v>75</v>
      </c>
      <c r="E138" s="163" t="s">
        <v>99</v>
      </c>
      <c r="F138" s="163" t="s">
        <v>175</v>
      </c>
      <c r="I138" s="128"/>
      <c r="J138" s="164">
        <f>BK138</f>
        <v>0</v>
      </c>
      <c r="L138" s="125"/>
      <c r="M138" s="130"/>
      <c r="N138" s="131"/>
      <c r="O138" s="131"/>
      <c r="P138" s="132">
        <f>SUM(P139:P151)</f>
        <v>0</v>
      </c>
      <c r="Q138" s="131"/>
      <c r="R138" s="132">
        <f>SUM(R139:R151)</f>
        <v>1.0800399999999999</v>
      </c>
      <c r="S138" s="131"/>
      <c r="T138" s="133">
        <f>SUM(T139:T151)</f>
        <v>1E-4</v>
      </c>
      <c r="AR138" s="126" t="s">
        <v>83</v>
      </c>
      <c r="AT138" s="134" t="s">
        <v>75</v>
      </c>
      <c r="AU138" s="134" t="s">
        <v>83</v>
      </c>
      <c r="AY138" s="126" t="s">
        <v>132</v>
      </c>
      <c r="BK138" s="135">
        <f>SUM(BK139:BK151)</f>
        <v>0</v>
      </c>
    </row>
    <row r="139" spans="1:65" s="2" customFormat="1" ht="24.15" customHeight="1">
      <c r="A139" s="31"/>
      <c r="B139" s="136"/>
      <c r="C139" s="137" t="s">
        <v>83</v>
      </c>
      <c r="D139" s="137" t="s">
        <v>133</v>
      </c>
      <c r="E139" s="138" t="s">
        <v>176</v>
      </c>
      <c r="F139" s="139" t="s">
        <v>177</v>
      </c>
      <c r="G139" s="140" t="s">
        <v>178</v>
      </c>
      <c r="H139" s="141">
        <v>38.799999999999997</v>
      </c>
      <c r="I139" s="142"/>
      <c r="J139" s="143">
        <f>ROUND(I139*H139,2)</f>
        <v>0</v>
      </c>
      <c r="K139" s="139" t="s">
        <v>179</v>
      </c>
      <c r="L139" s="32"/>
      <c r="M139" s="144" t="s">
        <v>1</v>
      </c>
      <c r="N139" s="145" t="s">
        <v>41</v>
      </c>
      <c r="O139" s="57"/>
      <c r="P139" s="146">
        <f>O139*H139</f>
        <v>0</v>
      </c>
      <c r="Q139" s="146">
        <v>5.7999999999999996E-3</v>
      </c>
      <c r="R139" s="146">
        <f>Q139*H139</f>
        <v>0.22503999999999996</v>
      </c>
      <c r="S139" s="146">
        <v>0</v>
      </c>
      <c r="T139" s="147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48" t="s">
        <v>93</v>
      </c>
      <c r="AT139" s="148" t="s">
        <v>133</v>
      </c>
      <c r="AU139" s="148" t="s">
        <v>85</v>
      </c>
      <c r="AY139" s="16" t="s">
        <v>132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6" t="s">
        <v>83</v>
      </c>
      <c r="BK139" s="149">
        <f>ROUND(I139*H139,2)</f>
        <v>0</v>
      </c>
      <c r="BL139" s="16" t="s">
        <v>93</v>
      </c>
      <c r="BM139" s="148" t="s">
        <v>1333</v>
      </c>
    </row>
    <row r="140" spans="1:65" s="2" customFormat="1" ht="28.8">
      <c r="A140" s="31"/>
      <c r="B140" s="32"/>
      <c r="C140" s="31"/>
      <c r="D140" s="150" t="s">
        <v>138</v>
      </c>
      <c r="E140" s="31"/>
      <c r="F140" s="151" t="s">
        <v>181</v>
      </c>
      <c r="G140" s="31"/>
      <c r="H140" s="31"/>
      <c r="I140" s="152"/>
      <c r="J140" s="31"/>
      <c r="K140" s="31"/>
      <c r="L140" s="32"/>
      <c r="M140" s="153"/>
      <c r="N140" s="154"/>
      <c r="O140" s="57"/>
      <c r="P140" s="57"/>
      <c r="Q140" s="57"/>
      <c r="R140" s="57"/>
      <c r="S140" s="57"/>
      <c r="T140" s="58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T140" s="16" t="s">
        <v>138</v>
      </c>
      <c r="AU140" s="16" t="s">
        <v>85</v>
      </c>
    </row>
    <row r="141" spans="1:65" s="2" customFormat="1" ht="21.75" customHeight="1">
      <c r="A141" s="31"/>
      <c r="B141" s="136"/>
      <c r="C141" s="137" t="s">
        <v>85</v>
      </c>
      <c r="D141" s="137" t="s">
        <v>133</v>
      </c>
      <c r="E141" s="138" t="s">
        <v>182</v>
      </c>
      <c r="F141" s="139" t="s">
        <v>183</v>
      </c>
      <c r="G141" s="140" t="s">
        <v>178</v>
      </c>
      <c r="H141" s="141">
        <v>7.5</v>
      </c>
      <c r="I141" s="142"/>
      <c r="J141" s="143">
        <f>ROUND(I141*H141,2)</f>
        <v>0</v>
      </c>
      <c r="K141" s="139" t="s">
        <v>179</v>
      </c>
      <c r="L141" s="32"/>
      <c r="M141" s="144" t="s">
        <v>1</v>
      </c>
      <c r="N141" s="145" t="s">
        <v>41</v>
      </c>
      <c r="O141" s="57"/>
      <c r="P141" s="146">
        <f>O141*H141</f>
        <v>0</v>
      </c>
      <c r="Q141" s="146">
        <v>5.6000000000000001E-2</v>
      </c>
      <c r="R141" s="146">
        <f>Q141*H141</f>
        <v>0.42</v>
      </c>
      <c r="S141" s="146">
        <v>0</v>
      </c>
      <c r="T141" s="147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48" t="s">
        <v>93</v>
      </c>
      <c r="AT141" s="148" t="s">
        <v>133</v>
      </c>
      <c r="AU141" s="148" t="s">
        <v>85</v>
      </c>
      <c r="AY141" s="16" t="s">
        <v>132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6" t="s">
        <v>83</v>
      </c>
      <c r="BK141" s="149">
        <f>ROUND(I141*H141,2)</f>
        <v>0</v>
      </c>
      <c r="BL141" s="16" t="s">
        <v>93</v>
      </c>
      <c r="BM141" s="148" t="s">
        <v>1334</v>
      </c>
    </row>
    <row r="142" spans="1:65" s="2" customFormat="1">
      <c r="A142" s="31"/>
      <c r="B142" s="32"/>
      <c r="C142" s="31"/>
      <c r="D142" s="150" t="s">
        <v>138</v>
      </c>
      <c r="E142" s="31"/>
      <c r="F142" s="151" t="s">
        <v>185</v>
      </c>
      <c r="G142" s="31"/>
      <c r="H142" s="31"/>
      <c r="I142" s="152"/>
      <c r="J142" s="31"/>
      <c r="K142" s="31"/>
      <c r="L142" s="32"/>
      <c r="M142" s="153"/>
      <c r="N142" s="154"/>
      <c r="O142" s="57"/>
      <c r="P142" s="57"/>
      <c r="Q142" s="57"/>
      <c r="R142" s="57"/>
      <c r="S142" s="57"/>
      <c r="T142" s="58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6" t="s">
        <v>138</v>
      </c>
      <c r="AU142" s="16" t="s">
        <v>85</v>
      </c>
    </row>
    <row r="143" spans="1:65" s="13" customFormat="1">
      <c r="B143" s="165"/>
      <c r="D143" s="150" t="s">
        <v>186</v>
      </c>
      <c r="E143" s="166" t="s">
        <v>1</v>
      </c>
      <c r="F143" s="167" t="s">
        <v>1262</v>
      </c>
      <c r="H143" s="168">
        <v>3</v>
      </c>
      <c r="I143" s="169"/>
      <c r="L143" s="165"/>
      <c r="M143" s="170"/>
      <c r="N143" s="171"/>
      <c r="O143" s="171"/>
      <c r="P143" s="171"/>
      <c r="Q143" s="171"/>
      <c r="R143" s="171"/>
      <c r="S143" s="171"/>
      <c r="T143" s="172"/>
      <c r="AT143" s="166" t="s">
        <v>186</v>
      </c>
      <c r="AU143" s="166" t="s">
        <v>85</v>
      </c>
      <c r="AV143" s="13" t="s">
        <v>85</v>
      </c>
      <c r="AW143" s="13" t="s">
        <v>31</v>
      </c>
      <c r="AX143" s="13" t="s">
        <v>76</v>
      </c>
      <c r="AY143" s="166" t="s">
        <v>132</v>
      </c>
    </row>
    <row r="144" spans="1:65" s="13" customFormat="1">
      <c r="B144" s="165"/>
      <c r="D144" s="150" t="s">
        <v>186</v>
      </c>
      <c r="E144" s="166" t="s">
        <v>1</v>
      </c>
      <c r="F144" s="167" t="s">
        <v>1263</v>
      </c>
      <c r="H144" s="168">
        <v>2.1</v>
      </c>
      <c r="I144" s="169"/>
      <c r="L144" s="165"/>
      <c r="M144" s="170"/>
      <c r="N144" s="171"/>
      <c r="O144" s="171"/>
      <c r="P144" s="171"/>
      <c r="Q144" s="171"/>
      <c r="R144" s="171"/>
      <c r="S144" s="171"/>
      <c r="T144" s="172"/>
      <c r="AT144" s="166" t="s">
        <v>186</v>
      </c>
      <c r="AU144" s="166" t="s">
        <v>85</v>
      </c>
      <c r="AV144" s="13" t="s">
        <v>85</v>
      </c>
      <c r="AW144" s="13" t="s">
        <v>31</v>
      </c>
      <c r="AX144" s="13" t="s">
        <v>76</v>
      </c>
      <c r="AY144" s="166" t="s">
        <v>132</v>
      </c>
    </row>
    <row r="145" spans="1:65" s="13" customFormat="1">
      <c r="B145" s="165"/>
      <c r="D145" s="150" t="s">
        <v>186</v>
      </c>
      <c r="E145" s="166" t="s">
        <v>1</v>
      </c>
      <c r="F145" s="167" t="s">
        <v>629</v>
      </c>
      <c r="H145" s="168">
        <v>1.4</v>
      </c>
      <c r="I145" s="169"/>
      <c r="L145" s="165"/>
      <c r="M145" s="170"/>
      <c r="N145" s="171"/>
      <c r="O145" s="171"/>
      <c r="P145" s="171"/>
      <c r="Q145" s="171"/>
      <c r="R145" s="171"/>
      <c r="S145" s="171"/>
      <c r="T145" s="172"/>
      <c r="AT145" s="166" t="s">
        <v>186</v>
      </c>
      <c r="AU145" s="166" t="s">
        <v>85</v>
      </c>
      <c r="AV145" s="13" t="s">
        <v>85</v>
      </c>
      <c r="AW145" s="13" t="s">
        <v>31</v>
      </c>
      <c r="AX145" s="13" t="s">
        <v>76</v>
      </c>
      <c r="AY145" s="166" t="s">
        <v>132</v>
      </c>
    </row>
    <row r="146" spans="1:65" s="13" customFormat="1">
      <c r="B146" s="165"/>
      <c r="D146" s="150" t="s">
        <v>186</v>
      </c>
      <c r="E146" s="166" t="s">
        <v>1</v>
      </c>
      <c r="F146" s="167" t="s">
        <v>1008</v>
      </c>
      <c r="H146" s="168">
        <v>1</v>
      </c>
      <c r="I146" s="169"/>
      <c r="L146" s="165"/>
      <c r="M146" s="170"/>
      <c r="N146" s="171"/>
      <c r="O146" s="171"/>
      <c r="P146" s="171"/>
      <c r="Q146" s="171"/>
      <c r="R146" s="171"/>
      <c r="S146" s="171"/>
      <c r="T146" s="172"/>
      <c r="AT146" s="166" t="s">
        <v>186</v>
      </c>
      <c r="AU146" s="166" t="s">
        <v>85</v>
      </c>
      <c r="AV146" s="13" t="s">
        <v>85</v>
      </c>
      <c r="AW146" s="13" t="s">
        <v>31</v>
      </c>
      <c r="AX146" s="13" t="s">
        <v>76</v>
      </c>
      <c r="AY146" s="166" t="s">
        <v>132</v>
      </c>
    </row>
    <row r="147" spans="1:65" s="2" customFormat="1" ht="24.15" customHeight="1">
      <c r="A147" s="31"/>
      <c r="B147" s="136"/>
      <c r="C147" s="137" t="s">
        <v>90</v>
      </c>
      <c r="D147" s="137" t="s">
        <v>133</v>
      </c>
      <c r="E147" s="138" t="s">
        <v>191</v>
      </c>
      <c r="F147" s="139" t="s">
        <v>192</v>
      </c>
      <c r="G147" s="140" t="s">
        <v>178</v>
      </c>
      <c r="H147" s="141">
        <v>75</v>
      </c>
      <c r="I147" s="142"/>
      <c r="J147" s="143">
        <f>ROUND(I147*H147,2)</f>
        <v>0</v>
      </c>
      <c r="K147" s="139" t="s">
        <v>179</v>
      </c>
      <c r="L147" s="32"/>
      <c r="M147" s="144" t="s">
        <v>1</v>
      </c>
      <c r="N147" s="145" t="s">
        <v>41</v>
      </c>
      <c r="O147" s="57"/>
      <c r="P147" s="146">
        <f>O147*H147</f>
        <v>0</v>
      </c>
      <c r="Q147" s="146">
        <v>5.7999999999999996E-3</v>
      </c>
      <c r="R147" s="146">
        <f>Q147*H147</f>
        <v>0.43499999999999994</v>
      </c>
      <c r="S147" s="146">
        <v>0</v>
      </c>
      <c r="T147" s="147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48" t="s">
        <v>93</v>
      </c>
      <c r="AT147" s="148" t="s">
        <v>133</v>
      </c>
      <c r="AU147" s="148" t="s">
        <v>85</v>
      </c>
      <c r="AY147" s="16" t="s">
        <v>132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6" t="s">
        <v>83</v>
      </c>
      <c r="BK147" s="149">
        <f>ROUND(I147*H147,2)</f>
        <v>0</v>
      </c>
      <c r="BL147" s="16" t="s">
        <v>93</v>
      </c>
      <c r="BM147" s="148" t="s">
        <v>1335</v>
      </c>
    </row>
    <row r="148" spans="1:65" s="2" customFormat="1" ht="28.8">
      <c r="A148" s="31"/>
      <c r="B148" s="32"/>
      <c r="C148" s="31"/>
      <c r="D148" s="150" t="s">
        <v>138</v>
      </c>
      <c r="E148" s="31"/>
      <c r="F148" s="151" t="s">
        <v>194</v>
      </c>
      <c r="G148" s="31"/>
      <c r="H148" s="31"/>
      <c r="I148" s="152"/>
      <c r="J148" s="31"/>
      <c r="K148" s="31"/>
      <c r="L148" s="32"/>
      <c r="M148" s="153"/>
      <c r="N148" s="154"/>
      <c r="O148" s="57"/>
      <c r="P148" s="57"/>
      <c r="Q148" s="57"/>
      <c r="R148" s="57"/>
      <c r="S148" s="57"/>
      <c r="T148" s="58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6" t="s">
        <v>138</v>
      </c>
      <c r="AU148" s="16" t="s">
        <v>85</v>
      </c>
    </row>
    <row r="149" spans="1:65" s="2" customFormat="1" ht="24.15" customHeight="1">
      <c r="A149" s="31"/>
      <c r="B149" s="136"/>
      <c r="C149" s="137" t="s">
        <v>93</v>
      </c>
      <c r="D149" s="137" t="s">
        <v>133</v>
      </c>
      <c r="E149" s="138" t="s">
        <v>195</v>
      </c>
      <c r="F149" s="139" t="s">
        <v>196</v>
      </c>
      <c r="G149" s="140" t="s">
        <v>178</v>
      </c>
      <c r="H149" s="141">
        <v>10</v>
      </c>
      <c r="I149" s="142"/>
      <c r="J149" s="143">
        <f>ROUND(I149*H149,2)</f>
        <v>0</v>
      </c>
      <c r="K149" s="139" t="s">
        <v>179</v>
      </c>
      <c r="L149" s="32"/>
      <c r="M149" s="144" t="s">
        <v>1</v>
      </c>
      <c r="N149" s="145" t="s">
        <v>41</v>
      </c>
      <c r="O149" s="57"/>
      <c r="P149" s="146">
        <f>O149*H149</f>
        <v>0</v>
      </c>
      <c r="Q149" s="146">
        <v>0</v>
      </c>
      <c r="R149" s="146">
        <f>Q149*H149</f>
        <v>0</v>
      </c>
      <c r="S149" s="146">
        <v>1.0000000000000001E-5</v>
      </c>
      <c r="T149" s="147">
        <f>S149*H149</f>
        <v>1E-4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48" t="s">
        <v>93</v>
      </c>
      <c r="AT149" s="148" t="s">
        <v>133</v>
      </c>
      <c r="AU149" s="148" t="s">
        <v>85</v>
      </c>
      <c r="AY149" s="16" t="s">
        <v>132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6" t="s">
        <v>83</v>
      </c>
      <c r="BK149" s="149">
        <f>ROUND(I149*H149,2)</f>
        <v>0</v>
      </c>
      <c r="BL149" s="16" t="s">
        <v>93</v>
      </c>
      <c r="BM149" s="148" t="s">
        <v>1336</v>
      </c>
    </row>
    <row r="150" spans="1:65" s="2" customFormat="1" ht="28.8">
      <c r="A150" s="31"/>
      <c r="B150" s="32"/>
      <c r="C150" s="31"/>
      <c r="D150" s="150" t="s">
        <v>138</v>
      </c>
      <c r="E150" s="31"/>
      <c r="F150" s="151" t="s">
        <v>198</v>
      </c>
      <c r="G150" s="31"/>
      <c r="H150" s="31"/>
      <c r="I150" s="152"/>
      <c r="J150" s="31"/>
      <c r="K150" s="31"/>
      <c r="L150" s="32"/>
      <c r="M150" s="153"/>
      <c r="N150" s="154"/>
      <c r="O150" s="57"/>
      <c r="P150" s="57"/>
      <c r="Q150" s="57"/>
      <c r="R150" s="57"/>
      <c r="S150" s="57"/>
      <c r="T150" s="58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6" t="s">
        <v>138</v>
      </c>
      <c r="AU150" s="16" t="s">
        <v>85</v>
      </c>
    </row>
    <row r="151" spans="1:65" s="13" customFormat="1">
      <c r="B151" s="165"/>
      <c r="D151" s="150" t="s">
        <v>186</v>
      </c>
      <c r="E151" s="166" t="s">
        <v>1</v>
      </c>
      <c r="F151" s="167" t="s">
        <v>199</v>
      </c>
      <c r="H151" s="168">
        <v>10</v>
      </c>
      <c r="I151" s="169"/>
      <c r="L151" s="165"/>
      <c r="M151" s="170"/>
      <c r="N151" s="171"/>
      <c r="O151" s="171"/>
      <c r="P151" s="171"/>
      <c r="Q151" s="171"/>
      <c r="R151" s="171"/>
      <c r="S151" s="171"/>
      <c r="T151" s="172"/>
      <c r="AT151" s="166" t="s">
        <v>186</v>
      </c>
      <c r="AU151" s="166" t="s">
        <v>85</v>
      </c>
      <c r="AV151" s="13" t="s">
        <v>85</v>
      </c>
      <c r="AW151" s="13" t="s">
        <v>31</v>
      </c>
      <c r="AX151" s="13" t="s">
        <v>83</v>
      </c>
      <c r="AY151" s="166" t="s">
        <v>132</v>
      </c>
    </row>
    <row r="152" spans="1:65" s="11" customFormat="1" ht="22.95" customHeight="1">
      <c r="B152" s="125"/>
      <c r="D152" s="126" t="s">
        <v>75</v>
      </c>
      <c r="E152" s="163" t="s">
        <v>200</v>
      </c>
      <c r="F152" s="163" t="s">
        <v>201</v>
      </c>
      <c r="I152" s="128"/>
      <c r="J152" s="164">
        <f>BK152</f>
        <v>0</v>
      </c>
      <c r="L152" s="125"/>
      <c r="M152" s="130"/>
      <c r="N152" s="131"/>
      <c r="O152" s="131"/>
      <c r="P152" s="132">
        <f>SUM(P153:P168)</f>
        <v>0</v>
      </c>
      <c r="Q152" s="131"/>
      <c r="R152" s="132">
        <f>SUM(R153:R168)</f>
        <v>6.5959999999999994E-3</v>
      </c>
      <c r="S152" s="131"/>
      <c r="T152" s="133">
        <f>SUM(T153:T168)</f>
        <v>0.99520000000000008</v>
      </c>
      <c r="AR152" s="126" t="s">
        <v>83</v>
      </c>
      <c r="AT152" s="134" t="s">
        <v>75</v>
      </c>
      <c r="AU152" s="134" t="s">
        <v>83</v>
      </c>
      <c r="AY152" s="126" t="s">
        <v>132</v>
      </c>
      <c r="BK152" s="135">
        <f>SUM(BK153:BK168)</f>
        <v>0</v>
      </c>
    </row>
    <row r="153" spans="1:65" s="2" customFormat="1" ht="33" customHeight="1">
      <c r="A153" s="31"/>
      <c r="B153" s="136"/>
      <c r="C153" s="137" t="s">
        <v>96</v>
      </c>
      <c r="D153" s="137" t="s">
        <v>133</v>
      </c>
      <c r="E153" s="138" t="s">
        <v>202</v>
      </c>
      <c r="F153" s="139" t="s">
        <v>203</v>
      </c>
      <c r="G153" s="140" t="s">
        <v>178</v>
      </c>
      <c r="H153" s="141">
        <v>38.799999999999997</v>
      </c>
      <c r="I153" s="142"/>
      <c r="J153" s="143">
        <f>ROUND(I153*H153,2)</f>
        <v>0</v>
      </c>
      <c r="K153" s="139" t="s">
        <v>179</v>
      </c>
      <c r="L153" s="32"/>
      <c r="M153" s="144" t="s">
        <v>1</v>
      </c>
      <c r="N153" s="145" t="s">
        <v>41</v>
      </c>
      <c r="O153" s="57"/>
      <c r="P153" s="146">
        <f>O153*H153</f>
        <v>0</v>
      </c>
      <c r="Q153" s="146">
        <v>1.2999999999999999E-4</v>
      </c>
      <c r="R153" s="146">
        <f>Q153*H153</f>
        <v>5.043999999999999E-3</v>
      </c>
      <c r="S153" s="146">
        <v>0</v>
      </c>
      <c r="T153" s="147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48" t="s">
        <v>93</v>
      </c>
      <c r="AT153" s="148" t="s">
        <v>133</v>
      </c>
      <c r="AU153" s="148" t="s">
        <v>85</v>
      </c>
      <c r="AY153" s="16" t="s">
        <v>132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6" t="s">
        <v>83</v>
      </c>
      <c r="BK153" s="149">
        <f>ROUND(I153*H153,2)</f>
        <v>0</v>
      </c>
      <c r="BL153" s="16" t="s">
        <v>93</v>
      </c>
      <c r="BM153" s="148" t="s">
        <v>1337</v>
      </c>
    </row>
    <row r="154" spans="1:65" s="2" customFormat="1" ht="19.2">
      <c r="A154" s="31"/>
      <c r="B154" s="32"/>
      <c r="C154" s="31"/>
      <c r="D154" s="150" t="s">
        <v>138</v>
      </c>
      <c r="E154" s="31"/>
      <c r="F154" s="151" t="s">
        <v>205</v>
      </c>
      <c r="G154" s="31"/>
      <c r="H154" s="31"/>
      <c r="I154" s="152"/>
      <c r="J154" s="31"/>
      <c r="K154" s="31"/>
      <c r="L154" s="32"/>
      <c r="M154" s="153"/>
      <c r="N154" s="154"/>
      <c r="O154" s="57"/>
      <c r="P154" s="57"/>
      <c r="Q154" s="57"/>
      <c r="R154" s="57"/>
      <c r="S154" s="57"/>
      <c r="T154" s="58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6" t="s">
        <v>138</v>
      </c>
      <c r="AU154" s="16" t="s">
        <v>85</v>
      </c>
    </row>
    <row r="155" spans="1:65" s="2" customFormat="1" ht="24.15" customHeight="1">
      <c r="A155" s="31"/>
      <c r="B155" s="136"/>
      <c r="C155" s="137" t="s">
        <v>99</v>
      </c>
      <c r="D155" s="137" t="s">
        <v>133</v>
      </c>
      <c r="E155" s="138" t="s">
        <v>206</v>
      </c>
      <c r="F155" s="139" t="s">
        <v>207</v>
      </c>
      <c r="G155" s="140" t="s">
        <v>178</v>
      </c>
      <c r="H155" s="141">
        <v>38.799999999999997</v>
      </c>
      <c r="I155" s="142"/>
      <c r="J155" s="143">
        <f>ROUND(I155*H155,2)</f>
        <v>0</v>
      </c>
      <c r="K155" s="139" t="s">
        <v>179</v>
      </c>
      <c r="L155" s="32"/>
      <c r="M155" s="144" t="s">
        <v>1</v>
      </c>
      <c r="N155" s="145" t="s">
        <v>41</v>
      </c>
      <c r="O155" s="57"/>
      <c r="P155" s="146">
        <f>O155*H155</f>
        <v>0</v>
      </c>
      <c r="Q155" s="146">
        <v>4.0000000000000003E-5</v>
      </c>
      <c r="R155" s="146">
        <f>Q155*H155</f>
        <v>1.552E-3</v>
      </c>
      <c r="S155" s="146">
        <v>0</v>
      </c>
      <c r="T155" s="147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48" t="s">
        <v>93</v>
      </c>
      <c r="AT155" s="148" t="s">
        <v>133</v>
      </c>
      <c r="AU155" s="148" t="s">
        <v>85</v>
      </c>
      <c r="AY155" s="16" t="s">
        <v>132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6" t="s">
        <v>83</v>
      </c>
      <c r="BK155" s="149">
        <f>ROUND(I155*H155,2)</f>
        <v>0</v>
      </c>
      <c r="BL155" s="16" t="s">
        <v>93</v>
      </c>
      <c r="BM155" s="148" t="s">
        <v>1338</v>
      </c>
    </row>
    <row r="156" spans="1:65" s="2" customFormat="1" ht="19.2">
      <c r="A156" s="31"/>
      <c r="B156" s="32"/>
      <c r="C156" s="31"/>
      <c r="D156" s="150" t="s">
        <v>138</v>
      </c>
      <c r="E156" s="31"/>
      <c r="F156" s="151" t="s">
        <v>209</v>
      </c>
      <c r="G156" s="31"/>
      <c r="H156" s="31"/>
      <c r="I156" s="152"/>
      <c r="J156" s="31"/>
      <c r="K156" s="31"/>
      <c r="L156" s="32"/>
      <c r="M156" s="153"/>
      <c r="N156" s="154"/>
      <c r="O156" s="57"/>
      <c r="P156" s="57"/>
      <c r="Q156" s="57"/>
      <c r="R156" s="57"/>
      <c r="S156" s="57"/>
      <c r="T156" s="58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T156" s="16" t="s">
        <v>138</v>
      </c>
      <c r="AU156" s="16" t="s">
        <v>85</v>
      </c>
    </row>
    <row r="157" spans="1:65" s="2" customFormat="1" ht="33" customHeight="1">
      <c r="A157" s="31"/>
      <c r="B157" s="136"/>
      <c r="C157" s="137" t="s">
        <v>102</v>
      </c>
      <c r="D157" s="137" t="s">
        <v>133</v>
      </c>
      <c r="E157" s="138" t="s">
        <v>210</v>
      </c>
      <c r="F157" s="139" t="s">
        <v>211</v>
      </c>
      <c r="G157" s="140" t="s">
        <v>212</v>
      </c>
      <c r="H157" s="141">
        <v>100</v>
      </c>
      <c r="I157" s="142"/>
      <c r="J157" s="143">
        <f>ROUND(I157*H157,2)</f>
        <v>0</v>
      </c>
      <c r="K157" s="139" t="s">
        <v>179</v>
      </c>
      <c r="L157" s="32"/>
      <c r="M157" s="144" t="s">
        <v>1</v>
      </c>
      <c r="N157" s="145" t="s">
        <v>41</v>
      </c>
      <c r="O157" s="57"/>
      <c r="P157" s="146">
        <f>O157*H157</f>
        <v>0</v>
      </c>
      <c r="Q157" s="146">
        <v>0</v>
      </c>
      <c r="R157" s="146">
        <f>Q157*H157</f>
        <v>0</v>
      </c>
      <c r="S157" s="146">
        <v>1E-3</v>
      </c>
      <c r="T157" s="147">
        <f>S157*H157</f>
        <v>0.1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48" t="s">
        <v>93</v>
      </c>
      <c r="AT157" s="148" t="s">
        <v>133</v>
      </c>
      <c r="AU157" s="148" t="s">
        <v>85</v>
      </c>
      <c r="AY157" s="16" t="s">
        <v>132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6" t="s">
        <v>83</v>
      </c>
      <c r="BK157" s="149">
        <f>ROUND(I157*H157,2)</f>
        <v>0</v>
      </c>
      <c r="BL157" s="16" t="s">
        <v>93</v>
      </c>
      <c r="BM157" s="148" t="s">
        <v>1339</v>
      </c>
    </row>
    <row r="158" spans="1:65" s="2" customFormat="1" ht="28.8">
      <c r="A158" s="31"/>
      <c r="B158" s="32"/>
      <c r="C158" s="31"/>
      <c r="D158" s="150" t="s">
        <v>138</v>
      </c>
      <c r="E158" s="31"/>
      <c r="F158" s="151" t="s">
        <v>214</v>
      </c>
      <c r="G158" s="31"/>
      <c r="H158" s="31"/>
      <c r="I158" s="152"/>
      <c r="J158" s="31"/>
      <c r="K158" s="31"/>
      <c r="L158" s="32"/>
      <c r="M158" s="153"/>
      <c r="N158" s="154"/>
      <c r="O158" s="57"/>
      <c r="P158" s="57"/>
      <c r="Q158" s="57"/>
      <c r="R158" s="57"/>
      <c r="S158" s="57"/>
      <c r="T158" s="58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6" t="s">
        <v>138</v>
      </c>
      <c r="AU158" s="16" t="s">
        <v>85</v>
      </c>
    </row>
    <row r="159" spans="1:65" s="2" customFormat="1" ht="24.15" customHeight="1">
      <c r="A159" s="31"/>
      <c r="B159" s="136"/>
      <c r="C159" s="137" t="s">
        <v>105</v>
      </c>
      <c r="D159" s="137" t="s">
        <v>133</v>
      </c>
      <c r="E159" s="138" t="s">
        <v>215</v>
      </c>
      <c r="F159" s="139" t="s">
        <v>216</v>
      </c>
      <c r="G159" s="140" t="s">
        <v>212</v>
      </c>
      <c r="H159" s="141">
        <v>30</v>
      </c>
      <c r="I159" s="142"/>
      <c r="J159" s="143">
        <f>ROUND(I159*H159,2)</f>
        <v>0</v>
      </c>
      <c r="K159" s="139" t="s">
        <v>179</v>
      </c>
      <c r="L159" s="32"/>
      <c r="M159" s="144" t="s">
        <v>1</v>
      </c>
      <c r="N159" s="145" t="s">
        <v>41</v>
      </c>
      <c r="O159" s="57"/>
      <c r="P159" s="146">
        <f>O159*H159</f>
        <v>0</v>
      </c>
      <c r="Q159" s="146">
        <v>0</v>
      </c>
      <c r="R159" s="146">
        <f>Q159*H159</f>
        <v>0</v>
      </c>
      <c r="S159" s="146">
        <v>5.0000000000000001E-3</v>
      </c>
      <c r="T159" s="147">
        <f>S159*H159</f>
        <v>0.15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48" t="s">
        <v>93</v>
      </c>
      <c r="AT159" s="148" t="s">
        <v>133</v>
      </c>
      <c r="AU159" s="148" t="s">
        <v>85</v>
      </c>
      <c r="AY159" s="16" t="s">
        <v>132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6" t="s">
        <v>83</v>
      </c>
      <c r="BK159" s="149">
        <f>ROUND(I159*H159,2)</f>
        <v>0</v>
      </c>
      <c r="BL159" s="16" t="s">
        <v>93</v>
      </c>
      <c r="BM159" s="148" t="s">
        <v>1340</v>
      </c>
    </row>
    <row r="160" spans="1:65" s="2" customFormat="1" ht="28.8">
      <c r="A160" s="31"/>
      <c r="B160" s="32"/>
      <c r="C160" s="31"/>
      <c r="D160" s="150" t="s">
        <v>138</v>
      </c>
      <c r="E160" s="31"/>
      <c r="F160" s="151" t="s">
        <v>218</v>
      </c>
      <c r="G160" s="31"/>
      <c r="H160" s="31"/>
      <c r="I160" s="152"/>
      <c r="J160" s="31"/>
      <c r="K160" s="31"/>
      <c r="L160" s="32"/>
      <c r="M160" s="153"/>
      <c r="N160" s="154"/>
      <c r="O160" s="57"/>
      <c r="P160" s="57"/>
      <c r="Q160" s="57"/>
      <c r="R160" s="57"/>
      <c r="S160" s="57"/>
      <c r="T160" s="58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6" t="s">
        <v>138</v>
      </c>
      <c r="AU160" s="16" t="s">
        <v>85</v>
      </c>
    </row>
    <row r="161" spans="1:65" s="2" customFormat="1" ht="33" customHeight="1">
      <c r="A161" s="31"/>
      <c r="B161" s="136"/>
      <c r="C161" s="137" t="s">
        <v>200</v>
      </c>
      <c r="D161" s="137" t="s">
        <v>133</v>
      </c>
      <c r="E161" s="138" t="s">
        <v>219</v>
      </c>
      <c r="F161" s="139" t="s">
        <v>220</v>
      </c>
      <c r="G161" s="140" t="s">
        <v>212</v>
      </c>
      <c r="H161" s="141">
        <v>20</v>
      </c>
      <c r="I161" s="142"/>
      <c r="J161" s="143">
        <f>ROUND(I161*H161,2)</f>
        <v>0</v>
      </c>
      <c r="K161" s="139" t="s">
        <v>179</v>
      </c>
      <c r="L161" s="32"/>
      <c r="M161" s="144" t="s">
        <v>1</v>
      </c>
      <c r="N161" s="145" t="s">
        <v>41</v>
      </c>
      <c r="O161" s="57"/>
      <c r="P161" s="146">
        <f>O161*H161</f>
        <v>0</v>
      </c>
      <c r="Q161" s="146">
        <v>0</v>
      </c>
      <c r="R161" s="146">
        <f>Q161*H161</f>
        <v>0</v>
      </c>
      <c r="S161" s="146">
        <v>7.0000000000000001E-3</v>
      </c>
      <c r="T161" s="147">
        <f>S161*H161</f>
        <v>0.14000000000000001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48" t="s">
        <v>93</v>
      </c>
      <c r="AT161" s="148" t="s">
        <v>133</v>
      </c>
      <c r="AU161" s="148" t="s">
        <v>85</v>
      </c>
      <c r="AY161" s="16" t="s">
        <v>132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6" t="s">
        <v>83</v>
      </c>
      <c r="BK161" s="149">
        <f>ROUND(I161*H161,2)</f>
        <v>0</v>
      </c>
      <c r="BL161" s="16" t="s">
        <v>93</v>
      </c>
      <c r="BM161" s="148" t="s">
        <v>1341</v>
      </c>
    </row>
    <row r="162" spans="1:65" s="2" customFormat="1" ht="28.8">
      <c r="A162" s="31"/>
      <c r="B162" s="32"/>
      <c r="C162" s="31"/>
      <c r="D162" s="150" t="s">
        <v>138</v>
      </c>
      <c r="E162" s="31"/>
      <c r="F162" s="151" t="s">
        <v>222</v>
      </c>
      <c r="G162" s="31"/>
      <c r="H162" s="31"/>
      <c r="I162" s="152"/>
      <c r="J162" s="31"/>
      <c r="K162" s="31"/>
      <c r="L162" s="32"/>
      <c r="M162" s="153"/>
      <c r="N162" s="154"/>
      <c r="O162" s="57"/>
      <c r="P162" s="57"/>
      <c r="Q162" s="57"/>
      <c r="R162" s="57"/>
      <c r="S162" s="57"/>
      <c r="T162" s="58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6" t="s">
        <v>138</v>
      </c>
      <c r="AU162" s="16" t="s">
        <v>85</v>
      </c>
    </row>
    <row r="163" spans="1:65" s="2" customFormat="1" ht="33" customHeight="1">
      <c r="A163" s="31"/>
      <c r="B163" s="136"/>
      <c r="C163" s="137" t="s">
        <v>223</v>
      </c>
      <c r="D163" s="137" t="s">
        <v>133</v>
      </c>
      <c r="E163" s="138" t="s">
        <v>224</v>
      </c>
      <c r="F163" s="139" t="s">
        <v>225</v>
      </c>
      <c r="G163" s="140" t="s">
        <v>212</v>
      </c>
      <c r="H163" s="141">
        <v>10</v>
      </c>
      <c r="I163" s="142"/>
      <c r="J163" s="143">
        <f>ROUND(I163*H163,2)</f>
        <v>0</v>
      </c>
      <c r="K163" s="139" t="s">
        <v>179</v>
      </c>
      <c r="L163" s="32"/>
      <c r="M163" s="144" t="s">
        <v>1</v>
      </c>
      <c r="N163" s="145" t="s">
        <v>41</v>
      </c>
      <c r="O163" s="57"/>
      <c r="P163" s="146">
        <f>O163*H163</f>
        <v>0</v>
      </c>
      <c r="Q163" s="146">
        <v>0</v>
      </c>
      <c r="R163" s="146">
        <f>Q163*H163</f>
        <v>0</v>
      </c>
      <c r="S163" s="146">
        <v>1.4999999999999999E-2</v>
      </c>
      <c r="T163" s="147">
        <f>S163*H163</f>
        <v>0.15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48" t="s">
        <v>93</v>
      </c>
      <c r="AT163" s="148" t="s">
        <v>133</v>
      </c>
      <c r="AU163" s="148" t="s">
        <v>85</v>
      </c>
      <c r="AY163" s="16" t="s">
        <v>132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6" t="s">
        <v>83</v>
      </c>
      <c r="BK163" s="149">
        <f>ROUND(I163*H163,2)</f>
        <v>0</v>
      </c>
      <c r="BL163" s="16" t="s">
        <v>93</v>
      </c>
      <c r="BM163" s="148" t="s">
        <v>1342</v>
      </c>
    </row>
    <row r="164" spans="1:65" s="2" customFormat="1" ht="28.8">
      <c r="A164" s="31"/>
      <c r="B164" s="32"/>
      <c r="C164" s="31"/>
      <c r="D164" s="150" t="s">
        <v>138</v>
      </c>
      <c r="E164" s="31"/>
      <c r="F164" s="151" t="s">
        <v>227</v>
      </c>
      <c r="G164" s="31"/>
      <c r="H164" s="31"/>
      <c r="I164" s="152"/>
      <c r="J164" s="31"/>
      <c r="K164" s="31"/>
      <c r="L164" s="32"/>
      <c r="M164" s="153"/>
      <c r="N164" s="154"/>
      <c r="O164" s="57"/>
      <c r="P164" s="57"/>
      <c r="Q164" s="57"/>
      <c r="R164" s="57"/>
      <c r="S164" s="57"/>
      <c r="T164" s="58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6" t="s">
        <v>138</v>
      </c>
      <c r="AU164" s="16" t="s">
        <v>85</v>
      </c>
    </row>
    <row r="165" spans="1:65" s="2" customFormat="1" ht="37.950000000000003" customHeight="1">
      <c r="A165" s="31"/>
      <c r="B165" s="136"/>
      <c r="C165" s="137" t="s">
        <v>228</v>
      </c>
      <c r="D165" s="137" t="s">
        <v>133</v>
      </c>
      <c r="E165" s="138" t="s">
        <v>229</v>
      </c>
      <c r="F165" s="139" t="s">
        <v>230</v>
      </c>
      <c r="G165" s="140" t="s">
        <v>178</v>
      </c>
      <c r="H165" s="141">
        <v>38.799999999999997</v>
      </c>
      <c r="I165" s="142"/>
      <c r="J165" s="143">
        <f>ROUND(I165*H165,2)</f>
        <v>0</v>
      </c>
      <c r="K165" s="139" t="s">
        <v>179</v>
      </c>
      <c r="L165" s="32"/>
      <c r="M165" s="144" t="s">
        <v>1</v>
      </c>
      <c r="N165" s="145" t="s">
        <v>41</v>
      </c>
      <c r="O165" s="57"/>
      <c r="P165" s="146">
        <f>O165*H165</f>
        <v>0</v>
      </c>
      <c r="Q165" s="146">
        <v>0</v>
      </c>
      <c r="R165" s="146">
        <f>Q165*H165</f>
        <v>0</v>
      </c>
      <c r="S165" s="146">
        <v>4.0000000000000001E-3</v>
      </c>
      <c r="T165" s="147">
        <f>S165*H165</f>
        <v>0.1552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48" t="s">
        <v>93</v>
      </c>
      <c r="AT165" s="148" t="s">
        <v>133</v>
      </c>
      <c r="AU165" s="148" t="s">
        <v>85</v>
      </c>
      <c r="AY165" s="16" t="s">
        <v>132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6" t="s">
        <v>83</v>
      </c>
      <c r="BK165" s="149">
        <f>ROUND(I165*H165,2)</f>
        <v>0</v>
      </c>
      <c r="BL165" s="16" t="s">
        <v>93</v>
      </c>
      <c r="BM165" s="148" t="s">
        <v>1343</v>
      </c>
    </row>
    <row r="166" spans="1:65" s="2" customFormat="1" ht="19.2">
      <c r="A166" s="31"/>
      <c r="B166" s="32"/>
      <c r="C166" s="31"/>
      <c r="D166" s="150" t="s">
        <v>138</v>
      </c>
      <c r="E166" s="31"/>
      <c r="F166" s="151" t="s">
        <v>232</v>
      </c>
      <c r="G166" s="31"/>
      <c r="H166" s="31"/>
      <c r="I166" s="152"/>
      <c r="J166" s="31"/>
      <c r="K166" s="31"/>
      <c r="L166" s="32"/>
      <c r="M166" s="153"/>
      <c r="N166" s="154"/>
      <c r="O166" s="57"/>
      <c r="P166" s="57"/>
      <c r="Q166" s="57"/>
      <c r="R166" s="57"/>
      <c r="S166" s="57"/>
      <c r="T166" s="58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6" t="s">
        <v>138</v>
      </c>
      <c r="AU166" s="16" t="s">
        <v>85</v>
      </c>
    </row>
    <row r="167" spans="1:65" s="2" customFormat="1" ht="37.950000000000003" customHeight="1">
      <c r="A167" s="31"/>
      <c r="B167" s="136"/>
      <c r="C167" s="137" t="s">
        <v>8</v>
      </c>
      <c r="D167" s="137" t="s">
        <v>133</v>
      </c>
      <c r="E167" s="138" t="s">
        <v>233</v>
      </c>
      <c r="F167" s="139" t="s">
        <v>234</v>
      </c>
      <c r="G167" s="140" t="s">
        <v>178</v>
      </c>
      <c r="H167" s="141">
        <v>75</v>
      </c>
      <c r="I167" s="142"/>
      <c r="J167" s="143">
        <f>ROUND(I167*H167,2)</f>
        <v>0</v>
      </c>
      <c r="K167" s="139" t="s">
        <v>179</v>
      </c>
      <c r="L167" s="32"/>
      <c r="M167" s="144" t="s">
        <v>1</v>
      </c>
      <c r="N167" s="145" t="s">
        <v>41</v>
      </c>
      <c r="O167" s="57"/>
      <c r="P167" s="146">
        <f>O167*H167</f>
        <v>0</v>
      </c>
      <c r="Q167" s="146">
        <v>0</v>
      </c>
      <c r="R167" s="146">
        <f>Q167*H167</f>
        <v>0</v>
      </c>
      <c r="S167" s="146">
        <v>4.0000000000000001E-3</v>
      </c>
      <c r="T167" s="147">
        <f>S167*H167</f>
        <v>0.3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48" t="s">
        <v>93</v>
      </c>
      <c r="AT167" s="148" t="s">
        <v>133</v>
      </c>
      <c r="AU167" s="148" t="s">
        <v>85</v>
      </c>
      <c r="AY167" s="16" t="s">
        <v>132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6" t="s">
        <v>83</v>
      </c>
      <c r="BK167" s="149">
        <f>ROUND(I167*H167,2)</f>
        <v>0</v>
      </c>
      <c r="BL167" s="16" t="s">
        <v>93</v>
      </c>
      <c r="BM167" s="148" t="s">
        <v>1344</v>
      </c>
    </row>
    <row r="168" spans="1:65" s="2" customFormat="1" ht="28.8">
      <c r="A168" s="31"/>
      <c r="B168" s="32"/>
      <c r="C168" s="31"/>
      <c r="D168" s="150" t="s">
        <v>138</v>
      </c>
      <c r="E168" s="31"/>
      <c r="F168" s="151" t="s">
        <v>236</v>
      </c>
      <c r="G168" s="31"/>
      <c r="H168" s="31"/>
      <c r="I168" s="152"/>
      <c r="J168" s="31"/>
      <c r="K168" s="31"/>
      <c r="L168" s="32"/>
      <c r="M168" s="153"/>
      <c r="N168" s="154"/>
      <c r="O168" s="57"/>
      <c r="P168" s="57"/>
      <c r="Q168" s="57"/>
      <c r="R168" s="57"/>
      <c r="S168" s="57"/>
      <c r="T168" s="58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6" t="s">
        <v>138</v>
      </c>
      <c r="AU168" s="16" t="s">
        <v>85</v>
      </c>
    </row>
    <row r="169" spans="1:65" s="11" customFormat="1" ht="22.95" customHeight="1">
      <c r="B169" s="125"/>
      <c r="D169" s="126" t="s">
        <v>75</v>
      </c>
      <c r="E169" s="163" t="s">
        <v>237</v>
      </c>
      <c r="F169" s="163" t="s">
        <v>238</v>
      </c>
      <c r="I169" s="128"/>
      <c r="J169" s="164">
        <f>BK169</f>
        <v>0</v>
      </c>
      <c r="L169" s="125"/>
      <c r="M169" s="130"/>
      <c r="N169" s="131"/>
      <c r="O169" s="131"/>
      <c r="P169" s="132">
        <f>SUM(P170:P178)</f>
        <v>0</v>
      </c>
      <c r="Q169" s="131"/>
      <c r="R169" s="132">
        <f>SUM(R170:R178)</f>
        <v>0</v>
      </c>
      <c r="S169" s="131"/>
      <c r="T169" s="133">
        <f>SUM(T170:T178)</f>
        <v>0</v>
      </c>
      <c r="AR169" s="126" t="s">
        <v>83</v>
      </c>
      <c r="AT169" s="134" t="s">
        <v>75</v>
      </c>
      <c r="AU169" s="134" t="s">
        <v>83</v>
      </c>
      <c r="AY169" s="126" t="s">
        <v>132</v>
      </c>
      <c r="BK169" s="135">
        <f>SUM(BK170:BK178)</f>
        <v>0</v>
      </c>
    </row>
    <row r="170" spans="1:65" s="2" customFormat="1" ht="24.15" customHeight="1">
      <c r="A170" s="31"/>
      <c r="B170" s="136"/>
      <c r="C170" s="137" t="s">
        <v>239</v>
      </c>
      <c r="D170" s="137" t="s">
        <v>133</v>
      </c>
      <c r="E170" s="138" t="s">
        <v>240</v>
      </c>
      <c r="F170" s="139" t="s">
        <v>241</v>
      </c>
      <c r="G170" s="140" t="s">
        <v>242</v>
      </c>
      <c r="H170" s="141">
        <v>1.222</v>
      </c>
      <c r="I170" s="142"/>
      <c r="J170" s="143">
        <f>ROUND(I170*H170,2)</f>
        <v>0</v>
      </c>
      <c r="K170" s="139" t="s">
        <v>179</v>
      </c>
      <c r="L170" s="32"/>
      <c r="M170" s="144" t="s">
        <v>1</v>
      </c>
      <c r="N170" s="145" t="s">
        <v>41</v>
      </c>
      <c r="O170" s="57"/>
      <c r="P170" s="146">
        <f>O170*H170</f>
        <v>0</v>
      </c>
      <c r="Q170" s="146">
        <v>0</v>
      </c>
      <c r="R170" s="146">
        <f>Q170*H170</f>
        <v>0</v>
      </c>
      <c r="S170" s="146">
        <v>0</v>
      </c>
      <c r="T170" s="147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48" t="s">
        <v>93</v>
      </c>
      <c r="AT170" s="148" t="s">
        <v>133</v>
      </c>
      <c r="AU170" s="148" t="s">
        <v>85</v>
      </c>
      <c r="AY170" s="16" t="s">
        <v>132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6" t="s">
        <v>83</v>
      </c>
      <c r="BK170" s="149">
        <f>ROUND(I170*H170,2)</f>
        <v>0</v>
      </c>
      <c r="BL170" s="16" t="s">
        <v>93</v>
      </c>
      <c r="BM170" s="148" t="s">
        <v>1345</v>
      </c>
    </row>
    <row r="171" spans="1:65" s="2" customFormat="1" ht="19.2">
      <c r="A171" s="31"/>
      <c r="B171" s="32"/>
      <c r="C171" s="31"/>
      <c r="D171" s="150" t="s">
        <v>138</v>
      </c>
      <c r="E171" s="31"/>
      <c r="F171" s="151" t="s">
        <v>244</v>
      </c>
      <c r="G171" s="31"/>
      <c r="H171" s="31"/>
      <c r="I171" s="152"/>
      <c r="J171" s="31"/>
      <c r="K171" s="31"/>
      <c r="L171" s="32"/>
      <c r="M171" s="153"/>
      <c r="N171" s="154"/>
      <c r="O171" s="57"/>
      <c r="P171" s="57"/>
      <c r="Q171" s="57"/>
      <c r="R171" s="57"/>
      <c r="S171" s="57"/>
      <c r="T171" s="58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6" t="s">
        <v>138</v>
      </c>
      <c r="AU171" s="16" t="s">
        <v>85</v>
      </c>
    </row>
    <row r="172" spans="1:65" s="2" customFormat="1" ht="24.15" customHeight="1">
      <c r="A172" s="31"/>
      <c r="B172" s="136"/>
      <c r="C172" s="137" t="s">
        <v>245</v>
      </c>
      <c r="D172" s="137" t="s">
        <v>133</v>
      </c>
      <c r="E172" s="138" t="s">
        <v>246</v>
      </c>
      <c r="F172" s="139" t="s">
        <v>247</v>
      </c>
      <c r="G172" s="140" t="s">
        <v>242</v>
      </c>
      <c r="H172" s="141">
        <v>1.222</v>
      </c>
      <c r="I172" s="142"/>
      <c r="J172" s="143">
        <f>ROUND(I172*H172,2)</f>
        <v>0</v>
      </c>
      <c r="K172" s="139" t="s">
        <v>179</v>
      </c>
      <c r="L172" s="32"/>
      <c r="M172" s="144" t="s">
        <v>1</v>
      </c>
      <c r="N172" s="145" t="s">
        <v>41</v>
      </c>
      <c r="O172" s="57"/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48" t="s">
        <v>93</v>
      </c>
      <c r="AT172" s="148" t="s">
        <v>133</v>
      </c>
      <c r="AU172" s="148" t="s">
        <v>85</v>
      </c>
      <c r="AY172" s="16" t="s">
        <v>132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6" t="s">
        <v>83</v>
      </c>
      <c r="BK172" s="149">
        <f>ROUND(I172*H172,2)</f>
        <v>0</v>
      </c>
      <c r="BL172" s="16" t="s">
        <v>93</v>
      </c>
      <c r="BM172" s="148" t="s">
        <v>1346</v>
      </c>
    </row>
    <row r="173" spans="1:65" s="2" customFormat="1" ht="19.2">
      <c r="A173" s="31"/>
      <c r="B173" s="32"/>
      <c r="C173" s="31"/>
      <c r="D173" s="150" t="s">
        <v>138</v>
      </c>
      <c r="E173" s="31"/>
      <c r="F173" s="151" t="s">
        <v>249</v>
      </c>
      <c r="G173" s="31"/>
      <c r="H173" s="31"/>
      <c r="I173" s="152"/>
      <c r="J173" s="31"/>
      <c r="K173" s="31"/>
      <c r="L173" s="32"/>
      <c r="M173" s="153"/>
      <c r="N173" s="154"/>
      <c r="O173" s="57"/>
      <c r="P173" s="57"/>
      <c r="Q173" s="57"/>
      <c r="R173" s="57"/>
      <c r="S173" s="57"/>
      <c r="T173" s="58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T173" s="16" t="s">
        <v>138</v>
      </c>
      <c r="AU173" s="16" t="s">
        <v>85</v>
      </c>
    </row>
    <row r="174" spans="1:65" s="2" customFormat="1" ht="24.15" customHeight="1">
      <c r="A174" s="31"/>
      <c r="B174" s="136"/>
      <c r="C174" s="137" t="s">
        <v>250</v>
      </c>
      <c r="D174" s="137" t="s">
        <v>133</v>
      </c>
      <c r="E174" s="138" t="s">
        <v>251</v>
      </c>
      <c r="F174" s="139" t="s">
        <v>252</v>
      </c>
      <c r="G174" s="140" t="s">
        <v>242</v>
      </c>
      <c r="H174" s="141">
        <v>10.997999999999999</v>
      </c>
      <c r="I174" s="142"/>
      <c r="J174" s="143">
        <f>ROUND(I174*H174,2)</f>
        <v>0</v>
      </c>
      <c r="K174" s="139" t="s">
        <v>179</v>
      </c>
      <c r="L174" s="32"/>
      <c r="M174" s="144" t="s">
        <v>1</v>
      </c>
      <c r="N174" s="145" t="s">
        <v>41</v>
      </c>
      <c r="O174" s="57"/>
      <c r="P174" s="146">
        <f>O174*H174</f>
        <v>0</v>
      </c>
      <c r="Q174" s="146">
        <v>0</v>
      </c>
      <c r="R174" s="146">
        <f>Q174*H174</f>
        <v>0</v>
      </c>
      <c r="S174" s="146">
        <v>0</v>
      </c>
      <c r="T174" s="147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48" t="s">
        <v>93</v>
      </c>
      <c r="AT174" s="148" t="s">
        <v>133</v>
      </c>
      <c r="AU174" s="148" t="s">
        <v>85</v>
      </c>
      <c r="AY174" s="16" t="s">
        <v>132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6" t="s">
        <v>83</v>
      </c>
      <c r="BK174" s="149">
        <f>ROUND(I174*H174,2)</f>
        <v>0</v>
      </c>
      <c r="BL174" s="16" t="s">
        <v>93</v>
      </c>
      <c r="BM174" s="148" t="s">
        <v>1347</v>
      </c>
    </row>
    <row r="175" spans="1:65" s="2" customFormat="1" ht="28.8">
      <c r="A175" s="31"/>
      <c r="B175" s="32"/>
      <c r="C175" s="31"/>
      <c r="D175" s="150" t="s">
        <v>138</v>
      </c>
      <c r="E175" s="31"/>
      <c r="F175" s="151" t="s">
        <v>254</v>
      </c>
      <c r="G175" s="31"/>
      <c r="H175" s="31"/>
      <c r="I175" s="152"/>
      <c r="J175" s="31"/>
      <c r="K175" s="31"/>
      <c r="L175" s="32"/>
      <c r="M175" s="153"/>
      <c r="N175" s="154"/>
      <c r="O175" s="57"/>
      <c r="P175" s="57"/>
      <c r="Q175" s="57"/>
      <c r="R175" s="57"/>
      <c r="S175" s="57"/>
      <c r="T175" s="58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T175" s="16" t="s">
        <v>138</v>
      </c>
      <c r="AU175" s="16" t="s">
        <v>85</v>
      </c>
    </row>
    <row r="176" spans="1:65" s="13" customFormat="1">
      <c r="B176" s="165"/>
      <c r="D176" s="150" t="s">
        <v>186</v>
      </c>
      <c r="F176" s="167" t="s">
        <v>1264</v>
      </c>
      <c r="H176" s="168">
        <v>10.997999999999999</v>
      </c>
      <c r="I176" s="169"/>
      <c r="L176" s="165"/>
      <c r="M176" s="170"/>
      <c r="N176" s="171"/>
      <c r="O176" s="171"/>
      <c r="P176" s="171"/>
      <c r="Q176" s="171"/>
      <c r="R176" s="171"/>
      <c r="S176" s="171"/>
      <c r="T176" s="172"/>
      <c r="AT176" s="166" t="s">
        <v>186</v>
      </c>
      <c r="AU176" s="166" t="s">
        <v>85</v>
      </c>
      <c r="AV176" s="13" t="s">
        <v>85</v>
      </c>
      <c r="AW176" s="13" t="s">
        <v>3</v>
      </c>
      <c r="AX176" s="13" t="s">
        <v>83</v>
      </c>
      <c r="AY176" s="166" t="s">
        <v>132</v>
      </c>
    </row>
    <row r="177" spans="1:65" s="2" customFormat="1" ht="33" customHeight="1">
      <c r="A177" s="31"/>
      <c r="B177" s="136"/>
      <c r="C177" s="137" t="s">
        <v>256</v>
      </c>
      <c r="D177" s="137" t="s">
        <v>133</v>
      </c>
      <c r="E177" s="138" t="s">
        <v>257</v>
      </c>
      <c r="F177" s="139" t="s">
        <v>258</v>
      </c>
      <c r="G177" s="140" t="s">
        <v>242</v>
      </c>
      <c r="H177" s="141">
        <v>1.198</v>
      </c>
      <c r="I177" s="142"/>
      <c r="J177" s="143">
        <f>ROUND(I177*H177,2)</f>
        <v>0</v>
      </c>
      <c r="K177" s="139" t="s">
        <v>179</v>
      </c>
      <c r="L177" s="32"/>
      <c r="M177" s="144" t="s">
        <v>1</v>
      </c>
      <c r="N177" s="145" t="s">
        <v>41</v>
      </c>
      <c r="O177" s="57"/>
      <c r="P177" s="146">
        <f>O177*H177</f>
        <v>0</v>
      </c>
      <c r="Q177" s="146">
        <v>0</v>
      </c>
      <c r="R177" s="146">
        <f>Q177*H177</f>
        <v>0</v>
      </c>
      <c r="S177" s="146">
        <v>0</v>
      </c>
      <c r="T177" s="147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48" t="s">
        <v>93</v>
      </c>
      <c r="AT177" s="148" t="s">
        <v>133</v>
      </c>
      <c r="AU177" s="148" t="s">
        <v>85</v>
      </c>
      <c r="AY177" s="16" t="s">
        <v>132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6" t="s">
        <v>83</v>
      </c>
      <c r="BK177" s="149">
        <f>ROUND(I177*H177,2)</f>
        <v>0</v>
      </c>
      <c r="BL177" s="16" t="s">
        <v>93</v>
      </c>
      <c r="BM177" s="148" t="s">
        <v>1348</v>
      </c>
    </row>
    <row r="178" spans="1:65" s="2" customFormat="1" ht="28.8">
      <c r="A178" s="31"/>
      <c r="B178" s="32"/>
      <c r="C178" s="31"/>
      <c r="D178" s="150" t="s">
        <v>138</v>
      </c>
      <c r="E178" s="31"/>
      <c r="F178" s="151" t="s">
        <v>260</v>
      </c>
      <c r="G178" s="31"/>
      <c r="H178" s="31"/>
      <c r="I178" s="152"/>
      <c r="J178" s="31"/>
      <c r="K178" s="31"/>
      <c r="L178" s="32"/>
      <c r="M178" s="153"/>
      <c r="N178" s="154"/>
      <c r="O178" s="57"/>
      <c r="P178" s="57"/>
      <c r="Q178" s="57"/>
      <c r="R178" s="57"/>
      <c r="S178" s="57"/>
      <c r="T178" s="58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T178" s="16" t="s">
        <v>138</v>
      </c>
      <c r="AU178" s="16" t="s">
        <v>85</v>
      </c>
    </row>
    <row r="179" spans="1:65" s="11" customFormat="1" ht="22.95" customHeight="1">
      <c r="B179" s="125"/>
      <c r="D179" s="126" t="s">
        <v>75</v>
      </c>
      <c r="E179" s="163" t="s">
        <v>261</v>
      </c>
      <c r="F179" s="163" t="s">
        <v>262</v>
      </c>
      <c r="I179" s="128"/>
      <c r="J179" s="164">
        <f>BK179</f>
        <v>0</v>
      </c>
      <c r="L179" s="125"/>
      <c r="M179" s="130"/>
      <c r="N179" s="131"/>
      <c r="O179" s="131"/>
      <c r="P179" s="132">
        <f>SUM(P180:P181)</f>
        <v>0</v>
      </c>
      <c r="Q179" s="131"/>
      <c r="R179" s="132">
        <f>SUM(R180:R181)</f>
        <v>0</v>
      </c>
      <c r="S179" s="131"/>
      <c r="T179" s="133">
        <f>SUM(T180:T181)</f>
        <v>0</v>
      </c>
      <c r="AR179" s="126" t="s">
        <v>83</v>
      </c>
      <c r="AT179" s="134" t="s">
        <v>75</v>
      </c>
      <c r="AU179" s="134" t="s">
        <v>83</v>
      </c>
      <c r="AY179" s="126" t="s">
        <v>132</v>
      </c>
      <c r="BK179" s="135">
        <f>SUM(BK180:BK181)</f>
        <v>0</v>
      </c>
    </row>
    <row r="180" spans="1:65" s="2" customFormat="1" ht="21.75" customHeight="1">
      <c r="A180" s="31"/>
      <c r="B180" s="136"/>
      <c r="C180" s="137" t="s">
        <v>263</v>
      </c>
      <c r="D180" s="137" t="s">
        <v>133</v>
      </c>
      <c r="E180" s="138" t="s">
        <v>264</v>
      </c>
      <c r="F180" s="139" t="s">
        <v>265</v>
      </c>
      <c r="G180" s="140" t="s">
        <v>242</v>
      </c>
      <c r="H180" s="141">
        <v>1.087</v>
      </c>
      <c r="I180" s="142"/>
      <c r="J180" s="143">
        <f>ROUND(I180*H180,2)</f>
        <v>0</v>
      </c>
      <c r="K180" s="139" t="s">
        <v>179</v>
      </c>
      <c r="L180" s="32"/>
      <c r="M180" s="144" t="s">
        <v>1</v>
      </c>
      <c r="N180" s="145" t="s">
        <v>41</v>
      </c>
      <c r="O180" s="57"/>
      <c r="P180" s="146">
        <f>O180*H180</f>
        <v>0</v>
      </c>
      <c r="Q180" s="146">
        <v>0</v>
      </c>
      <c r="R180" s="146">
        <f>Q180*H180</f>
        <v>0</v>
      </c>
      <c r="S180" s="146">
        <v>0</v>
      </c>
      <c r="T180" s="147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48" t="s">
        <v>93</v>
      </c>
      <c r="AT180" s="148" t="s">
        <v>133</v>
      </c>
      <c r="AU180" s="148" t="s">
        <v>85</v>
      </c>
      <c r="AY180" s="16" t="s">
        <v>132</v>
      </c>
      <c r="BE180" s="149">
        <f>IF(N180="základní",J180,0)</f>
        <v>0</v>
      </c>
      <c r="BF180" s="149">
        <f>IF(N180="snížená",J180,0)</f>
        <v>0</v>
      </c>
      <c r="BG180" s="149">
        <f>IF(N180="zákl. přenesená",J180,0)</f>
        <v>0</v>
      </c>
      <c r="BH180" s="149">
        <f>IF(N180="sníž. přenesená",J180,0)</f>
        <v>0</v>
      </c>
      <c r="BI180" s="149">
        <f>IF(N180="nulová",J180,0)</f>
        <v>0</v>
      </c>
      <c r="BJ180" s="16" t="s">
        <v>83</v>
      </c>
      <c r="BK180" s="149">
        <f>ROUND(I180*H180,2)</f>
        <v>0</v>
      </c>
      <c r="BL180" s="16" t="s">
        <v>93</v>
      </c>
      <c r="BM180" s="148" t="s">
        <v>1349</v>
      </c>
    </row>
    <row r="181" spans="1:65" s="2" customFormat="1" ht="38.4">
      <c r="A181" s="31"/>
      <c r="B181" s="32"/>
      <c r="C181" s="31"/>
      <c r="D181" s="150" t="s">
        <v>138</v>
      </c>
      <c r="E181" s="31"/>
      <c r="F181" s="151" t="s">
        <v>267</v>
      </c>
      <c r="G181" s="31"/>
      <c r="H181" s="31"/>
      <c r="I181" s="152"/>
      <c r="J181" s="31"/>
      <c r="K181" s="31"/>
      <c r="L181" s="32"/>
      <c r="M181" s="153"/>
      <c r="N181" s="154"/>
      <c r="O181" s="57"/>
      <c r="P181" s="57"/>
      <c r="Q181" s="57"/>
      <c r="R181" s="57"/>
      <c r="S181" s="57"/>
      <c r="T181" s="58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6" t="s">
        <v>138</v>
      </c>
      <c r="AU181" s="16" t="s">
        <v>85</v>
      </c>
    </row>
    <row r="182" spans="1:65" s="11" customFormat="1" ht="25.95" customHeight="1">
      <c r="B182" s="125"/>
      <c r="D182" s="126" t="s">
        <v>75</v>
      </c>
      <c r="E182" s="127" t="s">
        <v>268</v>
      </c>
      <c r="F182" s="127" t="s">
        <v>269</v>
      </c>
      <c r="I182" s="128"/>
      <c r="J182" s="129">
        <f>BK182</f>
        <v>0</v>
      </c>
      <c r="L182" s="125"/>
      <c r="M182" s="130"/>
      <c r="N182" s="131"/>
      <c r="O182" s="131"/>
      <c r="P182" s="132">
        <f>P183+P192+P201+P215+P234+P257+P266+P273+P280+P343+P349+P352+P379</f>
        <v>0</v>
      </c>
      <c r="Q182" s="131"/>
      <c r="R182" s="132">
        <f>R183+R192+R201+R215+R234+R257+R266+R273+R280+R343+R349+R352+R379</f>
        <v>0.78320219999999996</v>
      </c>
      <c r="S182" s="131"/>
      <c r="T182" s="133">
        <f>T183+T192+T201+T215+T234+T257+T266+T273+T280+T343+T349+T352+T379</f>
        <v>0.22695800000000002</v>
      </c>
      <c r="AR182" s="126" t="s">
        <v>85</v>
      </c>
      <c r="AT182" s="134" t="s">
        <v>75</v>
      </c>
      <c r="AU182" s="134" t="s">
        <v>76</v>
      </c>
      <c r="AY182" s="126" t="s">
        <v>132</v>
      </c>
      <c r="BK182" s="135">
        <f>BK183+BK192+BK201+BK215+BK234+BK257+BK266+BK273+BK280+BK343+BK349+BK352+BK379</f>
        <v>0</v>
      </c>
    </row>
    <row r="183" spans="1:65" s="11" customFormat="1" ht="22.95" customHeight="1">
      <c r="B183" s="125"/>
      <c r="D183" s="126" t="s">
        <v>75</v>
      </c>
      <c r="E183" s="163" t="s">
        <v>1265</v>
      </c>
      <c r="F183" s="163" t="s">
        <v>1266</v>
      </c>
      <c r="I183" s="128"/>
      <c r="J183" s="164">
        <f>BK183</f>
        <v>0</v>
      </c>
      <c r="L183" s="125"/>
      <c r="M183" s="130"/>
      <c r="N183" s="131"/>
      <c r="O183" s="131"/>
      <c r="P183" s="132">
        <f>SUM(P184:P191)</f>
        <v>0</v>
      </c>
      <c r="Q183" s="131"/>
      <c r="R183" s="132">
        <f>SUM(R184:R191)</f>
        <v>8.8199999999999997E-3</v>
      </c>
      <c r="S183" s="131"/>
      <c r="T183" s="133">
        <f>SUM(T184:T191)</f>
        <v>0</v>
      </c>
      <c r="AR183" s="126" t="s">
        <v>85</v>
      </c>
      <c r="AT183" s="134" t="s">
        <v>75</v>
      </c>
      <c r="AU183" s="134" t="s">
        <v>83</v>
      </c>
      <c r="AY183" s="126" t="s">
        <v>132</v>
      </c>
      <c r="BK183" s="135">
        <f>SUM(BK184:BK191)</f>
        <v>0</v>
      </c>
    </row>
    <row r="184" spans="1:65" s="2" customFormat="1" ht="24.15" customHeight="1">
      <c r="A184" s="31"/>
      <c r="B184" s="136"/>
      <c r="C184" s="137" t="s">
        <v>272</v>
      </c>
      <c r="D184" s="137" t="s">
        <v>133</v>
      </c>
      <c r="E184" s="138" t="s">
        <v>1267</v>
      </c>
      <c r="F184" s="139" t="s">
        <v>1268</v>
      </c>
      <c r="G184" s="140" t="s">
        <v>178</v>
      </c>
      <c r="H184" s="141">
        <v>2</v>
      </c>
      <c r="I184" s="142"/>
      <c r="J184" s="143">
        <f>ROUND(I184*H184,2)</f>
        <v>0</v>
      </c>
      <c r="K184" s="139" t="s">
        <v>179</v>
      </c>
      <c r="L184" s="32"/>
      <c r="M184" s="144" t="s">
        <v>1</v>
      </c>
      <c r="N184" s="145" t="s">
        <v>41</v>
      </c>
      <c r="O184" s="57"/>
      <c r="P184" s="146">
        <f>O184*H184</f>
        <v>0</v>
      </c>
      <c r="Q184" s="146">
        <v>0</v>
      </c>
      <c r="R184" s="146">
        <f>Q184*H184</f>
        <v>0</v>
      </c>
      <c r="S184" s="146">
        <v>0</v>
      </c>
      <c r="T184" s="147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48" t="s">
        <v>256</v>
      </c>
      <c r="AT184" s="148" t="s">
        <v>133</v>
      </c>
      <c r="AU184" s="148" t="s">
        <v>85</v>
      </c>
      <c r="AY184" s="16" t="s">
        <v>132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6" t="s">
        <v>83</v>
      </c>
      <c r="BK184" s="149">
        <f>ROUND(I184*H184,2)</f>
        <v>0</v>
      </c>
      <c r="BL184" s="16" t="s">
        <v>256</v>
      </c>
      <c r="BM184" s="148" t="s">
        <v>1350</v>
      </c>
    </row>
    <row r="185" spans="1:65" s="2" customFormat="1" ht="19.2">
      <c r="A185" s="31"/>
      <c r="B185" s="32"/>
      <c r="C185" s="31"/>
      <c r="D185" s="150" t="s">
        <v>138</v>
      </c>
      <c r="E185" s="31"/>
      <c r="F185" s="151" t="s">
        <v>1270</v>
      </c>
      <c r="G185" s="31"/>
      <c r="H185" s="31"/>
      <c r="I185" s="152"/>
      <c r="J185" s="31"/>
      <c r="K185" s="31"/>
      <c r="L185" s="32"/>
      <c r="M185" s="153"/>
      <c r="N185" s="154"/>
      <c r="O185" s="57"/>
      <c r="P185" s="57"/>
      <c r="Q185" s="57"/>
      <c r="R185" s="57"/>
      <c r="S185" s="57"/>
      <c r="T185" s="58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T185" s="16" t="s">
        <v>138</v>
      </c>
      <c r="AU185" s="16" t="s">
        <v>85</v>
      </c>
    </row>
    <row r="186" spans="1:65" s="13" customFormat="1">
      <c r="B186" s="165"/>
      <c r="D186" s="150" t="s">
        <v>186</v>
      </c>
      <c r="E186" s="166" t="s">
        <v>1</v>
      </c>
      <c r="F186" s="167" t="s">
        <v>1271</v>
      </c>
      <c r="H186" s="168">
        <v>2</v>
      </c>
      <c r="I186" s="169"/>
      <c r="L186" s="165"/>
      <c r="M186" s="170"/>
      <c r="N186" s="171"/>
      <c r="O186" s="171"/>
      <c r="P186" s="171"/>
      <c r="Q186" s="171"/>
      <c r="R186" s="171"/>
      <c r="S186" s="171"/>
      <c r="T186" s="172"/>
      <c r="AT186" s="166" t="s">
        <v>186</v>
      </c>
      <c r="AU186" s="166" t="s">
        <v>85</v>
      </c>
      <c r="AV186" s="13" t="s">
        <v>85</v>
      </c>
      <c r="AW186" s="13" t="s">
        <v>31</v>
      </c>
      <c r="AX186" s="13" t="s">
        <v>83</v>
      </c>
      <c r="AY186" s="166" t="s">
        <v>132</v>
      </c>
    </row>
    <row r="187" spans="1:65" s="2" customFormat="1" ht="24.15" customHeight="1">
      <c r="A187" s="31"/>
      <c r="B187" s="136"/>
      <c r="C187" s="174" t="s">
        <v>277</v>
      </c>
      <c r="D187" s="174" t="s">
        <v>337</v>
      </c>
      <c r="E187" s="175" t="s">
        <v>1272</v>
      </c>
      <c r="F187" s="176" t="s">
        <v>1273</v>
      </c>
      <c r="G187" s="177" t="s">
        <v>178</v>
      </c>
      <c r="H187" s="178">
        <v>2.1</v>
      </c>
      <c r="I187" s="179"/>
      <c r="J187" s="180">
        <f>ROUND(I187*H187,2)</f>
        <v>0</v>
      </c>
      <c r="K187" s="176" t="s">
        <v>179</v>
      </c>
      <c r="L187" s="181"/>
      <c r="M187" s="182" t="s">
        <v>1</v>
      </c>
      <c r="N187" s="183" t="s">
        <v>41</v>
      </c>
      <c r="O187" s="57"/>
      <c r="P187" s="146">
        <f>O187*H187</f>
        <v>0</v>
      </c>
      <c r="Q187" s="146">
        <v>4.1999999999999997E-3</v>
      </c>
      <c r="R187" s="146">
        <f>Q187*H187</f>
        <v>8.8199999999999997E-3</v>
      </c>
      <c r="S187" s="146">
        <v>0</v>
      </c>
      <c r="T187" s="147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48" t="s">
        <v>340</v>
      </c>
      <c r="AT187" s="148" t="s">
        <v>337</v>
      </c>
      <c r="AU187" s="148" t="s">
        <v>85</v>
      </c>
      <c r="AY187" s="16" t="s">
        <v>132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6" t="s">
        <v>83</v>
      </c>
      <c r="BK187" s="149">
        <f>ROUND(I187*H187,2)</f>
        <v>0</v>
      </c>
      <c r="BL187" s="16" t="s">
        <v>256</v>
      </c>
      <c r="BM187" s="148" t="s">
        <v>1351</v>
      </c>
    </row>
    <row r="188" spans="1:65" s="2" customFormat="1" ht="19.2">
      <c r="A188" s="31"/>
      <c r="B188" s="32"/>
      <c r="C188" s="31"/>
      <c r="D188" s="150" t="s">
        <v>138</v>
      </c>
      <c r="E188" s="31"/>
      <c r="F188" s="151" t="s">
        <v>1273</v>
      </c>
      <c r="G188" s="31"/>
      <c r="H188" s="31"/>
      <c r="I188" s="152"/>
      <c r="J188" s="31"/>
      <c r="K188" s="31"/>
      <c r="L188" s="32"/>
      <c r="M188" s="153"/>
      <c r="N188" s="154"/>
      <c r="O188" s="57"/>
      <c r="P188" s="57"/>
      <c r="Q188" s="57"/>
      <c r="R188" s="57"/>
      <c r="S188" s="57"/>
      <c r="T188" s="58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T188" s="16" t="s">
        <v>138</v>
      </c>
      <c r="AU188" s="16" t="s">
        <v>85</v>
      </c>
    </row>
    <row r="189" spans="1:65" s="13" customFormat="1">
      <c r="B189" s="165"/>
      <c r="D189" s="150" t="s">
        <v>186</v>
      </c>
      <c r="F189" s="167" t="s">
        <v>1275</v>
      </c>
      <c r="H189" s="168">
        <v>2.1</v>
      </c>
      <c r="I189" s="169"/>
      <c r="L189" s="165"/>
      <c r="M189" s="170"/>
      <c r="N189" s="171"/>
      <c r="O189" s="171"/>
      <c r="P189" s="171"/>
      <c r="Q189" s="171"/>
      <c r="R189" s="171"/>
      <c r="S189" s="171"/>
      <c r="T189" s="172"/>
      <c r="AT189" s="166" t="s">
        <v>186</v>
      </c>
      <c r="AU189" s="166" t="s">
        <v>85</v>
      </c>
      <c r="AV189" s="13" t="s">
        <v>85</v>
      </c>
      <c r="AW189" s="13" t="s">
        <v>3</v>
      </c>
      <c r="AX189" s="13" t="s">
        <v>83</v>
      </c>
      <c r="AY189" s="166" t="s">
        <v>132</v>
      </c>
    </row>
    <row r="190" spans="1:65" s="2" customFormat="1" ht="24.15" customHeight="1">
      <c r="A190" s="31"/>
      <c r="B190" s="136"/>
      <c r="C190" s="137" t="s">
        <v>282</v>
      </c>
      <c r="D190" s="137" t="s">
        <v>133</v>
      </c>
      <c r="E190" s="138" t="s">
        <v>1276</v>
      </c>
      <c r="F190" s="139" t="s">
        <v>1277</v>
      </c>
      <c r="G190" s="140" t="s">
        <v>289</v>
      </c>
      <c r="H190" s="173"/>
      <c r="I190" s="142"/>
      <c r="J190" s="143">
        <f>ROUND(I190*H190,2)</f>
        <v>0</v>
      </c>
      <c r="K190" s="139" t="s">
        <v>179</v>
      </c>
      <c r="L190" s="32"/>
      <c r="M190" s="144" t="s">
        <v>1</v>
      </c>
      <c r="N190" s="145" t="s">
        <v>41</v>
      </c>
      <c r="O190" s="57"/>
      <c r="P190" s="146">
        <f>O190*H190</f>
        <v>0</v>
      </c>
      <c r="Q190" s="146">
        <v>0</v>
      </c>
      <c r="R190" s="146">
        <f>Q190*H190</f>
        <v>0</v>
      </c>
      <c r="S190" s="146">
        <v>0</v>
      </c>
      <c r="T190" s="147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48" t="s">
        <v>256</v>
      </c>
      <c r="AT190" s="148" t="s">
        <v>133</v>
      </c>
      <c r="AU190" s="148" t="s">
        <v>85</v>
      </c>
      <c r="AY190" s="16" t="s">
        <v>132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6" t="s">
        <v>83</v>
      </c>
      <c r="BK190" s="149">
        <f>ROUND(I190*H190,2)</f>
        <v>0</v>
      </c>
      <c r="BL190" s="16" t="s">
        <v>256</v>
      </c>
      <c r="BM190" s="148" t="s">
        <v>1352</v>
      </c>
    </row>
    <row r="191" spans="1:65" s="2" customFormat="1" ht="28.8">
      <c r="A191" s="31"/>
      <c r="B191" s="32"/>
      <c r="C191" s="31"/>
      <c r="D191" s="150" t="s">
        <v>138</v>
      </c>
      <c r="E191" s="31"/>
      <c r="F191" s="151" t="s">
        <v>1279</v>
      </c>
      <c r="G191" s="31"/>
      <c r="H191" s="31"/>
      <c r="I191" s="152"/>
      <c r="J191" s="31"/>
      <c r="K191" s="31"/>
      <c r="L191" s="32"/>
      <c r="M191" s="153"/>
      <c r="N191" s="154"/>
      <c r="O191" s="57"/>
      <c r="P191" s="57"/>
      <c r="Q191" s="57"/>
      <c r="R191" s="57"/>
      <c r="S191" s="57"/>
      <c r="T191" s="58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T191" s="16" t="s">
        <v>138</v>
      </c>
      <c r="AU191" s="16" t="s">
        <v>85</v>
      </c>
    </row>
    <row r="192" spans="1:65" s="11" customFormat="1" ht="22.95" customHeight="1">
      <c r="B192" s="125"/>
      <c r="D192" s="126" t="s">
        <v>75</v>
      </c>
      <c r="E192" s="163" t="s">
        <v>270</v>
      </c>
      <c r="F192" s="163" t="s">
        <v>271</v>
      </c>
      <c r="I192" s="128"/>
      <c r="J192" s="164">
        <f>BK192</f>
        <v>0</v>
      </c>
      <c r="L192" s="125"/>
      <c r="M192" s="130"/>
      <c r="N192" s="131"/>
      <c r="O192" s="131"/>
      <c r="P192" s="132">
        <f>SUM(P193:P200)</f>
        <v>0</v>
      </c>
      <c r="Q192" s="131"/>
      <c r="R192" s="132">
        <f>SUM(R193:R200)</f>
        <v>3.3300000000000005E-3</v>
      </c>
      <c r="S192" s="131"/>
      <c r="T192" s="133">
        <f>SUM(T193:T200)</f>
        <v>0</v>
      </c>
      <c r="AR192" s="126" t="s">
        <v>85</v>
      </c>
      <c r="AT192" s="134" t="s">
        <v>75</v>
      </c>
      <c r="AU192" s="134" t="s">
        <v>83</v>
      </c>
      <c r="AY192" s="126" t="s">
        <v>132</v>
      </c>
      <c r="BK192" s="135">
        <f>SUM(BK193:BK200)</f>
        <v>0</v>
      </c>
    </row>
    <row r="193" spans="1:65" s="2" customFormat="1" ht="16.5" customHeight="1">
      <c r="A193" s="31"/>
      <c r="B193" s="136"/>
      <c r="C193" s="137" t="s">
        <v>7</v>
      </c>
      <c r="D193" s="137" t="s">
        <v>133</v>
      </c>
      <c r="E193" s="138" t="s">
        <v>273</v>
      </c>
      <c r="F193" s="139" t="s">
        <v>274</v>
      </c>
      <c r="G193" s="140" t="s">
        <v>136</v>
      </c>
      <c r="H193" s="141">
        <v>3</v>
      </c>
      <c r="I193" s="142"/>
      <c r="J193" s="143">
        <f>ROUND(I193*H193,2)</f>
        <v>0</v>
      </c>
      <c r="K193" s="139" t="s">
        <v>179</v>
      </c>
      <c r="L193" s="32"/>
      <c r="M193" s="144" t="s">
        <v>1</v>
      </c>
      <c r="N193" s="145" t="s">
        <v>41</v>
      </c>
      <c r="O193" s="57"/>
      <c r="P193" s="146">
        <f>O193*H193</f>
        <v>0</v>
      </c>
      <c r="Q193" s="146">
        <v>3.1E-4</v>
      </c>
      <c r="R193" s="146">
        <f>Q193*H193</f>
        <v>9.3000000000000005E-4</v>
      </c>
      <c r="S193" s="146">
        <v>0</v>
      </c>
      <c r="T193" s="147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48" t="s">
        <v>256</v>
      </c>
      <c r="AT193" s="148" t="s">
        <v>133</v>
      </c>
      <c r="AU193" s="148" t="s">
        <v>85</v>
      </c>
      <c r="AY193" s="16" t="s">
        <v>132</v>
      </c>
      <c r="BE193" s="149">
        <f>IF(N193="základní",J193,0)</f>
        <v>0</v>
      </c>
      <c r="BF193" s="149">
        <f>IF(N193="snížená",J193,0)</f>
        <v>0</v>
      </c>
      <c r="BG193" s="149">
        <f>IF(N193="zákl. přenesená",J193,0)</f>
        <v>0</v>
      </c>
      <c r="BH193" s="149">
        <f>IF(N193="sníž. přenesená",J193,0)</f>
        <v>0</v>
      </c>
      <c r="BI193" s="149">
        <f>IF(N193="nulová",J193,0)</f>
        <v>0</v>
      </c>
      <c r="BJ193" s="16" t="s">
        <v>83</v>
      </c>
      <c r="BK193" s="149">
        <f>ROUND(I193*H193,2)</f>
        <v>0</v>
      </c>
      <c r="BL193" s="16" t="s">
        <v>256</v>
      </c>
      <c r="BM193" s="148" t="s">
        <v>1353</v>
      </c>
    </row>
    <row r="194" spans="1:65" s="2" customFormat="1" ht="19.2">
      <c r="A194" s="31"/>
      <c r="B194" s="32"/>
      <c r="C194" s="31"/>
      <c r="D194" s="150" t="s">
        <v>138</v>
      </c>
      <c r="E194" s="31"/>
      <c r="F194" s="151" t="s">
        <v>276</v>
      </c>
      <c r="G194" s="31"/>
      <c r="H194" s="31"/>
      <c r="I194" s="152"/>
      <c r="J194" s="31"/>
      <c r="K194" s="31"/>
      <c r="L194" s="32"/>
      <c r="M194" s="153"/>
      <c r="N194" s="154"/>
      <c r="O194" s="57"/>
      <c r="P194" s="57"/>
      <c r="Q194" s="57"/>
      <c r="R194" s="57"/>
      <c r="S194" s="57"/>
      <c r="T194" s="58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T194" s="16" t="s">
        <v>138</v>
      </c>
      <c r="AU194" s="16" t="s">
        <v>85</v>
      </c>
    </row>
    <row r="195" spans="1:65" s="2" customFormat="1" ht="16.5" customHeight="1">
      <c r="A195" s="31"/>
      <c r="B195" s="136"/>
      <c r="C195" s="137" t="s">
        <v>294</v>
      </c>
      <c r="D195" s="137" t="s">
        <v>133</v>
      </c>
      <c r="E195" s="138" t="s">
        <v>278</v>
      </c>
      <c r="F195" s="139" t="s">
        <v>279</v>
      </c>
      <c r="G195" s="140" t="s">
        <v>212</v>
      </c>
      <c r="H195" s="141">
        <v>5</v>
      </c>
      <c r="I195" s="142"/>
      <c r="J195" s="143">
        <f>ROUND(I195*H195,2)</f>
        <v>0</v>
      </c>
      <c r="K195" s="139" t="s">
        <v>179</v>
      </c>
      <c r="L195" s="32"/>
      <c r="M195" s="144" t="s">
        <v>1</v>
      </c>
      <c r="N195" s="145" t="s">
        <v>41</v>
      </c>
      <c r="O195" s="57"/>
      <c r="P195" s="146">
        <f>O195*H195</f>
        <v>0</v>
      </c>
      <c r="Q195" s="146">
        <v>4.8000000000000001E-4</v>
      </c>
      <c r="R195" s="146">
        <f>Q195*H195</f>
        <v>2.4000000000000002E-3</v>
      </c>
      <c r="S195" s="146">
        <v>0</v>
      </c>
      <c r="T195" s="147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48" t="s">
        <v>256</v>
      </c>
      <c r="AT195" s="148" t="s">
        <v>133</v>
      </c>
      <c r="AU195" s="148" t="s">
        <v>85</v>
      </c>
      <c r="AY195" s="16" t="s">
        <v>132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6" t="s">
        <v>83</v>
      </c>
      <c r="BK195" s="149">
        <f>ROUND(I195*H195,2)</f>
        <v>0</v>
      </c>
      <c r="BL195" s="16" t="s">
        <v>256</v>
      </c>
      <c r="BM195" s="148" t="s">
        <v>1354</v>
      </c>
    </row>
    <row r="196" spans="1:65" s="2" customFormat="1">
      <c r="A196" s="31"/>
      <c r="B196" s="32"/>
      <c r="C196" s="31"/>
      <c r="D196" s="150" t="s">
        <v>138</v>
      </c>
      <c r="E196" s="31"/>
      <c r="F196" s="151" t="s">
        <v>281</v>
      </c>
      <c r="G196" s="31"/>
      <c r="H196" s="31"/>
      <c r="I196" s="152"/>
      <c r="J196" s="31"/>
      <c r="K196" s="31"/>
      <c r="L196" s="32"/>
      <c r="M196" s="153"/>
      <c r="N196" s="154"/>
      <c r="O196" s="57"/>
      <c r="P196" s="57"/>
      <c r="Q196" s="57"/>
      <c r="R196" s="57"/>
      <c r="S196" s="57"/>
      <c r="T196" s="58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T196" s="16" t="s">
        <v>138</v>
      </c>
      <c r="AU196" s="16" t="s">
        <v>85</v>
      </c>
    </row>
    <row r="197" spans="1:65" s="2" customFormat="1" ht="21.75" customHeight="1">
      <c r="A197" s="31"/>
      <c r="B197" s="136"/>
      <c r="C197" s="137" t="s">
        <v>299</v>
      </c>
      <c r="D197" s="137" t="s">
        <v>133</v>
      </c>
      <c r="E197" s="138" t="s">
        <v>283</v>
      </c>
      <c r="F197" s="139" t="s">
        <v>284</v>
      </c>
      <c r="G197" s="140" t="s">
        <v>212</v>
      </c>
      <c r="H197" s="141">
        <v>5</v>
      </c>
      <c r="I197" s="142"/>
      <c r="J197" s="143">
        <f>ROUND(I197*H197,2)</f>
        <v>0</v>
      </c>
      <c r="K197" s="139" t="s">
        <v>179</v>
      </c>
      <c r="L197" s="32"/>
      <c r="M197" s="144" t="s">
        <v>1</v>
      </c>
      <c r="N197" s="145" t="s">
        <v>41</v>
      </c>
      <c r="O197" s="57"/>
      <c r="P197" s="146">
        <f>O197*H197</f>
        <v>0</v>
      </c>
      <c r="Q197" s="146">
        <v>0</v>
      </c>
      <c r="R197" s="146">
        <f>Q197*H197</f>
        <v>0</v>
      </c>
      <c r="S197" s="146">
        <v>0</v>
      </c>
      <c r="T197" s="147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48" t="s">
        <v>256</v>
      </c>
      <c r="AT197" s="148" t="s">
        <v>133</v>
      </c>
      <c r="AU197" s="148" t="s">
        <v>85</v>
      </c>
      <c r="AY197" s="16" t="s">
        <v>132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6" t="s">
        <v>83</v>
      </c>
      <c r="BK197" s="149">
        <f>ROUND(I197*H197,2)</f>
        <v>0</v>
      </c>
      <c r="BL197" s="16" t="s">
        <v>256</v>
      </c>
      <c r="BM197" s="148" t="s">
        <v>1355</v>
      </c>
    </row>
    <row r="198" spans="1:65" s="2" customFormat="1">
      <c r="A198" s="31"/>
      <c r="B198" s="32"/>
      <c r="C198" s="31"/>
      <c r="D198" s="150" t="s">
        <v>138</v>
      </c>
      <c r="E198" s="31"/>
      <c r="F198" s="151" t="s">
        <v>286</v>
      </c>
      <c r="G198" s="31"/>
      <c r="H198" s="31"/>
      <c r="I198" s="152"/>
      <c r="J198" s="31"/>
      <c r="K198" s="31"/>
      <c r="L198" s="32"/>
      <c r="M198" s="153"/>
      <c r="N198" s="154"/>
      <c r="O198" s="57"/>
      <c r="P198" s="57"/>
      <c r="Q198" s="57"/>
      <c r="R198" s="57"/>
      <c r="S198" s="57"/>
      <c r="T198" s="58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T198" s="16" t="s">
        <v>138</v>
      </c>
      <c r="AU198" s="16" t="s">
        <v>85</v>
      </c>
    </row>
    <row r="199" spans="1:65" s="2" customFormat="1" ht="24.15" customHeight="1">
      <c r="A199" s="31"/>
      <c r="B199" s="136"/>
      <c r="C199" s="137" t="s">
        <v>304</v>
      </c>
      <c r="D199" s="137" t="s">
        <v>133</v>
      </c>
      <c r="E199" s="138" t="s">
        <v>287</v>
      </c>
      <c r="F199" s="139" t="s">
        <v>288</v>
      </c>
      <c r="G199" s="140" t="s">
        <v>289</v>
      </c>
      <c r="H199" s="173"/>
      <c r="I199" s="142"/>
      <c r="J199" s="143">
        <f>ROUND(I199*H199,2)</f>
        <v>0</v>
      </c>
      <c r="K199" s="139" t="s">
        <v>179</v>
      </c>
      <c r="L199" s="32"/>
      <c r="M199" s="144" t="s">
        <v>1</v>
      </c>
      <c r="N199" s="145" t="s">
        <v>41</v>
      </c>
      <c r="O199" s="57"/>
      <c r="P199" s="146">
        <f>O199*H199</f>
        <v>0</v>
      </c>
      <c r="Q199" s="146">
        <v>0</v>
      </c>
      <c r="R199" s="146">
        <f>Q199*H199</f>
        <v>0</v>
      </c>
      <c r="S199" s="146">
        <v>0</v>
      </c>
      <c r="T199" s="147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48" t="s">
        <v>256</v>
      </c>
      <c r="AT199" s="148" t="s">
        <v>133</v>
      </c>
      <c r="AU199" s="148" t="s">
        <v>85</v>
      </c>
      <c r="AY199" s="16" t="s">
        <v>132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6" t="s">
        <v>83</v>
      </c>
      <c r="BK199" s="149">
        <f>ROUND(I199*H199,2)</f>
        <v>0</v>
      </c>
      <c r="BL199" s="16" t="s">
        <v>256</v>
      </c>
      <c r="BM199" s="148" t="s">
        <v>1356</v>
      </c>
    </row>
    <row r="200" spans="1:65" s="2" customFormat="1" ht="28.8">
      <c r="A200" s="31"/>
      <c r="B200" s="32"/>
      <c r="C200" s="31"/>
      <c r="D200" s="150" t="s">
        <v>138</v>
      </c>
      <c r="E200" s="31"/>
      <c r="F200" s="151" t="s">
        <v>291</v>
      </c>
      <c r="G200" s="31"/>
      <c r="H200" s="31"/>
      <c r="I200" s="152"/>
      <c r="J200" s="31"/>
      <c r="K200" s="31"/>
      <c r="L200" s="32"/>
      <c r="M200" s="153"/>
      <c r="N200" s="154"/>
      <c r="O200" s="57"/>
      <c r="P200" s="57"/>
      <c r="Q200" s="57"/>
      <c r="R200" s="57"/>
      <c r="S200" s="57"/>
      <c r="T200" s="58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T200" s="16" t="s">
        <v>138</v>
      </c>
      <c r="AU200" s="16" t="s">
        <v>85</v>
      </c>
    </row>
    <row r="201" spans="1:65" s="11" customFormat="1" ht="22.95" customHeight="1">
      <c r="B201" s="125"/>
      <c r="D201" s="126" t="s">
        <v>75</v>
      </c>
      <c r="E201" s="163" t="s">
        <v>292</v>
      </c>
      <c r="F201" s="163" t="s">
        <v>293</v>
      </c>
      <c r="I201" s="128"/>
      <c r="J201" s="164">
        <f>BK201</f>
        <v>0</v>
      </c>
      <c r="L201" s="125"/>
      <c r="M201" s="130"/>
      <c r="N201" s="131"/>
      <c r="O201" s="131"/>
      <c r="P201" s="132">
        <f>SUM(P202:P214)</f>
        <v>0</v>
      </c>
      <c r="Q201" s="131"/>
      <c r="R201" s="132">
        <f>SUM(R202:R214)</f>
        <v>3.1960000000000002E-2</v>
      </c>
      <c r="S201" s="131"/>
      <c r="T201" s="133">
        <f>SUM(T202:T214)</f>
        <v>0</v>
      </c>
      <c r="AR201" s="126" t="s">
        <v>85</v>
      </c>
      <c r="AT201" s="134" t="s">
        <v>75</v>
      </c>
      <c r="AU201" s="134" t="s">
        <v>83</v>
      </c>
      <c r="AY201" s="126" t="s">
        <v>132</v>
      </c>
      <c r="BK201" s="135">
        <f>SUM(BK202:BK214)</f>
        <v>0</v>
      </c>
    </row>
    <row r="202" spans="1:65" s="2" customFormat="1" ht="24.15" customHeight="1">
      <c r="A202" s="31"/>
      <c r="B202" s="136"/>
      <c r="C202" s="137" t="s">
        <v>309</v>
      </c>
      <c r="D202" s="137" t="s">
        <v>133</v>
      </c>
      <c r="E202" s="138" t="s">
        <v>295</v>
      </c>
      <c r="F202" s="139" t="s">
        <v>296</v>
      </c>
      <c r="G202" s="140" t="s">
        <v>136</v>
      </c>
      <c r="H202" s="141">
        <v>6</v>
      </c>
      <c r="I202" s="142"/>
      <c r="J202" s="143">
        <f>ROUND(I202*H202,2)</f>
        <v>0</v>
      </c>
      <c r="K202" s="139" t="s">
        <v>179</v>
      </c>
      <c r="L202" s="32"/>
      <c r="M202" s="144" t="s">
        <v>1</v>
      </c>
      <c r="N202" s="145" t="s">
        <v>41</v>
      </c>
      <c r="O202" s="57"/>
      <c r="P202" s="146">
        <f>O202*H202</f>
        <v>0</v>
      </c>
      <c r="Q202" s="146">
        <v>0</v>
      </c>
      <c r="R202" s="146">
        <f>Q202*H202</f>
        <v>0</v>
      </c>
      <c r="S202" s="146">
        <v>0</v>
      </c>
      <c r="T202" s="147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48" t="s">
        <v>256</v>
      </c>
      <c r="AT202" s="148" t="s">
        <v>133</v>
      </c>
      <c r="AU202" s="148" t="s">
        <v>85</v>
      </c>
      <c r="AY202" s="16" t="s">
        <v>132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6" t="s">
        <v>83</v>
      </c>
      <c r="BK202" s="149">
        <f>ROUND(I202*H202,2)</f>
        <v>0</v>
      </c>
      <c r="BL202" s="16" t="s">
        <v>256</v>
      </c>
      <c r="BM202" s="148" t="s">
        <v>1357</v>
      </c>
    </row>
    <row r="203" spans="1:65" s="2" customFormat="1" ht="19.2">
      <c r="A203" s="31"/>
      <c r="B203" s="32"/>
      <c r="C203" s="31"/>
      <c r="D203" s="150" t="s">
        <v>138</v>
      </c>
      <c r="E203" s="31"/>
      <c r="F203" s="151" t="s">
        <v>298</v>
      </c>
      <c r="G203" s="31"/>
      <c r="H203" s="31"/>
      <c r="I203" s="152"/>
      <c r="J203" s="31"/>
      <c r="K203" s="31"/>
      <c r="L203" s="32"/>
      <c r="M203" s="153"/>
      <c r="N203" s="154"/>
      <c r="O203" s="57"/>
      <c r="P203" s="57"/>
      <c r="Q203" s="57"/>
      <c r="R203" s="57"/>
      <c r="S203" s="57"/>
      <c r="T203" s="58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T203" s="16" t="s">
        <v>138</v>
      </c>
      <c r="AU203" s="16" t="s">
        <v>85</v>
      </c>
    </row>
    <row r="204" spans="1:65" s="13" customFormat="1">
      <c r="B204" s="165"/>
      <c r="D204" s="150" t="s">
        <v>186</v>
      </c>
      <c r="E204" s="166" t="s">
        <v>1</v>
      </c>
      <c r="F204" s="167" t="s">
        <v>1280</v>
      </c>
      <c r="H204" s="168">
        <v>6</v>
      </c>
      <c r="I204" s="169"/>
      <c r="L204" s="165"/>
      <c r="M204" s="170"/>
      <c r="N204" s="171"/>
      <c r="O204" s="171"/>
      <c r="P204" s="171"/>
      <c r="Q204" s="171"/>
      <c r="R204" s="171"/>
      <c r="S204" s="171"/>
      <c r="T204" s="172"/>
      <c r="AT204" s="166" t="s">
        <v>186</v>
      </c>
      <c r="AU204" s="166" t="s">
        <v>85</v>
      </c>
      <c r="AV204" s="13" t="s">
        <v>85</v>
      </c>
      <c r="AW204" s="13" t="s">
        <v>31</v>
      </c>
      <c r="AX204" s="13" t="s">
        <v>83</v>
      </c>
      <c r="AY204" s="166" t="s">
        <v>132</v>
      </c>
    </row>
    <row r="205" spans="1:65" s="2" customFormat="1" ht="24.15" customHeight="1">
      <c r="A205" s="31"/>
      <c r="B205" s="136"/>
      <c r="C205" s="137" t="s">
        <v>314</v>
      </c>
      <c r="D205" s="137" t="s">
        <v>133</v>
      </c>
      <c r="E205" s="138" t="s">
        <v>300</v>
      </c>
      <c r="F205" s="139" t="s">
        <v>301</v>
      </c>
      <c r="G205" s="140" t="s">
        <v>212</v>
      </c>
      <c r="H205" s="141">
        <v>34</v>
      </c>
      <c r="I205" s="142"/>
      <c r="J205" s="143">
        <f>ROUND(I205*H205,2)</f>
        <v>0</v>
      </c>
      <c r="K205" s="139" t="s">
        <v>179</v>
      </c>
      <c r="L205" s="32"/>
      <c r="M205" s="144" t="s">
        <v>1</v>
      </c>
      <c r="N205" s="145" t="s">
        <v>41</v>
      </c>
      <c r="O205" s="57"/>
      <c r="P205" s="146">
        <f>O205*H205</f>
        <v>0</v>
      </c>
      <c r="Q205" s="146">
        <v>8.4000000000000003E-4</v>
      </c>
      <c r="R205" s="146">
        <f>Q205*H205</f>
        <v>2.8560000000000002E-2</v>
      </c>
      <c r="S205" s="146">
        <v>0</v>
      </c>
      <c r="T205" s="147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48" t="s">
        <v>256</v>
      </c>
      <c r="AT205" s="148" t="s">
        <v>133</v>
      </c>
      <c r="AU205" s="148" t="s">
        <v>85</v>
      </c>
      <c r="AY205" s="16" t="s">
        <v>132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6" t="s">
        <v>83</v>
      </c>
      <c r="BK205" s="149">
        <f>ROUND(I205*H205,2)</f>
        <v>0</v>
      </c>
      <c r="BL205" s="16" t="s">
        <v>256</v>
      </c>
      <c r="BM205" s="148" t="s">
        <v>1358</v>
      </c>
    </row>
    <row r="206" spans="1:65" s="2" customFormat="1" ht="19.2">
      <c r="A206" s="31"/>
      <c r="B206" s="32"/>
      <c r="C206" s="31"/>
      <c r="D206" s="150" t="s">
        <v>138</v>
      </c>
      <c r="E206" s="31"/>
      <c r="F206" s="151" t="s">
        <v>303</v>
      </c>
      <c r="G206" s="31"/>
      <c r="H206" s="31"/>
      <c r="I206" s="152"/>
      <c r="J206" s="31"/>
      <c r="K206" s="31"/>
      <c r="L206" s="32"/>
      <c r="M206" s="153"/>
      <c r="N206" s="154"/>
      <c r="O206" s="57"/>
      <c r="P206" s="57"/>
      <c r="Q206" s="57"/>
      <c r="R206" s="57"/>
      <c r="S206" s="57"/>
      <c r="T206" s="58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T206" s="16" t="s">
        <v>138</v>
      </c>
      <c r="AU206" s="16" t="s">
        <v>85</v>
      </c>
    </row>
    <row r="207" spans="1:65" s="2" customFormat="1" ht="37.950000000000003" customHeight="1">
      <c r="A207" s="31"/>
      <c r="B207" s="136"/>
      <c r="C207" s="137" t="s">
        <v>319</v>
      </c>
      <c r="D207" s="137" t="s">
        <v>133</v>
      </c>
      <c r="E207" s="138" t="s">
        <v>305</v>
      </c>
      <c r="F207" s="139" t="s">
        <v>306</v>
      </c>
      <c r="G207" s="140" t="s">
        <v>212</v>
      </c>
      <c r="H207" s="141">
        <v>34</v>
      </c>
      <c r="I207" s="142"/>
      <c r="J207" s="143">
        <f>ROUND(I207*H207,2)</f>
        <v>0</v>
      </c>
      <c r="K207" s="139" t="s">
        <v>179</v>
      </c>
      <c r="L207" s="32"/>
      <c r="M207" s="144" t="s">
        <v>1</v>
      </c>
      <c r="N207" s="145" t="s">
        <v>41</v>
      </c>
      <c r="O207" s="57"/>
      <c r="P207" s="146">
        <f>O207*H207</f>
        <v>0</v>
      </c>
      <c r="Q207" s="146">
        <v>6.9999999999999994E-5</v>
      </c>
      <c r="R207" s="146">
        <f>Q207*H207</f>
        <v>2.3799999999999997E-3</v>
      </c>
      <c r="S207" s="146">
        <v>0</v>
      </c>
      <c r="T207" s="147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48" t="s">
        <v>256</v>
      </c>
      <c r="AT207" s="148" t="s">
        <v>133</v>
      </c>
      <c r="AU207" s="148" t="s">
        <v>85</v>
      </c>
      <c r="AY207" s="16" t="s">
        <v>132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6" t="s">
        <v>83</v>
      </c>
      <c r="BK207" s="149">
        <f>ROUND(I207*H207,2)</f>
        <v>0</v>
      </c>
      <c r="BL207" s="16" t="s">
        <v>256</v>
      </c>
      <c r="BM207" s="148" t="s">
        <v>1359</v>
      </c>
    </row>
    <row r="208" spans="1:65" s="2" customFormat="1" ht="38.4">
      <c r="A208" s="31"/>
      <c r="B208" s="32"/>
      <c r="C208" s="31"/>
      <c r="D208" s="150" t="s">
        <v>138</v>
      </c>
      <c r="E208" s="31"/>
      <c r="F208" s="151" t="s">
        <v>308</v>
      </c>
      <c r="G208" s="31"/>
      <c r="H208" s="31"/>
      <c r="I208" s="152"/>
      <c r="J208" s="31"/>
      <c r="K208" s="31"/>
      <c r="L208" s="32"/>
      <c r="M208" s="153"/>
      <c r="N208" s="154"/>
      <c r="O208" s="57"/>
      <c r="P208" s="57"/>
      <c r="Q208" s="57"/>
      <c r="R208" s="57"/>
      <c r="S208" s="57"/>
      <c r="T208" s="58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T208" s="16" t="s">
        <v>138</v>
      </c>
      <c r="AU208" s="16" t="s">
        <v>85</v>
      </c>
    </row>
    <row r="209" spans="1:65" s="2" customFormat="1" ht="21.75" customHeight="1">
      <c r="A209" s="31"/>
      <c r="B209" s="136"/>
      <c r="C209" s="137" t="s">
        <v>325</v>
      </c>
      <c r="D209" s="137" t="s">
        <v>133</v>
      </c>
      <c r="E209" s="138" t="s">
        <v>310</v>
      </c>
      <c r="F209" s="139" t="s">
        <v>311</v>
      </c>
      <c r="G209" s="140" t="s">
        <v>212</v>
      </c>
      <c r="H209" s="141">
        <v>34</v>
      </c>
      <c r="I209" s="142"/>
      <c r="J209" s="143">
        <f>ROUND(I209*H209,2)</f>
        <v>0</v>
      </c>
      <c r="K209" s="139" t="s">
        <v>179</v>
      </c>
      <c r="L209" s="32"/>
      <c r="M209" s="144" t="s">
        <v>1</v>
      </c>
      <c r="N209" s="145" t="s">
        <v>41</v>
      </c>
      <c r="O209" s="57"/>
      <c r="P209" s="146">
        <f>O209*H209</f>
        <v>0</v>
      </c>
      <c r="Q209" s="146">
        <v>1.0000000000000001E-5</v>
      </c>
      <c r="R209" s="146">
        <f>Q209*H209</f>
        <v>3.4000000000000002E-4</v>
      </c>
      <c r="S209" s="146">
        <v>0</v>
      </c>
      <c r="T209" s="147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48" t="s">
        <v>256</v>
      </c>
      <c r="AT209" s="148" t="s">
        <v>133</v>
      </c>
      <c r="AU209" s="148" t="s">
        <v>85</v>
      </c>
      <c r="AY209" s="16" t="s">
        <v>132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6" t="s">
        <v>83</v>
      </c>
      <c r="BK209" s="149">
        <f>ROUND(I209*H209,2)</f>
        <v>0</v>
      </c>
      <c r="BL209" s="16" t="s">
        <v>256</v>
      </c>
      <c r="BM209" s="148" t="s">
        <v>1360</v>
      </c>
    </row>
    <row r="210" spans="1:65" s="2" customFormat="1" ht="19.2">
      <c r="A210" s="31"/>
      <c r="B210" s="32"/>
      <c r="C210" s="31"/>
      <c r="D210" s="150" t="s">
        <v>138</v>
      </c>
      <c r="E210" s="31"/>
      <c r="F210" s="151" t="s">
        <v>313</v>
      </c>
      <c r="G210" s="31"/>
      <c r="H210" s="31"/>
      <c r="I210" s="152"/>
      <c r="J210" s="31"/>
      <c r="K210" s="31"/>
      <c r="L210" s="32"/>
      <c r="M210" s="153"/>
      <c r="N210" s="154"/>
      <c r="O210" s="57"/>
      <c r="P210" s="57"/>
      <c r="Q210" s="57"/>
      <c r="R210" s="57"/>
      <c r="S210" s="57"/>
      <c r="T210" s="58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T210" s="16" t="s">
        <v>138</v>
      </c>
      <c r="AU210" s="16" t="s">
        <v>85</v>
      </c>
    </row>
    <row r="211" spans="1:65" s="2" customFormat="1" ht="24.15" customHeight="1">
      <c r="A211" s="31"/>
      <c r="B211" s="136"/>
      <c r="C211" s="137" t="s">
        <v>331</v>
      </c>
      <c r="D211" s="137" t="s">
        <v>133</v>
      </c>
      <c r="E211" s="138" t="s">
        <v>315</v>
      </c>
      <c r="F211" s="139" t="s">
        <v>316</v>
      </c>
      <c r="G211" s="140" t="s">
        <v>212</v>
      </c>
      <c r="H211" s="141">
        <v>34</v>
      </c>
      <c r="I211" s="142"/>
      <c r="J211" s="143">
        <f>ROUND(I211*H211,2)</f>
        <v>0</v>
      </c>
      <c r="K211" s="139" t="s">
        <v>179</v>
      </c>
      <c r="L211" s="32"/>
      <c r="M211" s="144" t="s">
        <v>1</v>
      </c>
      <c r="N211" s="145" t="s">
        <v>41</v>
      </c>
      <c r="O211" s="57"/>
      <c r="P211" s="146">
        <f>O211*H211</f>
        <v>0</v>
      </c>
      <c r="Q211" s="146">
        <v>2.0000000000000002E-5</v>
      </c>
      <c r="R211" s="146">
        <f>Q211*H211</f>
        <v>6.8000000000000005E-4</v>
      </c>
      <c r="S211" s="146">
        <v>0</v>
      </c>
      <c r="T211" s="147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48" t="s">
        <v>256</v>
      </c>
      <c r="AT211" s="148" t="s">
        <v>133</v>
      </c>
      <c r="AU211" s="148" t="s">
        <v>85</v>
      </c>
      <c r="AY211" s="16" t="s">
        <v>132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6" t="s">
        <v>83</v>
      </c>
      <c r="BK211" s="149">
        <f>ROUND(I211*H211,2)</f>
        <v>0</v>
      </c>
      <c r="BL211" s="16" t="s">
        <v>256</v>
      </c>
      <c r="BM211" s="148" t="s">
        <v>1361</v>
      </c>
    </row>
    <row r="212" spans="1:65" s="2" customFormat="1" ht="19.2">
      <c r="A212" s="31"/>
      <c r="B212" s="32"/>
      <c r="C212" s="31"/>
      <c r="D212" s="150" t="s">
        <v>138</v>
      </c>
      <c r="E212" s="31"/>
      <c r="F212" s="151" t="s">
        <v>318</v>
      </c>
      <c r="G212" s="31"/>
      <c r="H212" s="31"/>
      <c r="I212" s="152"/>
      <c r="J212" s="31"/>
      <c r="K212" s="31"/>
      <c r="L212" s="32"/>
      <c r="M212" s="153"/>
      <c r="N212" s="154"/>
      <c r="O212" s="57"/>
      <c r="P212" s="57"/>
      <c r="Q212" s="57"/>
      <c r="R212" s="57"/>
      <c r="S212" s="57"/>
      <c r="T212" s="58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T212" s="16" t="s">
        <v>138</v>
      </c>
      <c r="AU212" s="16" t="s">
        <v>85</v>
      </c>
    </row>
    <row r="213" spans="1:65" s="2" customFormat="1" ht="24.15" customHeight="1">
      <c r="A213" s="31"/>
      <c r="B213" s="136"/>
      <c r="C213" s="137" t="s">
        <v>336</v>
      </c>
      <c r="D213" s="137" t="s">
        <v>133</v>
      </c>
      <c r="E213" s="138" t="s">
        <v>320</v>
      </c>
      <c r="F213" s="139" t="s">
        <v>321</v>
      </c>
      <c r="G213" s="140" t="s">
        <v>289</v>
      </c>
      <c r="H213" s="173"/>
      <c r="I213" s="142"/>
      <c r="J213" s="143">
        <f>ROUND(I213*H213,2)</f>
        <v>0</v>
      </c>
      <c r="K213" s="139" t="s">
        <v>179</v>
      </c>
      <c r="L213" s="32"/>
      <c r="M213" s="144" t="s">
        <v>1</v>
      </c>
      <c r="N213" s="145" t="s">
        <v>41</v>
      </c>
      <c r="O213" s="57"/>
      <c r="P213" s="146">
        <f>O213*H213</f>
        <v>0</v>
      </c>
      <c r="Q213" s="146">
        <v>0</v>
      </c>
      <c r="R213" s="146">
        <f>Q213*H213</f>
        <v>0</v>
      </c>
      <c r="S213" s="146">
        <v>0</v>
      </c>
      <c r="T213" s="147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48" t="s">
        <v>256</v>
      </c>
      <c r="AT213" s="148" t="s">
        <v>133</v>
      </c>
      <c r="AU213" s="148" t="s">
        <v>85</v>
      </c>
      <c r="AY213" s="16" t="s">
        <v>132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6" t="s">
        <v>83</v>
      </c>
      <c r="BK213" s="149">
        <f>ROUND(I213*H213,2)</f>
        <v>0</v>
      </c>
      <c r="BL213" s="16" t="s">
        <v>256</v>
      </c>
      <c r="BM213" s="148" t="s">
        <v>1362</v>
      </c>
    </row>
    <row r="214" spans="1:65" s="2" customFormat="1" ht="28.8">
      <c r="A214" s="31"/>
      <c r="B214" s="32"/>
      <c r="C214" s="31"/>
      <c r="D214" s="150" t="s">
        <v>138</v>
      </c>
      <c r="E214" s="31"/>
      <c r="F214" s="151" t="s">
        <v>323</v>
      </c>
      <c r="G214" s="31"/>
      <c r="H214" s="31"/>
      <c r="I214" s="152"/>
      <c r="J214" s="31"/>
      <c r="K214" s="31"/>
      <c r="L214" s="32"/>
      <c r="M214" s="153"/>
      <c r="N214" s="154"/>
      <c r="O214" s="57"/>
      <c r="P214" s="57"/>
      <c r="Q214" s="57"/>
      <c r="R214" s="57"/>
      <c r="S214" s="57"/>
      <c r="T214" s="58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T214" s="16" t="s">
        <v>138</v>
      </c>
      <c r="AU214" s="16" t="s">
        <v>85</v>
      </c>
    </row>
    <row r="215" spans="1:65" s="11" customFormat="1" ht="22.95" customHeight="1">
      <c r="B215" s="125"/>
      <c r="D215" s="126" t="s">
        <v>75</v>
      </c>
      <c r="E215" s="163" t="s">
        <v>659</v>
      </c>
      <c r="F215" s="163" t="s">
        <v>660</v>
      </c>
      <c r="I215" s="128"/>
      <c r="J215" s="164">
        <f>BK215</f>
        <v>0</v>
      </c>
      <c r="L215" s="125"/>
      <c r="M215" s="130"/>
      <c r="N215" s="131"/>
      <c r="O215" s="131"/>
      <c r="P215" s="132">
        <f>SUM(P216:P233)</f>
        <v>0</v>
      </c>
      <c r="Q215" s="131"/>
      <c r="R215" s="132">
        <f>SUM(R216:R233)</f>
        <v>5.5500000000000002E-3</v>
      </c>
      <c r="S215" s="131"/>
      <c r="T215" s="133">
        <f>SUM(T216:T233)</f>
        <v>0</v>
      </c>
      <c r="AR215" s="126" t="s">
        <v>85</v>
      </c>
      <c r="AT215" s="134" t="s">
        <v>75</v>
      </c>
      <c r="AU215" s="134" t="s">
        <v>83</v>
      </c>
      <c r="AY215" s="126" t="s">
        <v>132</v>
      </c>
      <c r="BK215" s="135">
        <f>SUM(BK216:BK233)</f>
        <v>0</v>
      </c>
    </row>
    <row r="216" spans="1:65" s="2" customFormat="1" ht="33" customHeight="1">
      <c r="A216" s="31"/>
      <c r="B216" s="136"/>
      <c r="C216" s="137" t="s">
        <v>342</v>
      </c>
      <c r="D216" s="137" t="s">
        <v>133</v>
      </c>
      <c r="E216" s="138" t="s">
        <v>661</v>
      </c>
      <c r="F216" s="139" t="s">
        <v>662</v>
      </c>
      <c r="G216" s="140" t="s">
        <v>212</v>
      </c>
      <c r="H216" s="141">
        <v>15</v>
      </c>
      <c r="I216" s="142"/>
      <c r="J216" s="143">
        <f>ROUND(I216*H216,2)</f>
        <v>0</v>
      </c>
      <c r="K216" s="139" t="s">
        <v>179</v>
      </c>
      <c r="L216" s="32"/>
      <c r="M216" s="144" t="s">
        <v>1</v>
      </c>
      <c r="N216" s="145" t="s">
        <v>41</v>
      </c>
      <c r="O216" s="57"/>
      <c r="P216" s="146">
        <f>O216*H216</f>
        <v>0</v>
      </c>
      <c r="Q216" s="146">
        <v>2.9E-4</v>
      </c>
      <c r="R216" s="146">
        <f>Q216*H216</f>
        <v>4.3499999999999997E-3</v>
      </c>
      <c r="S216" s="146">
        <v>0</v>
      </c>
      <c r="T216" s="147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48" t="s">
        <v>256</v>
      </c>
      <c r="AT216" s="148" t="s">
        <v>133</v>
      </c>
      <c r="AU216" s="148" t="s">
        <v>85</v>
      </c>
      <c r="AY216" s="16" t="s">
        <v>132</v>
      </c>
      <c r="BE216" s="149">
        <f>IF(N216="základní",J216,0)</f>
        <v>0</v>
      </c>
      <c r="BF216" s="149">
        <f>IF(N216="snížená",J216,0)</f>
        <v>0</v>
      </c>
      <c r="BG216" s="149">
        <f>IF(N216="zákl. přenesená",J216,0)</f>
        <v>0</v>
      </c>
      <c r="BH216" s="149">
        <f>IF(N216="sníž. přenesená",J216,0)</f>
        <v>0</v>
      </c>
      <c r="BI216" s="149">
        <f>IF(N216="nulová",J216,0)</f>
        <v>0</v>
      </c>
      <c r="BJ216" s="16" t="s">
        <v>83</v>
      </c>
      <c r="BK216" s="149">
        <f>ROUND(I216*H216,2)</f>
        <v>0</v>
      </c>
      <c r="BL216" s="16" t="s">
        <v>256</v>
      </c>
      <c r="BM216" s="148" t="s">
        <v>1363</v>
      </c>
    </row>
    <row r="217" spans="1:65" s="2" customFormat="1" ht="28.8">
      <c r="A217" s="31"/>
      <c r="B217" s="32"/>
      <c r="C217" s="31"/>
      <c r="D217" s="150" t="s">
        <v>138</v>
      </c>
      <c r="E217" s="31"/>
      <c r="F217" s="151" t="s">
        <v>664</v>
      </c>
      <c r="G217" s="31"/>
      <c r="H217" s="31"/>
      <c r="I217" s="152"/>
      <c r="J217" s="31"/>
      <c r="K217" s="31"/>
      <c r="L217" s="32"/>
      <c r="M217" s="153"/>
      <c r="N217" s="154"/>
      <c r="O217" s="57"/>
      <c r="P217" s="57"/>
      <c r="Q217" s="57"/>
      <c r="R217" s="57"/>
      <c r="S217" s="57"/>
      <c r="T217" s="58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T217" s="16" t="s">
        <v>138</v>
      </c>
      <c r="AU217" s="16" t="s">
        <v>85</v>
      </c>
    </row>
    <row r="218" spans="1:65" s="2" customFormat="1" ht="16.5" customHeight="1">
      <c r="A218" s="31"/>
      <c r="B218" s="136"/>
      <c r="C218" s="137" t="s">
        <v>340</v>
      </c>
      <c r="D218" s="137" t="s">
        <v>133</v>
      </c>
      <c r="E218" s="138" t="s">
        <v>665</v>
      </c>
      <c r="F218" s="139" t="s">
        <v>666</v>
      </c>
      <c r="G218" s="140" t="s">
        <v>136</v>
      </c>
      <c r="H218" s="141">
        <v>1</v>
      </c>
      <c r="I218" s="142"/>
      <c r="J218" s="143">
        <f>ROUND(I218*H218,2)</f>
        <v>0</v>
      </c>
      <c r="K218" s="139" t="s">
        <v>179</v>
      </c>
      <c r="L218" s="32"/>
      <c r="M218" s="144" t="s">
        <v>1</v>
      </c>
      <c r="N218" s="145" t="s">
        <v>41</v>
      </c>
      <c r="O218" s="57"/>
      <c r="P218" s="146">
        <f>O218*H218</f>
        <v>0</v>
      </c>
      <c r="Q218" s="146">
        <v>0</v>
      </c>
      <c r="R218" s="146">
        <f>Q218*H218</f>
        <v>0</v>
      </c>
      <c r="S218" s="146">
        <v>0</v>
      </c>
      <c r="T218" s="147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48" t="s">
        <v>256</v>
      </c>
      <c r="AT218" s="148" t="s">
        <v>133</v>
      </c>
      <c r="AU218" s="148" t="s">
        <v>85</v>
      </c>
      <c r="AY218" s="16" t="s">
        <v>132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6" t="s">
        <v>83</v>
      </c>
      <c r="BK218" s="149">
        <f>ROUND(I218*H218,2)</f>
        <v>0</v>
      </c>
      <c r="BL218" s="16" t="s">
        <v>256</v>
      </c>
      <c r="BM218" s="148" t="s">
        <v>1364</v>
      </c>
    </row>
    <row r="219" spans="1:65" s="2" customFormat="1">
      <c r="A219" s="31"/>
      <c r="B219" s="32"/>
      <c r="C219" s="31"/>
      <c r="D219" s="150" t="s">
        <v>138</v>
      </c>
      <c r="E219" s="31"/>
      <c r="F219" s="151" t="s">
        <v>668</v>
      </c>
      <c r="G219" s="31"/>
      <c r="H219" s="31"/>
      <c r="I219" s="152"/>
      <c r="J219" s="31"/>
      <c r="K219" s="31"/>
      <c r="L219" s="32"/>
      <c r="M219" s="153"/>
      <c r="N219" s="154"/>
      <c r="O219" s="57"/>
      <c r="P219" s="57"/>
      <c r="Q219" s="57"/>
      <c r="R219" s="57"/>
      <c r="S219" s="57"/>
      <c r="T219" s="58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T219" s="16" t="s">
        <v>138</v>
      </c>
      <c r="AU219" s="16" t="s">
        <v>85</v>
      </c>
    </row>
    <row r="220" spans="1:65" s="2" customFormat="1" ht="16.5" customHeight="1">
      <c r="A220" s="31"/>
      <c r="B220" s="136"/>
      <c r="C220" s="137" t="s">
        <v>351</v>
      </c>
      <c r="D220" s="137" t="s">
        <v>133</v>
      </c>
      <c r="E220" s="138" t="s">
        <v>669</v>
      </c>
      <c r="F220" s="139" t="s">
        <v>670</v>
      </c>
      <c r="G220" s="140" t="s">
        <v>212</v>
      </c>
      <c r="H220" s="141">
        <v>15</v>
      </c>
      <c r="I220" s="142"/>
      <c r="J220" s="143">
        <f>ROUND(I220*H220,2)</f>
        <v>0</v>
      </c>
      <c r="K220" s="139" t="s">
        <v>179</v>
      </c>
      <c r="L220" s="32"/>
      <c r="M220" s="144" t="s">
        <v>1</v>
      </c>
      <c r="N220" s="145" t="s">
        <v>41</v>
      </c>
      <c r="O220" s="57"/>
      <c r="P220" s="146">
        <f>O220*H220</f>
        <v>0</v>
      </c>
      <c r="Q220" s="146">
        <v>0</v>
      </c>
      <c r="R220" s="146">
        <f>Q220*H220</f>
        <v>0</v>
      </c>
      <c r="S220" s="146">
        <v>0</v>
      </c>
      <c r="T220" s="147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48" t="s">
        <v>256</v>
      </c>
      <c r="AT220" s="148" t="s">
        <v>133</v>
      </c>
      <c r="AU220" s="148" t="s">
        <v>85</v>
      </c>
      <c r="AY220" s="16" t="s">
        <v>132</v>
      </c>
      <c r="BE220" s="149">
        <f>IF(N220="základní",J220,0)</f>
        <v>0</v>
      </c>
      <c r="BF220" s="149">
        <f>IF(N220="snížená",J220,0)</f>
        <v>0</v>
      </c>
      <c r="BG220" s="149">
        <f>IF(N220="zákl. přenesená",J220,0)</f>
        <v>0</v>
      </c>
      <c r="BH220" s="149">
        <f>IF(N220="sníž. přenesená",J220,0)</f>
        <v>0</v>
      </c>
      <c r="BI220" s="149">
        <f>IF(N220="nulová",J220,0)</f>
        <v>0</v>
      </c>
      <c r="BJ220" s="16" t="s">
        <v>83</v>
      </c>
      <c r="BK220" s="149">
        <f>ROUND(I220*H220,2)</f>
        <v>0</v>
      </c>
      <c r="BL220" s="16" t="s">
        <v>256</v>
      </c>
      <c r="BM220" s="148" t="s">
        <v>1365</v>
      </c>
    </row>
    <row r="221" spans="1:65" s="2" customFormat="1">
      <c r="A221" s="31"/>
      <c r="B221" s="32"/>
      <c r="C221" s="31"/>
      <c r="D221" s="150" t="s">
        <v>138</v>
      </c>
      <c r="E221" s="31"/>
      <c r="F221" s="151" t="s">
        <v>672</v>
      </c>
      <c r="G221" s="31"/>
      <c r="H221" s="31"/>
      <c r="I221" s="152"/>
      <c r="J221" s="31"/>
      <c r="K221" s="31"/>
      <c r="L221" s="32"/>
      <c r="M221" s="153"/>
      <c r="N221" s="154"/>
      <c r="O221" s="57"/>
      <c r="P221" s="57"/>
      <c r="Q221" s="57"/>
      <c r="R221" s="57"/>
      <c r="S221" s="57"/>
      <c r="T221" s="58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T221" s="16" t="s">
        <v>138</v>
      </c>
      <c r="AU221" s="16" t="s">
        <v>85</v>
      </c>
    </row>
    <row r="222" spans="1:65" s="2" customFormat="1" ht="16.5" customHeight="1">
      <c r="A222" s="31"/>
      <c r="B222" s="136"/>
      <c r="C222" s="137" t="s">
        <v>356</v>
      </c>
      <c r="D222" s="137" t="s">
        <v>133</v>
      </c>
      <c r="E222" s="138" t="s">
        <v>673</v>
      </c>
      <c r="F222" s="139" t="s">
        <v>674</v>
      </c>
      <c r="G222" s="140" t="s">
        <v>136</v>
      </c>
      <c r="H222" s="141">
        <v>1</v>
      </c>
      <c r="I222" s="142"/>
      <c r="J222" s="143">
        <f>ROUND(I222*H222,2)</f>
        <v>0</v>
      </c>
      <c r="K222" s="139" t="s">
        <v>179</v>
      </c>
      <c r="L222" s="32"/>
      <c r="M222" s="144" t="s">
        <v>1</v>
      </c>
      <c r="N222" s="145" t="s">
        <v>41</v>
      </c>
      <c r="O222" s="57"/>
      <c r="P222" s="146">
        <f>O222*H222</f>
        <v>0</v>
      </c>
      <c r="Q222" s="146">
        <v>0</v>
      </c>
      <c r="R222" s="146">
        <f>Q222*H222</f>
        <v>0</v>
      </c>
      <c r="S222" s="146">
        <v>0</v>
      </c>
      <c r="T222" s="147">
        <f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48" t="s">
        <v>256</v>
      </c>
      <c r="AT222" s="148" t="s">
        <v>133</v>
      </c>
      <c r="AU222" s="148" t="s">
        <v>85</v>
      </c>
      <c r="AY222" s="16" t="s">
        <v>132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6" t="s">
        <v>83</v>
      </c>
      <c r="BK222" s="149">
        <f>ROUND(I222*H222,2)</f>
        <v>0</v>
      </c>
      <c r="BL222" s="16" t="s">
        <v>256</v>
      </c>
      <c r="BM222" s="148" t="s">
        <v>1366</v>
      </c>
    </row>
    <row r="223" spans="1:65" s="2" customFormat="1" ht="19.2">
      <c r="A223" s="31"/>
      <c r="B223" s="32"/>
      <c r="C223" s="31"/>
      <c r="D223" s="150" t="s">
        <v>138</v>
      </c>
      <c r="E223" s="31"/>
      <c r="F223" s="151" t="s">
        <v>676</v>
      </c>
      <c r="G223" s="31"/>
      <c r="H223" s="31"/>
      <c r="I223" s="152"/>
      <c r="J223" s="31"/>
      <c r="K223" s="31"/>
      <c r="L223" s="32"/>
      <c r="M223" s="153"/>
      <c r="N223" s="154"/>
      <c r="O223" s="57"/>
      <c r="P223" s="57"/>
      <c r="Q223" s="57"/>
      <c r="R223" s="57"/>
      <c r="S223" s="57"/>
      <c r="T223" s="58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T223" s="16" t="s">
        <v>138</v>
      </c>
      <c r="AU223" s="16" t="s">
        <v>85</v>
      </c>
    </row>
    <row r="224" spans="1:65" s="2" customFormat="1" ht="16.5" customHeight="1">
      <c r="A224" s="31"/>
      <c r="B224" s="136"/>
      <c r="C224" s="137" t="s">
        <v>361</v>
      </c>
      <c r="D224" s="137" t="s">
        <v>133</v>
      </c>
      <c r="E224" s="138" t="s">
        <v>677</v>
      </c>
      <c r="F224" s="139" t="s">
        <v>678</v>
      </c>
      <c r="G224" s="140" t="s">
        <v>136</v>
      </c>
      <c r="H224" s="141">
        <v>4</v>
      </c>
      <c r="I224" s="142"/>
      <c r="J224" s="143">
        <f>ROUND(I224*H224,2)</f>
        <v>0</v>
      </c>
      <c r="K224" s="139" t="s">
        <v>1</v>
      </c>
      <c r="L224" s="32"/>
      <c r="M224" s="144" t="s">
        <v>1</v>
      </c>
      <c r="N224" s="145" t="s">
        <v>41</v>
      </c>
      <c r="O224" s="57"/>
      <c r="P224" s="146">
        <f>O224*H224</f>
        <v>0</v>
      </c>
      <c r="Q224" s="146">
        <v>1.8000000000000001E-4</v>
      </c>
      <c r="R224" s="146">
        <f>Q224*H224</f>
        <v>7.2000000000000005E-4</v>
      </c>
      <c r="S224" s="146">
        <v>0</v>
      </c>
      <c r="T224" s="147">
        <f>S224*H224</f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48" t="s">
        <v>256</v>
      </c>
      <c r="AT224" s="148" t="s">
        <v>133</v>
      </c>
      <c r="AU224" s="148" t="s">
        <v>85</v>
      </c>
      <c r="AY224" s="16" t="s">
        <v>132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6" t="s">
        <v>83</v>
      </c>
      <c r="BK224" s="149">
        <f>ROUND(I224*H224,2)</f>
        <v>0</v>
      </c>
      <c r="BL224" s="16" t="s">
        <v>256</v>
      </c>
      <c r="BM224" s="148" t="s">
        <v>1367</v>
      </c>
    </row>
    <row r="225" spans="1:65" s="2" customFormat="1" ht="19.2">
      <c r="A225" s="31"/>
      <c r="B225" s="32"/>
      <c r="C225" s="31"/>
      <c r="D225" s="150" t="s">
        <v>138</v>
      </c>
      <c r="E225" s="31"/>
      <c r="F225" s="151" t="s">
        <v>680</v>
      </c>
      <c r="G225" s="31"/>
      <c r="H225" s="31"/>
      <c r="I225" s="152"/>
      <c r="J225" s="31"/>
      <c r="K225" s="31"/>
      <c r="L225" s="32"/>
      <c r="M225" s="153"/>
      <c r="N225" s="154"/>
      <c r="O225" s="57"/>
      <c r="P225" s="57"/>
      <c r="Q225" s="57"/>
      <c r="R225" s="57"/>
      <c r="S225" s="57"/>
      <c r="T225" s="58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T225" s="16" t="s">
        <v>138</v>
      </c>
      <c r="AU225" s="16" t="s">
        <v>85</v>
      </c>
    </row>
    <row r="226" spans="1:65" s="2" customFormat="1" ht="24.15" customHeight="1">
      <c r="A226" s="31"/>
      <c r="B226" s="136"/>
      <c r="C226" s="137" t="s">
        <v>365</v>
      </c>
      <c r="D226" s="137" t="s">
        <v>133</v>
      </c>
      <c r="E226" s="138" t="s">
        <v>681</v>
      </c>
      <c r="F226" s="139" t="s">
        <v>682</v>
      </c>
      <c r="G226" s="140" t="s">
        <v>136</v>
      </c>
      <c r="H226" s="141">
        <v>2</v>
      </c>
      <c r="I226" s="142"/>
      <c r="J226" s="143">
        <f>ROUND(I226*H226,2)</f>
        <v>0</v>
      </c>
      <c r="K226" s="139" t="s">
        <v>179</v>
      </c>
      <c r="L226" s="32"/>
      <c r="M226" s="144" t="s">
        <v>1</v>
      </c>
      <c r="N226" s="145" t="s">
        <v>41</v>
      </c>
      <c r="O226" s="57"/>
      <c r="P226" s="146">
        <f>O226*H226</f>
        <v>0</v>
      </c>
      <c r="Q226" s="146">
        <v>2.4000000000000001E-4</v>
      </c>
      <c r="R226" s="146">
        <f>Q226*H226</f>
        <v>4.8000000000000001E-4</v>
      </c>
      <c r="S226" s="146">
        <v>0</v>
      </c>
      <c r="T226" s="147">
        <f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48" t="s">
        <v>256</v>
      </c>
      <c r="AT226" s="148" t="s">
        <v>133</v>
      </c>
      <c r="AU226" s="148" t="s">
        <v>85</v>
      </c>
      <c r="AY226" s="16" t="s">
        <v>132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6" t="s">
        <v>83</v>
      </c>
      <c r="BK226" s="149">
        <f>ROUND(I226*H226,2)</f>
        <v>0</v>
      </c>
      <c r="BL226" s="16" t="s">
        <v>256</v>
      </c>
      <c r="BM226" s="148" t="s">
        <v>1368</v>
      </c>
    </row>
    <row r="227" spans="1:65" s="2" customFormat="1" ht="19.2">
      <c r="A227" s="31"/>
      <c r="B227" s="32"/>
      <c r="C227" s="31"/>
      <c r="D227" s="150" t="s">
        <v>138</v>
      </c>
      <c r="E227" s="31"/>
      <c r="F227" s="151" t="s">
        <v>684</v>
      </c>
      <c r="G227" s="31"/>
      <c r="H227" s="31"/>
      <c r="I227" s="152"/>
      <c r="J227" s="31"/>
      <c r="K227" s="31"/>
      <c r="L227" s="32"/>
      <c r="M227" s="153"/>
      <c r="N227" s="154"/>
      <c r="O227" s="57"/>
      <c r="P227" s="57"/>
      <c r="Q227" s="57"/>
      <c r="R227" s="57"/>
      <c r="S227" s="57"/>
      <c r="T227" s="58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T227" s="16" t="s">
        <v>138</v>
      </c>
      <c r="AU227" s="16" t="s">
        <v>85</v>
      </c>
    </row>
    <row r="228" spans="1:65" s="2" customFormat="1" ht="16.5" customHeight="1">
      <c r="A228" s="31"/>
      <c r="B228" s="136"/>
      <c r="C228" s="137" t="s">
        <v>369</v>
      </c>
      <c r="D228" s="137" t="s">
        <v>133</v>
      </c>
      <c r="E228" s="138" t="s">
        <v>685</v>
      </c>
      <c r="F228" s="139" t="s">
        <v>686</v>
      </c>
      <c r="G228" s="140" t="s">
        <v>136</v>
      </c>
      <c r="H228" s="141">
        <v>1</v>
      </c>
      <c r="I228" s="142"/>
      <c r="J228" s="143">
        <f>ROUND(I228*H228,2)</f>
        <v>0</v>
      </c>
      <c r="K228" s="139" t="s">
        <v>1</v>
      </c>
      <c r="L228" s="32"/>
      <c r="M228" s="144" t="s">
        <v>1</v>
      </c>
      <c r="N228" s="145" t="s">
        <v>41</v>
      </c>
      <c r="O228" s="57"/>
      <c r="P228" s="146">
        <f>O228*H228</f>
        <v>0</v>
      </c>
      <c r="Q228" s="146">
        <v>0</v>
      </c>
      <c r="R228" s="146">
        <f>Q228*H228</f>
        <v>0</v>
      </c>
      <c r="S228" s="146">
        <v>0</v>
      </c>
      <c r="T228" s="147">
        <f>S228*H228</f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48" t="s">
        <v>256</v>
      </c>
      <c r="AT228" s="148" t="s">
        <v>133</v>
      </c>
      <c r="AU228" s="148" t="s">
        <v>85</v>
      </c>
      <c r="AY228" s="16" t="s">
        <v>132</v>
      </c>
      <c r="BE228" s="149">
        <f>IF(N228="základní",J228,0)</f>
        <v>0</v>
      </c>
      <c r="BF228" s="149">
        <f>IF(N228="snížená",J228,0)</f>
        <v>0</v>
      </c>
      <c r="BG228" s="149">
        <f>IF(N228="zákl. přenesená",J228,0)</f>
        <v>0</v>
      </c>
      <c r="BH228" s="149">
        <f>IF(N228="sníž. přenesená",J228,0)</f>
        <v>0</v>
      </c>
      <c r="BI228" s="149">
        <f>IF(N228="nulová",J228,0)</f>
        <v>0</v>
      </c>
      <c r="BJ228" s="16" t="s">
        <v>83</v>
      </c>
      <c r="BK228" s="149">
        <f>ROUND(I228*H228,2)</f>
        <v>0</v>
      </c>
      <c r="BL228" s="16" t="s">
        <v>256</v>
      </c>
      <c r="BM228" s="148" t="s">
        <v>1369</v>
      </c>
    </row>
    <row r="229" spans="1:65" s="2" customFormat="1">
      <c r="A229" s="31"/>
      <c r="B229" s="32"/>
      <c r="C229" s="31"/>
      <c r="D229" s="150" t="s">
        <v>138</v>
      </c>
      <c r="E229" s="31"/>
      <c r="F229" s="151" t="s">
        <v>686</v>
      </c>
      <c r="G229" s="31"/>
      <c r="H229" s="31"/>
      <c r="I229" s="152"/>
      <c r="J229" s="31"/>
      <c r="K229" s="31"/>
      <c r="L229" s="32"/>
      <c r="M229" s="153"/>
      <c r="N229" s="154"/>
      <c r="O229" s="57"/>
      <c r="P229" s="57"/>
      <c r="Q229" s="57"/>
      <c r="R229" s="57"/>
      <c r="S229" s="57"/>
      <c r="T229" s="58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T229" s="16" t="s">
        <v>138</v>
      </c>
      <c r="AU229" s="16" t="s">
        <v>85</v>
      </c>
    </row>
    <row r="230" spans="1:65" s="2" customFormat="1" ht="16.5" customHeight="1">
      <c r="A230" s="31"/>
      <c r="B230" s="136"/>
      <c r="C230" s="137" t="s">
        <v>373</v>
      </c>
      <c r="D230" s="137" t="s">
        <v>133</v>
      </c>
      <c r="E230" s="138" t="s">
        <v>688</v>
      </c>
      <c r="F230" s="139" t="s">
        <v>689</v>
      </c>
      <c r="G230" s="140" t="s">
        <v>136</v>
      </c>
      <c r="H230" s="141">
        <v>1</v>
      </c>
      <c r="I230" s="142"/>
      <c r="J230" s="143">
        <f>ROUND(I230*H230,2)</f>
        <v>0</v>
      </c>
      <c r="K230" s="139" t="s">
        <v>1</v>
      </c>
      <c r="L230" s="32"/>
      <c r="M230" s="144" t="s">
        <v>1</v>
      </c>
      <c r="N230" s="145" t="s">
        <v>41</v>
      </c>
      <c r="O230" s="57"/>
      <c r="P230" s="146">
        <f>O230*H230</f>
        <v>0</v>
      </c>
      <c r="Q230" s="146">
        <v>0</v>
      </c>
      <c r="R230" s="146">
        <f>Q230*H230</f>
        <v>0</v>
      </c>
      <c r="S230" s="146">
        <v>0</v>
      </c>
      <c r="T230" s="147">
        <f>S230*H230</f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48" t="s">
        <v>256</v>
      </c>
      <c r="AT230" s="148" t="s">
        <v>133</v>
      </c>
      <c r="AU230" s="148" t="s">
        <v>85</v>
      </c>
      <c r="AY230" s="16" t="s">
        <v>132</v>
      </c>
      <c r="BE230" s="149">
        <f>IF(N230="základní",J230,0)</f>
        <v>0</v>
      </c>
      <c r="BF230" s="149">
        <f>IF(N230="snížená",J230,0)</f>
        <v>0</v>
      </c>
      <c r="BG230" s="149">
        <f>IF(N230="zákl. přenesená",J230,0)</f>
        <v>0</v>
      </c>
      <c r="BH230" s="149">
        <f>IF(N230="sníž. přenesená",J230,0)</f>
        <v>0</v>
      </c>
      <c r="BI230" s="149">
        <f>IF(N230="nulová",J230,0)</f>
        <v>0</v>
      </c>
      <c r="BJ230" s="16" t="s">
        <v>83</v>
      </c>
      <c r="BK230" s="149">
        <f>ROUND(I230*H230,2)</f>
        <v>0</v>
      </c>
      <c r="BL230" s="16" t="s">
        <v>256</v>
      </c>
      <c r="BM230" s="148" t="s">
        <v>1370</v>
      </c>
    </row>
    <row r="231" spans="1:65" s="2" customFormat="1">
      <c r="A231" s="31"/>
      <c r="B231" s="32"/>
      <c r="C231" s="31"/>
      <c r="D231" s="150" t="s">
        <v>138</v>
      </c>
      <c r="E231" s="31"/>
      <c r="F231" s="151" t="s">
        <v>689</v>
      </c>
      <c r="G231" s="31"/>
      <c r="H231" s="31"/>
      <c r="I231" s="152"/>
      <c r="J231" s="31"/>
      <c r="K231" s="31"/>
      <c r="L231" s="32"/>
      <c r="M231" s="153"/>
      <c r="N231" s="154"/>
      <c r="O231" s="57"/>
      <c r="P231" s="57"/>
      <c r="Q231" s="57"/>
      <c r="R231" s="57"/>
      <c r="S231" s="57"/>
      <c r="T231" s="58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T231" s="16" t="s">
        <v>138</v>
      </c>
      <c r="AU231" s="16" t="s">
        <v>85</v>
      </c>
    </row>
    <row r="232" spans="1:65" s="2" customFormat="1" ht="24.15" customHeight="1">
      <c r="A232" s="31"/>
      <c r="B232" s="136"/>
      <c r="C232" s="137" t="s">
        <v>380</v>
      </c>
      <c r="D232" s="137" t="s">
        <v>133</v>
      </c>
      <c r="E232" s="138" t="s">
        <v>691</v>
      </c>
      <c r="F232" s="139" t="s">
        <v>692</v>
      </c>
      <c r="G232" s="140" t="s">
        <v>289</v>
      </c>
      <c r="H232" s="173"/>
      <c r="I232" s="142"/>
      <c r="J232" s="143">
        <f>ROUND(I232*H232,2)</f>
        <v>0</v>
      </c>
      <c r="K232" s="139" t="s">
        <v>179</v>
      </c>
      <c r="L232" s="32"/>
      <c r="M232" s="144" t="s">
        <v>1</v>
      </c>
      <c r="N232" s="145" t="s">
        <v>41</v>
      </c>
      <c r="O232" s="57"/>
      <c r="P232" s="146">
        <f>O232*H232</f>
        <v>0</v>
      </c>
      <c r="Q232" s="146">
        <v>0</v>
      </c>
      <c r="R232" s="146">
        <f>Q232*H232</f>
        <v>0</v>
      </c>
      <c r="S232" s="146">
        <v>0</v>
      </c>
      <c r="T232" s="147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48" t="s">
        <v>256</v>
      </c>
      <c r="AT232" s="148" t="s">
        <v>133</v>
      </c>
      <c r="AU232" s="148" t="s">
        <v>85</v>
      </c>
      <c r="AY232" s="16" t="s">
        <v>132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6" t="s">
        <v>83</v>
      </c>
      <c r="BK232" s="149">
        <f>ROUND(I232*H232,2)</f>
        <v>0</v>
      </c>
      <c r="BL232" s="16" t="s">
        <v>256</v>
      </c>
      <c r="BM232" s="148" t="s">
        <v>1371</v>
      </c>
    </row>
    <row r="233" spans="1:65" s="2" customFormat="1" ht="28.8">
      <c r="A233" s="31"/>
      <c r="B233" s="32"/>
      <c r="C233" s="31"/>
      <c r="D233" s="150" t="s">
        <v>138</v>
      </c>
      <c r="E233" s="31"/>
      <c r="F233" s="151" t="s">
        <v>694</v>
      </c>
      <c r="G233" s="31"/>
      <c r="H233" s="31"/>
      <c r="I233" s="152"/>
      <c r="J233" s="31"/>
      <c r="K233" s="31"/>
      <c r="L233" s="32"/>
      <c r="M233" s="153"/>
      <c r="N233" s="154"/>
      <c r="O233" s="57"/>
      <c r="P233" s="57"/>
      <c r="Q233" s="57"/>
      <c r="R233" s="57"/>
      <c r="S233" s="57"/>
      <c r="T233" s="58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T233" s="16" t="s">
        <v>138</v>
      </c>
      <c r="AU233" s="16" t="s">
        <v>85</v>
      </c>
    </row>
    <row r="234" spans="1:65" s="11" customFormat="1" ht="22.95" customHeight="1">
      <c r="B234" s="125"/>
      <c r="D234" s="126" t="s">
        <v>75</v>
      </c>
      <c r="E234" s="163" t="s">
        <v>324</v>
      </c>
      <c r="F234" s="163" t="s">
        <v>1442</v>
      </c>
      <c r="I234" s="128"/>
      <c r="J234" s="164">
        <f>BK234</f>
        <v>0</v>
      </c>
      <c r="L234" s="125"/>
      <c r="M234" s="130"/>
      <c r="N234" s="131"/>
      <c r="O234" s="131"/>
      <c r="P234" s="132">
        <f>SUM(P235:P256)</f>
        <v>0</v>
      </c>
      <c r="Q234" s="131"/>
      <c r="R234" s="132">
        <f>SUM(R235:R256)</f>
        <v>1.643E-2</v>
      </c>
      <c r="S234" s="131"/>
      <c r="T234" s="133">
        <f>SUM(T235:T256)</f>
        <v>2.0320000000000001E-2</v>
      </c>
      <c r="AR234" s="126" t="s">
        <v>85</v>
      </c>
      <c r="AT234" s="134" t="s">
        <v>75</v>
      </c>
      <c r="AU234" s="134" t="s">
        <v>83</v>
      </c>
      <c r="AY234" s="126" t="s">
        <v>132</v>
      </c>
      <c r="BK234" s="135">
        <f>SUM(BK235:BK256)</f>
        <v>0</v>
      </c>
    </row>
    <row r="235" spans="1:65" s="2" customFormat="1" ht="16.5" customHeight="1">
      <c r="A235" s="31"/>
      <c r="B235" s="136"/>
      <c r="C235" s="137" t="s">
        <v>386</v>
      </c>
      <c r="D235" s="137" t="s">
        <v>133</v>
      </c>
      <c r="E235" s="193" t="s">
        <v>695</v>
      </c>
      <c r="F235" s="194" t="s">
        <v>696</v>
      </c>
      <c r="G235" s="195" t="s">
        <v>328</v>
      </c>
      <c r="H235" s="196">
        <v>1</v>
      </c>
      <c r="I235" s="197"/>
      <c r="J235" s="197">
        <f>ROUND(I235*H235,2)</f>
        <v>0</v>
      </c>
      <c r="K235" s="194" t="s">
        <v>179</v>
      </c>
      <c r="L235" s="32"/>
      <c r="M235" s="144" t="s">
        <v>1</v>
      </c>
      <c r="N235" s="145" t="s">
        <v>41</v>
      </c>
      <c r="O235" s="57"/>
      <c r="P235" s="146">
        <f>O235*H235</f>
        <v>0</v>
      </c>
      <c r="Q235" s="146">
        <v>0</v>
      </c>
      <c r="R235" s="146">
        <f>Q235*H235</f>
        <v>0</v>
      </c>
      <c r="S235" s="146">
        <v>1.9460000000000002E-2</v>
      </c>
      <c r="T235" s="147">
        <f>S235*H235</f>
        <v>1.9460000000000002E-2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48" t="s">
        <v>256</v>
      </c>
      <c r="AT235" s="148" t="s">
        <v>133</v>
      </c>
      <c r="AU235" s="148" t="s">
        <v>85</v>
      </c>
      <c r="AY235" s="16" t="s">
        <v>132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6" t="s">
        <v>83</v>
      </c>
      <c r="BK235" s="149">
        <f>ROUND(I235*H235,2)</f>
        <v>0</v>
      </c>
      <c r="BL235" s="16" t="s">
        <v>256</v>
      </c>
      <c r="BM235" s="148" t="s">
        <v>1372</v>
      </c>
    </row>
    <row r="236" spans="1:65" s="2" customFormat="1">
      <c r="A236" s="31"/>
      <c r="B236" s="32"/>
      <c r="C236" s="31"/>
      <c r="D236" s="150" t="s">
        <v>138</v>
      </c>
      <c r="E236" s="198"/>
      <c r="F236" s="200" t="s">
        <v>698</v>
      </c>
      <c r="G236" s="198"/>
      <c r="H236" s="198"/>
      <c r="I236" s="201"/>
      <c r="J236" s="198"/>
      <c r="K236" s="198"/>
      <c r="L236" s="32"/>
      <c r="M236" s="153"/>
      <c r="N236" s="154"/>
      <c r="O236" s="57"/>
      <c r="P236" s="57"/>
      <c r="Q236" s="57"/>
      <c r="R236" s="57"/>
      <c r="S236" s="57"/>
      <c r="T236" s="58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T236" s="16" t="s">
        <v>138</v>
      </c>
      <c r="AU236" s="16" t="s">
        <v>85</v>
      </c>
    </row>
    <row r="237" spans="1:65" s="2" customFormat="1" ht="16.5" customHeight="1">
      <c r="A237" s="31"/>
      <c r="B237" s="136"/>
      <c r="C237" s="137" t="s">
        <v>391</v>
      </c>
      <c r="D237" s="137" t="s">
        <v>133</v>
      </c>
      <c r="E237" s="193" t="s">
        <v>332</v>
      </c>
      <c r="F237" s="194" t="s">
        <v>333</v>
      </c>
      <c r="G237" s="195" t="s">
        <v>328</v>
      </c>
      <c r="H237" s="196">
        <v>9</v>
      </c>
      <c r="I237" s="197"/>
      <c r="J237" s="197">
        <f>ROUND(I237*H237,2)</f>
        <v>0</v>
      </c>
      <c r="K237" s="194" t="s">
        <v>179</v>
      </c>
      <c r="L237" s="32"/>
      <c r="M237" s="144" t="s">
        <v>1</v>
      </c>
      <c r="N237" s="145" t="s">
        <v>41</v>
      </c>
      <c r="O237" s="57"/>
      <c r="P237" s="146">
        <f>O237*H237</f>
        <v>0</v>
      </c>
      <c r="Q237" s="146">
        <v>4.2999999999999999E-4</v>
      </c>
      <c r="R237" s="146">
        <f>Q237*H237</f>
        <v>3.8699999999999997E-3</v>
      </c>
      <c r="S237" s="146">
        <v>0</v>
      </c>
      <c r="T237" s="147">
        <f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48" t="s">
        <v>256</v>
      </c>
      <c r="AT237" s="148" t="s">
        <v>133</v>
      </c>
      <c r="AU237" s="148" t="s">
        <v>85</v>
      </c>
      <c r="AY237" s="16" t="s">
        <v>132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6" t="s">
        <v>83</v>
      </c>
      <c r="BK237" s="149">
        <f>ROUND(I237*H237,2)</f>
        <v>0</v>
      </c>
      <c r="BL237" s="16" t="s">
        <v>256</v>
      </c>
      <c r="BM237" s="148" t="s">
        <v>1373</v>
      </c>
    </row>
    <row r="238" spans="1:65" s="2" customFormat="1">
      <c r="A238" s="31"/>
      <c r="B238" s="32"/>
      <c r="C238" s="31"/>
      <c r="D238" s="150" t="s">
        <v>138</v>
      </c>
      <c r="E238" s="198"/>
      <c r="F238" s="200" t="s">
        <v>335</v>
      </c>
      <c r="G238" s="198"/>
      <c r="H238" s="198"/>
      <c r="I238" s="201"/>
      <c r="J238" s="198"/>
      <c r="K238" s="198"/>
      <c r="L238" s="32"/>
      <c r="M238" s="153"/>
      <c r="N238" s="154"/>
      <c r="O238" s="57"/>
      <c r="P238" s="57"/>
      <c r="Q238" s="57"/>
      <c r="R238" s="57"/>
      <c r="S238" s="57"/>
      <c r="T238" s="58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T238" s="16" t="s">
        <v>138</v>
      </c>
      <c r="AU238" s="16" t="s">
        <v>85</v>
      </c>
    </row>
    <row r="239" spans="1:65" s="2" customFormat="1" ht="16.5" customHeight="1">
      <c r="A239" s="31"/>
      <c r="B239" s="136"/>
      <c r="C239" s="174" t="s">
        <v>396</v>
      </c>
      <c r="D239" s="174" t="s">
        <v>337</v>
      </c>
      <c r="E239" s="203" t="s">
        <v>338</v>
      </c>
      <c r="F239" s="204" t="s">
        <v>339</v>
      </c>
      <c r="G239" s="205" t="s">
        <v>136</v>
      </c>
      <c r="H239" s="206">
        <v>9</v>
      </c>
      <c r="I239" s="207"/>
      <c r="J239" s="207">
        <f>ROUND(I239*H239,2)</f>
        <v>0</v>
      </c>
      <c r="K239" s="204" t="s">
        <v>1</v>
      </c>
      <c r="L239" s="181"/>
      <c r="M239" s="182" t="s">
        <v>1</v>
      </c>
      <c r="N239" s="183" t="s">
        <v>41</v>
      </c>
      <c r="O239" s="57"/>
      <c r="P239" s="146">
        <f>O239*H239</f>
        <v>0</v>
      </c>
      <c r="Q239" s="146">
        <v>0</v>
      </c>
      <c r="R239" s="146">
        <f>Q239*H239</f>
        <v>0</v>
      </c>
      <c r="S239" s="146">
        <v>0</v>
      </c>
      <c r="T239" s="147">
        <f>S239*H239</f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48" t="s">
        <v>340</v>
      </c>
      <c r="AT239" s="148" t="s">
        <v>337</v>
      </c>
      <c r="AU239" s="148" t="s">
        <v>85</v>
      </c>
      <c r="AY239" s="16" t="s">
        <v>132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6" t="s">
        <v>83</v>
      </c>
      <c r="BK239" s="149">
        <f>ROUND(I239*H239,2)</f>
        <v>0</v>
      </c>
      <c r="BL239" s="16" t="s">
        <v>256</v>
      </c>
      <c r="BM239" s="148" t="s">
        <v>1374</v>
      </c>
    </row>
    <row r="240" spans="1:65" s="2" customFormat="1">
      <c r="A240" s="31"/>
      <c r="B240" s="32"/>
      <c r="C240" s="31"/>
      <c r="D240" s="150" t="s">
        <v>138</v>
      </c>
      <c r="E240" s="198"/>
      <c r="F240" s="200" t="s">
        <v>339</v>
      </c>
      <c r="G240" s="198"/>
      <c r="H240" s="198"/>
      <c r="I240" s="201"/>
      <c r="J240" s="198"/>
      <c r="K240" s="198"/>
      <c r="L240" s="32"/>
      <c r="M240" s="153"/>
      <c r="N240" s="154"/>
      <c r="O240" s="57"/>
      <c r="P240" s="57"/>
      <c r="Q240" s="57"/>
      <c r="R240" s="57"/>
      <c r="S240" s="57"/>
      <c r="T240" s="58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T240" s="16" t="s">
        <v>138</v>
      </c>
      <c r="AU240" s="16" t="s">
        <v>85</v>
      </c>
    </row>
    <row r="241" spans="1:65" s="2" customFormat="1" ht="24.15" customHeight="1">
      <c r="A241" s="31"/>
      <c r="B241" s="136"/>
      <c r="C241" s="137" t="s">
        <v>403</v>
      </c>
      <c r="D241" s="137" t="s">
        <v>133</v>
      </c>
      <c r="E241" s="193" t="s">
        <v>343</v>
      </c>
      <c r="F241" s="194" t="s">
        <v>344</v>
      </c>
      <c r="G241" s="195" t="s">
        <v>328</v>
      </c>
      <c r="H241" s="196">
        <v>8</v>
      </c>
      <c r="I241" s="197"/>
      <c r="J241" s="197">
        <f>ROUND(I241*H241,2)</f>
        <v>0</v>
      </c>
      <c r="K241" s="194" t="s">
        <v>179</v>
      </c>
      <c r="L241" s="32"/>
      <c r="M241" s="144" t="s">
        <v>1</v>
      </c>
      <c r="N241" s="145" t="s">
        <v>41</v>
      </c>
      <c r="O241" s="57"/>
      <c r="P241" s="146">
        <f>O241*H241</f>
        <v>0</v>
      </c>
      <c r="Q241" s="146">
        <v>2.4000000000000001E-4</v>
      </c>
      <c r="R241" s="146">
        <f>Q241*H241</f>
        <v>1.92E-3</v>
      </c>
      <c r="S241" s="146">
        <v>0</v>
      </c>
      <c r="T241" s="147">
        <f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48" t="s">
        <v>256</v>
      </c>
      <c r="AT241" s="148" t="s">
        <v>133</v>
      </c>
      <c r="AU241" s="148" t="s">
        <v>85</v>
      </c>
      <c r="AY241" s="16" t="s">
        <v>132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6" t="s">
        <v>83</v>
      </c>
      <c r="BK241" s="149">
        <f>ROUND(I241*H241,2)</f>
        <v>0</v>
      </c>
      <c r="BL241" s="16" t="s">
        <v>256</v>
      </c>
      <c r="BM241" s="148" t="s">
        <v>1375</v>
      </c>
    </row>
    <row r="242" spans="1:65" s="2" customFormat="1" ht="19.2">
      <c r="A242" s="31"/>
      <c r="B242" s="32"/>
      <c r="C242" s="31"/>
      <c r="D242" s="150" t="s">
        <v>138</v>
      </c>
      <c r="E242" s="198"/>
      <c r="F242" s="200" t="s">
        <v>346</v>
      </c>
      <c r="G242" s="198"/>
      <c r="H242" s="198"/>
      <c r="I242" s="201"/>
      <c r="J242" s="198"/>
      <c r="K242" s="198"/>
      <c r="L242" s="32"/>
      <c r="M242" s="153"/>
      <c r="N242" s="154"/>
      <c r="O242" s="57"/>
      <c r="P242" s="57"/>
      <c r="Q242" s="57"/>
      <c r="R242" s="57"/>
      <c r="S242" s="57"/>
      <c r="T242" s="58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T242" s="16" t="s">
        <v>138</v>
      </c>
      <c r="AU242" s="16" t="s">
        <v>85</v>
      </c>
    </row>
    <row r="243" spans="1:65" s="2" customFormat="1" ht="16.5" customHeight="1">
      <c r="A243" s="31"/>
      <c r="B243" s="136"/>
      <c r="C243" s="137" t="s">
        <v>408</v>
      </c>
      <c r="D243" s="137" t="s">
        <v>133</v>
      </c>
      <c r="E243" s="193" t="s">
        <v>347</v>
      </c>
      <c r="F243" s="194" t="s">
        <v>348</v>
      </c>
      <c r="G243" s="195" t="s">
        <v>328</v>
      </c>
      <c r="H243" s="196">
        <v>1</v>
      </c>
      <c r="I243" s="197"/>
      <c r="J243" s="197">
        <f>ROUND(I243*H243,2)</f>
        <v>0</v>
      </c>
      <c r="K243" s="194" t="s">
        <v>179</v>
      </c>
      <c r="L243" s="32"/>
      <c r="M243" s="144" t="s">
        <v>1</v>
      </c>
      <c r="N243" s="145" t="s">
        <v>41</v>
      </c>
      <c r="O243" s="57"/>
      <c r="P243" s="146">
        <f>O243*H243</f>
        <v>0</v>
      </c>
      <c r="Q243" s="146">
        <v>0</v>
      </c>
      <c r="R243" s="146">
        <f>Q243*H243</f>
        <v>0</v>
      </c>
      <c r="S243" s="146">
        <v>8.5999999999999998E-4</v>
      </c>
      <c r="T243" s="147">
        <f>S243*H243</f>
        <v>8.5999999999999998E-4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48" t="s">
        <v>256</v>
      </c>
      <c r="AT243" s="148" t="s">
        <v>133</v>
      </c>
      <c r="AU243" s="148" t="s">
        <v>85</v>
      </c>
      <c r="AY243" s="16" t="s">
        <v>132</v>
      </c>
      <c r="BE243" s="149">
        <f>IF(N243="základní",J243,0)</f>
        <v>0</v>
      </c>
      <c r="BF243" s="149">
        <f>IF(N243="snížená",J243,0)</f>
        <v>0</v>
      </c>
      <c r="BG243" s="149">
        <f>IF(N243="zákl. přenesená",J243,0)</f>
        <v>0</v>
      </c>
      <c r="BH243" s="149">
        <f>IF(N243="sníž. přenesená",J243,0)</f>
        <v>0</v>
      </c>
      <c r="BI243" s="149">
        <f>IF(N243="nulová",J243,0)</f>
        <v>0</v>
      </c>
      <c r="BJ243" s="16" t="s">
        <v>83</v>
      </c>
      <c r="BK243" s="149">
        <f>ROUND(I243*H243,2)</f>
        <v>0</v>
      </c>
      <c r="BL243" s="16" t="s">
        <v>256</v>
      </c>
      <c r="BM243" s="148" t="s">
        <v>1376</v>
      </c>
    </row>
    <row r="244" spans="1:65" s="2" customFormat="1">
      <c r="A244" s="31"/>
      <c r="B244" s="32"/>
      <c r="C244" s="31"/>
      <c r="D244" s="150" t="s">
        <v>138</v>
      </c>
      <c r="E244" s="198"/>
      <c r="F244" s="200" t="s">
        <v>350</v>
      </c>
      <c r="G244" s="198"/>
      <c r="H244" s="198"/>
      <c r="I244" s="201"/>
      <c r="J244" s="198"/>
      <c r="K244" s="198"/>
      <c r="L244" s="32"/>
      <c r="M244" s="153"/>
      <c r="N244" s="154"/>
      <c r="O244" s="57"/>
      <c r="P244" s="57"/>
      <c r="Q244" s="57"/>
      <c r="R244" s="57"/>
      <c r="S244" s="57"/>
      <c r="T244" s="58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T244" s="16" t="s">
        <v>138</v>
      </c>
      <c r="AU244" s="16" t="s">
        <v>85</v>
      </c>
    </row>
    <row r="245" spans="1:65" s="2" customFormat="1" ht="24.15" customHeight="1">
      <c r="A245" s="31"/>
      <c r="B245" s="136"/>
      <c r="C245" s="137" t="s">
        <v>413</v>
      </c>
      <c r="D245" s="137" t="s">
        <v>133</v>
      </c>
      <c r="E245" s="193" t="s">
        <v>352</v>
      </c>
      <c r="F245" s="194" t="s">
        <v>353</v>
      </c>
      <c r="G245" s="195" t="s">
        <v>328</v>
      </c>
      <c r="H245" s="196">
        <v>5</v>
      </c>
      <c r="I245" s="197"/>
      <c r="J245" s="197">
        <f>ROUND(I245*H245,2)</f>
        <v>0</v>
      </c>
      <c r="K245" s="194" t="s">
        <v>179</v>
      </c>
      <c r="L245" s="32"/>
      <c r="M245" s="144" t="s">
        <v>1</v>
      </c>
      <c r="N245" s="145" t="s">
        <v>41</v>
      </c>
      <c r="O245" s="57"/>
      <c r="P245" s="146">
        <f>O245*H245</f>
        <v>0</v>
      </c>
      <c r="Q245" s="146">
        <v>1.8E-3</v>
      </c>
      <c r="R245" s="146">
        <f>Q245*H245</f>
        <v>8.9999999999999993E-3</v>
      </c>
      <c r="S245" s="146">
        <v>0</v>
      </c>
      <c r="T245" s="147">
        <f>S245*H245</f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48" t="s">
        <v>256</v>
      </c>
      <c r="AT245" s="148" t="s">
        <v>133</v>
      </c>
      <c r="AU245" s="148" t="s">
        <v>85</v>
      </c>
      <c r="AY245" s="16" t="s">
        <v>132</v>
      </c>
      <c r="BE245" s="149">
        <f>IF(N245="základní",J245,0)</f>
        <v>0</v>
      </c>
      <c r="BF245" s="149">
        <f>IF(N245="snížená",J245,0)</f>
        <v>0</v>
      </c>
      <c r="BG245" s="149">
        <f>IF(N245="zákl. přenesená",J245,0)</f>
        <v>0</v>
      </c>
      <c r="BH245" s="149">
        <f>IF(N245="sníž. přenesená",J245,0)</f>
        <v>0</v>
      </c>
      <c r="BI245" s="149">
        <f>IF(N245="nulová",J245,0)</f>
        <v>0</v>
      </c>
      <c r="BJ245" s="16" t="s">
        <v>83</v>
      </c>
      <c r="BK245" s="149">
        <f>ROUND(I245*H245,2)</f>
        <v>0</v>
      </c>
      <c r="BL245" s="16" t="s">
        <v>256</v>
      </c>
      <c r="BM245" s="148" t="s">
        <v>1377</v>
      </c>
    </row>
    <row r="246" spans="1:65" s="2" customFormat="1" ht="19.2">
      <c r="A246" s="31"/>
      <c r="B246" s="32"/>
      <c r="C246" s="31"/>
      <c r="D246" s="150" t="s">
        <v>138</v>
      </c>
      <c r="E246" s="198"/>
      <c r="F246" s="200" t="s">
        <v>355</v>
      </c>
      <c r="G246" s="198"/>
      <c r="H246" s="198"/>
      <c r="I246" s="201"/>
      <c r="J246" s="198"/>
      <c r="K246" s="198"/>
      <c r="L246" s="32"/>
      <c r="M246" s="153"/>
      <c r="N246" s="154"/>
      <c r="O246" s="57"/>
      <c r="P246" s="57"/>
      <c r="Q246" s="57"/>
      <c r="R246" s="57"/>
      <c r="S246" s="57"/>
      <c r="T246" s="58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T246" s="16" t="s">
        <v>138</v>
      </c>
      <c r="AU246" s="16" t="s">
        <v>85</v>
      </c>
    </row>
    <row r="247" spans="1:65" s="2" customFormat="1" ht="16.5" customHeight="1">
      <c r="A247" s="31"/>
      <c r="B247" s="136"/>
      <c r="C247" s="137" t="s">
        <v>420</v>
      </c>
      <c r="D247" s="137" t="s">
        <v>133</v>
      </c>
      <c r="E247" s="193" t="s">
        <v>357</v>
      </c>
      <c r="F247" s="194" t="s">
        <v>358</v>
      </c>
      <c r="G247" s="195" t="s">
        <v>136</v>
      </c>
      <c r="H247" s="196">
        <v>4</v>
      </c>
      <c r="I247" s="197"/>
      <c r="J247" s="197">
        <f>ROUND(I247*H247,2)</f>
        <v>0</v>
      </c>
      <c r="K247" s="194" t="s">
        <v>179</v>
      </c>
      <c r="L247" s="32"/>
      <c r="M247" s="144" t="s">
        <v>1</v>
      </c>
      <c r="N247" s="145" t="s">
        <v>41</v>
      </c>
      <c r="O247" s="57"/>
      <c r="P247" s="146">
        <f>O247*H247</f>
        <v>0</v>
      </c>
      <c r="Q247" s="146">
        <v>1.9000000000000001E-4</v>
      </c>
      <c r="R247" s="146">
        <f>Q247*H247</f>
        <v>7.6000000000000004E-4</v>
      </c>
      <c r="S247" s="146">
        <v>0</v>
      </c>
      <c r="T247" s="147">
        <f>S247*H247</f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48" t="s">
        <v>256</v>
      </c>
      <c r="AT247" s="148" t="s">
        <v>133</v>
      </c>
      <c r="AU247" s="148" t="s">
        <v>85</v>
      </c>
      <c r="AY247" s="16" t="s">
        <v>132</v>
      </c>
      <c r="BE247" s="149">
        <f>IF(N247="základní",J247,0)</f>
        <v>0</v>
      </c>
      <c r="BF247" s="149">
        <f>IF(N247="snížená",J247,0)</f>
        <v>0</v>
      </c>
      <c r="BG247" s="149">
        <f>IF(N247="zákl. přenesená",J247,0)</f>
        <v>0</v>
      </c>
      <c r="BH247" s="149">
        <f>IF(N247="sníž. přenesená",J247,0)</f>
        <v>0</v>
      </c>
      <c r="BI247" s="149">
        <f>IF(N247="nulová",J247,0)</f>
        <v>0</v>
      </c>
      <c r="BJ247" s="16" t="s">
        <v>83</v>
      </c>
      <c r="BK247" s="149">
        <f>ROUND(I247*H247,2)</f>
        <v>0</v>
      </c>
      <c r="BL247" s="16" t="s">
        <v>256</v>
      </c>
      <c r="BM247" s="148" t="s">
        <v>1378</v>
      </c>
    </row>
    <row r="248" spans="1:65" s="2" customFormat="1" ht="19.2">
      <c r="A248" s="31"/>
      <c r="B248" s="32"/>
      <c r="C248" s="31"/>
      <c r="D248" s="150" t="s">
        <v>138</v>
      </c>
      <c r="E248" s="198"/>
      <c r="F248" s="200" t="s">
        <v>360</v>
      </c>
      <c r="G248" s="198"/>
      <c r="H248" s="198"/>
      <c r="I248" s="201"/>
      <c r="J248" s="198"/>
      <c r="K248" s="198"/>
      <c r="L248" s="32"/>
      <c r="M248" s="153"/>
      <c r="N248" s="154"/>
      <c r="O248" s="57"/>
      <c r="P248" s="57"/>
      <c r="Q248" s="57"/>
      <c r="R248" s="57"/>
      <c r="S248" s="57"/>
      <c r="T248" s="58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T248" s="16" t="s">
        <v>138</v>
      </c>
      <c r="AU248" s="16" t="s">
        <v>85</v>
      </c>
    </row>
    <row r="249" spans="1:65" s="2" customFormat="1" ht="21.75" customHeight="1">
      <c r="A249" s="31"/>
      <c r="B249" s="136"/>
      <c r="C249" s="174" t="s">
        <v>425</v>
      </c>
      <c r="D249" s="174" t="s">
        <v>337</v>
      </c>
      <c r="E249" s="203" t="s">
        <v>362</v>
      </c>
      <c r="F249" s="204" t="s">
        <v>363</v>
      </c>
      <c r="G249" s="205" t="s">
        <v>136</v>
      </c>
      <c r="H249" s="206">
        <v>4</v>
      </c>
      <c r="I249" s="207"/>
      <c r="J249" s="207">
        <f>ROUND(I249*H249,2)</f>
        <v>0</v>
      </c>
      <c r="K249" s="204" t="s">
        <v>179</v>
      </c>
      <c r="L249" s="181"/>
      <c r="M249" s="182" t="s">
        <v>1</v>
      </c>
      <c r="N249" s="183" t="s">
        <v>41</v>
      </c>
      <c r="O249" s="57"/>
      <c r="P249" s="146">
        <f>O249*H249</f>
        <v>0</v>
      </c>
      <c r="Q249" s="146">
        <v>2.2000000000000001E-4</v>
      </c>
      <c r="R249" s="146">
        <f>Q249*H249</f>
        <v>8.8000000000000003E-4</v>
      </c>
      <c r="S249" s="146">
        <v>0</v>
      </c>
      <c r="T249" s="147">
        <f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48" t="s">
        <v>340</v>
      </c>
      <c r="AT249" s="148" t="s">
        <v>337</v>
      </c>
      <c r="AU249" s="148" t="s">
        <v>85</v>
      </c>
      <c r="AY249" s="16" t="s">
        <v>132</v>
      </c>
      <c r="BE249" s="149">
        <f>IF(N249="základní",J249,0)</f>
        <v>0</v>
      </c>
      <c r="BF249" s="149">
        <f>IF(N249="snížená",J249,0)</f>
        <v>0</v>
      </c>
      <c r="BG249" s="149">
        <f>IF(N249="zákl. přenesená",J249,0)</f>
        <v>0</v>
      </c>
      <c r="BH249" s="149">
        <f>IF(N249="sníž. přenesená",J249,0)</f>
        <v>0</v>
      </c>
      <c r="BI249" s="149">
        <f>IF(N249="nulová",J249,0)</f>
        <v>0</v>
      </c>
      <c r="BJ249" s="16" t="s">
        <v>83</v>
      </c>
      <c r="BK249" s="149">
        <f>ROUND(I249*H249,2)</f>
        <v>0</v>
      </c>
      <c r="BL249" s="16" t="s">
        <v>256</v>
      </c>
      <c r="BM249" s="148" t="s">
        <v>1379</v>
      </c>
    </row>
    <row r="250" spans="1:65" s="2" customFormat="1">
      <c r="A250" s="31"/>
      <c r="B250" s="32"/>
      <c r="C250" s="31"/>
      <c r="D250" s="150" t="s">
        <v>138</v>
      </c>
      <c r="E250" s="198"/>
      <c r="F250" s="200" t="s">
        <v>363</v>
      </c>
      <c r="G250" s="198"/>
      <c r="H250" s="198"/>
      <c r="I250" s="201"/>
      <c r="J250" s="198"/>
      <c r="K250" s="198"/>
      <c r="L250" s="32"/>
      <c r="M250" s="153"/>
      <c r="N250" s="154"/>
      <c r="O250" s="57"/>
      <c r="P250" s="57"/>
      <c r="Q250" s="57"/>
      <c r="R250" s="57"/>
      <c r="S250" s="57"/>
      <c r="T250" s="58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T250" s="16" t="s">
        <v>138</v>
      </c>
      <c r="AU250" s="16" t="s">
        <v>85</v>
      </c>
    </row>
    <row r="251" spans="1:65" s="2" customFormat="1" ht="16.5" customHeight="1">
      <c r="A251" s="31"/>
      <c r="B251" s="136"/>
      <c r="C251" s="137" t="s">
        <v>430</v>
      </c>
      <c r="D251" s="137" t="s">
        <v>133</v>
      </c>
      <c r="E251" s="193" t="s">
        <v>366</v>
      </c>
      <c r="F251" s="194" t="s">
        <v>367</v>
      </c>
      <c r="G251" s="195" t="s">
        <v>136</v>
      </c>
      <c r="H251" s="196">
        <v>1</v>
      </c>
      <c r="I251" s="197"/>
      <c r="J251" s="197">
        <f>ROUND(I251*H251,2)</f>
        <v>0</v>
      </c>
      <c r="K251" s="194" t="s">
        <v>1</v>
      </c>
      <c r="L251" s="32"/>
      <c r="M251" s="144" t="s">
        <v>1</v>
      </c>
      <c r="N251" s="145" t="s">
        <v>41</v>
      </c>
      <c r="O251" s="57"/>
      <c r="P251" s="146">
        <f>O251*H251</f>
        <v>0</v>
      </c>
      <c r="Q251" s="146">
        <v>0</v>
      </c>
      <c r="R251" s="146">
        <f>Q251*H251</f>
        <v>0</v>
      </c>
      <c r="S251" s="146">
        <v>0</v>
      </c>
      <c r="T251" s="147">
        <f>S251*H251</f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48" t="s">
        <v>256</v>
      </c>
      <c r="AT251" s="148" t="s">
        <v>133</v>
      </c>
      <c r="AU251" s="148" t="s">
        <v>85</v>
      </c>
      <c r="AY251" s="16" t="s">
        <v>132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6" t="s">
        <v>83</v>
      </c>
      <c r="BK251" s="149">
        <f>ROUND(I251*H251,2)</f>
        <v>0</v>
      </c>
      <c r="BL251" s="16" t="s">
        <v>256</v>
      </c>
      <c r="BM251" s="148" t="s">
        <v>1380</v>
      </c>
    </row>
    <row r="252" spans="1:65" s="2" customFormat="1">
      <c r="A252" s="31"/>
      <c r="B252" s="32"/>
      <c r="C252" s="31"/>
      <c r="D252" s="150" t="s">
        <v>138</v>
      </c>
      <c r="E252" s="198"/>
      <c r="F252" s="200" t="s">
        <v>367</v>
      </c>
      <c r="G252" s="198"/>
      <c r="H252" s="198"/>
      <c r="I252" s="201"/>
      <c r="J252" s="198"/>
      <c r="K252" s="198"/>
      <c r="L252" s="32"/>
      <c r="M252" s="153"/>
      <c r="N252" s="154"/>
      <c r="O252" s="57"/>
      <c r="P252" s="57"/>
      <c r="Q252" s="57"/>
      <c r="R252" s="57"/>
      <c r="S252" s="57"/>
      <c r="T252" s="58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T252" s="16" t="s">
        <v>138</v>
      </c>
      <c r="AU252" s="16" t="s">
        <v>85</v>
      </c>
    </row>
    <row r="253" spans="1:65" s="2" customFormat="1" ht="16.5" customHeight="1">
      <c r="A253" s="31"/>
      <c r="B253" s="136"/>
      <c r="C253" s="174" t="s">
        <v>437</v>
      </c>
      <c r="D253" s="174" t="s">
        <v>337</v>
      </c>
      <c r="E253" s="203" t="s">
        <v>370</v>
      </c>
      <c r="F253" s="204" t="s">
        <v>371</v>
      </c>
      <c r="G253" s="205" t="s">
        <v>136</v>
      </c>
      <c r="H253" s="206">
        <v>1</v>
      </c>
      <c r="I253" s="207"/>
      <c r="J253" s="207">
        <f>ROUND(I253*H253,2)</f>
        <v>0</v>
      </c>
      <c r="K253" s="204" t="s">
        <v>1</v>
      </c>
      <c r="L253" s="181"/>
      <c r="M253" s="182" t="s">
        <v>1</v>
      </c>
      <c r="N253" s="183" t="s">
        <v>41</v>
      </c>
      <c r="O253" s="57"/>
      <c r="P253" s="146">
        <f>O253*H253</f>
        <v>0</v>
      </c>
      <c r="Q253" s="146">
        <v>0</v>
      </c>
      <c r="R253" s="146">
        <f>Q253*H253</f>
        <v>0</v>
      </c>
      <c r="S253" s="146">
        <v>0</v>
      </c>
      <c r="T253" s="147">
        <f>S253*H253</f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48" t="s">
        <v>340</v>
      </c>
      <c r="AT253" s="148" t="s">
        <v>337</v>
      </c>
      <c r="AU253" s="148" t="s">
        <v>85</v>
      </c>
      <c r="AY253" s="16" t="s">
        <v>132</v>
      </c>
      <c r="BE253" s="149">
        <f>IF(N253="základní",J253,0)</f>
        <v>0</v>
      </c>
      <c r="BF253" s="149">
        <f>IF(N253="snížená",J253,0)</f>
        <v>0</v>
      </c>
      <c r="BG253" s="149">
        <f>IF(N253="zákl. přenesená",J253,0)</f>
        <v>0</v>
      </c>
      <c r="BH253" s="149">
        <f>IF(N253="sníž. přenesená",J253,0)</f>
        <v>0</v>
      </c>
      <c r="BI253" s="149">
        <f>IF(N253="nulová",J253,0)</f>
        <v>0</v>
      </c>
      <c r="BJ253" s="16" t="s">
        <v>83</v>
      </c>
      <c r="BK253" s="149">
        <f>ROUND(I253*H253,2)</f>
        <v>0</v>
      </c>
      <c r="BL253" s="16" t="s">
        <v>256</v>
      </c>
      <c r="BM253" s="148" t="s">
        <v>1381</v>
      </c>
    </row>
    <row r="254" spans="1:65" s="2" customFormat="1">
      <c r="A254" s="31"/>
      <c r="B254" s="32"/>
      <c r="C254" s="31"/>
      <c r="D254" s="150" t="s">
        <v>138</v>
      </c>
      <c r="E254" s="198"/>
      <c r="F254" s="200" t="s">
        <v>371</v>
      </c>
      <c r="G254" s="198"/>
      <c r="H254" s="198"/>
      <c r="I254" s="201"/>
      <c r="J254" s="198"/>
      <c r="K254" s="198"/>
      <c r="L254" s="32"/>
      <c r="M254" s="153"/>
      <c r="N254" s="154"/>
      <c r="O254" s="57"/>
      <c r="P254" s="57"/>
      <c r="Q254" s="57"/>
      <c r="R254" s="57"/>
      <c r="S254" s="57"/>
      <c r="T254" s="58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T254" s="16" t="s">
        <v>138</v>
      </c>
      <c r="AU254" s="16" t="s">
        <v>85</v>
      </c>
    </row>
    <row r="255" spans="1:65" s="2" customFormat="1" ht="24.15" customHeight="1">
      <c r="A255" s="31"/>
      <c r="B255" s="136"/>
      <c r="C255" s="137" t="s">
        <v>442</v>
      </c>
      <c r="D255" s="137" t="s">
        <v>133</v>
      </c>
      <c r="E255" s="193" t="s">
        <v>374</v>
      </c>
      <c r="F255" s="194" t="s">
        <v>375</v>
      </c>
      <c r="G255" s="195" t="s">
        <v>289</v>
      </c>
      <c r="H255" s="196"/>
      <c r="I255" s="197"/>
      <c r="J255" s="197">
        <f>ROUND(I255*H255,2)</f>
        <v>0</v>
      </c>
      <c r="K255" s="194" t="s">
        <v>179</v>
      </c>
      <c r="L255" s="32"/>
      <c r="M255" s="144" t="s">
        <v>1</v>
      </c>
      <c r="N255" s="145" t="s">
        <v>41</v>
      </c>
      <c r="O255" s="57"/>
      <c r="P255" s="146">
        <f>O255*H255</f>
        <v>0</v>
      </c>
      <c r="Q255" s="146">
        <v>0</v>
      </c>
      <c r="R255" s="146">
        <f>Q255*H255</f>
        <v>0</v>
      </c>
      <c r="S255" s="146">
        <v>0</v>
      </c>
      <c r="T255" s="147">
        <f>S255*H255</f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48" t="s">
        <v>256</v>
      </c>
      <c r="AT255" s="148" t="s">
        <v>133</v>
      </c>
      <c r="AU255" s="148" t="s">
        <v>85</v>
      </c>
      <c r="AY255" s="16" t="s">
        <v>132</v>
      </c>
      <c r="BE255" s="149">
        <f>IF(N255="základní",J255,0)</f>
        <v>0</v>
      </c>
      <c r="BF255" s="149">
        <f>IF(N255="snížená",J255,0)</f>
        <v>0</v>
      </c>
      <c r="BG255" s="149">
        <f>IF(N255="zákl. přenesená",J255,0)</f>
        <v>0</v>
      </c>
      <c r="BH255" s="149">
        <f>IF(N255="sníž. přenesená",J255,0)</f>
        <v>0</v>
      </c>
      <c r="BI255" s="149">
        <f>IF(N255="nulová",J255,0)</f>
        <v>0</v>
      </c>
      <c r="BJ255" s="16" t="s">
        <v>83</v>
      </c>
      <c r="BK255" s="149">
        <f>ROUND(I255*H255,2)</f>
        <v>0</v>
      </c>
      <c r="BL255" s="16" t="s">
        <v>256</v>
      </c>
      <c r="BM255" s="148" t="s">
        <v>1382</v>
      </c>
    </row>
    <row r="256" spans="1:65" s="2" customFormat="1" ht="28.8">
      <c r="A256" s="31"/>
      <c r="B256" s="32"/>
      <c r="C256" s="31"/>
      <c r="D256" s="150" t="s">
        <v>138</v>
      </c>
      <c r="E256" s="198"/>
      <c r="F256" s="200" t="s">
        <v>377</v>
      </c>
      <c r="G256" s="198"/>
      <c r="H256" s="198"/>
      <c r="I256" s="201"/>
      <c r="J256" s="198"/>
      <c r="K256" s="198"/>
      <c r="L256" s="32"/>
      <c r="M256" s="153"/>
      <c r="N256" s="154"/>
      <c r="O256" s="57"/>
      <c r="P256" s="57"/>
      <c r="Q256" s="57"/>
      <c r="R256" s="57"/>
      <c r="S256" s="57"/>
      <c r="T256" s="58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T256" s="16" t="s">
        <v>138</v>
      </c>
      <c r="AU256" s="16" t="s">
        <v>85</v>
      </c>
    </row>
    <row r="257" spans="1:65" s="11" customFormat="1" ht="22.95" customHeight="1">
      <c r="B257" s="125"/>
      <c r="D257" s="126" t="s">
        <v>75</v>
      </c>
      <c r="E257" s="163" t="s">
        <v>378</v>
      </c>
      <c r="F257" s="163" t="s">
        <v>379</v>
      </c>
      <c r="I257" s="128"/>
      <c r="J257" s="164">
        <f>BK257</f>
        <v>0</v>
      </c>
      <c r="L257" s="125"/>
      <c r="M257" s="130"/>
      <c r="N257" s="131"/>
      <c r="O257" s="131"/>
      <c r="P257" s="132">
        <f>SUM(P258:P265)</f>
        <v>0</v>
      </c>
      <c r="Q257" s="131"/>
      <c r="R257" s="132">
        <f>SUM(R258:R265)</f>
        <v>9.7999999999999997E-4</v>
      </c>
      <c r="S257" s="131"/>
      <c r="T257" s="133">
        <f>SUM(T258:T265)</f>
        <v>0</v>
      </c>
      <c r="AR257" s="126" t="s">
        <v>85</v>
      </c>
      <c r="AT257" s="134" t="s">
        <v>75</v>
      </c>
      <c r="AU257" s="134" t="s">
        <v>83</v>
      </c>
      <c r="AY257" s="126" t="s">
        <v>132</v>
      </c>
      <c r="BK257" s="135">
        <f>SUM(BK258:BK265)</f>
        <v>0</v>
      </c>
    </row>
    <row r="258" spans="1:65" s="2" customFormat="1" ht="24.15" customHeight="1">
      <c r="A258" s="31"/>
      <c r="B258" s="136"/>
      <c r="C258" s="137" t="s">
        <v>448</v>
      </c>
      <c r="D258" s="137" t="s">
        <v>133</v>
      </c>
      <c r="E258" s="138" t="s">
        <v>381</v>
      </c>
      <c r="F258" s="139" t="s">
        <v>382</v>
      </c>
      <c r="G258" s="140" t="s">
        <v>212</v>
      </c>
      <c r="H258" s="141">
        <v>2</v>
      </c>
      <c r="I258" s="142"/>
      <c r="J258" s="143">
        <f>ROUND(I258*H258,2)</f>
        <v>0</v>
      </c>
      <c r="K258" s="139" t="s">
        <v>383</v>
      </c>
      <c r="L258" s="32"/>
      <c r="M258" s="144" t="s">
        <v>1</v>
      </c>
      <c r="N258" s="145" t="s">
        <v>41</v>
      </c>
      <c r="O258" s="57"/>
      <c r="P258" s="146">
        <f>O258*H258</f>
        <v>0</v>
      </c>
      <c r="Q258" s="146">
        <v>4.6999999999999999E-4</v>
      </c>
      <c r="R258" s="146">
        <f>Q258*H258</f>
        <v>9.3999999999999997E-4</v>
      </c>
      <c r="S258" s="146">
        <v>0</v>
      </c>
      <c r="T258" s="147">
        <f>S258*H258</f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48" t="s">
        <v>256</v>
      </c>
      <c r="AT258" s="148" t="s">
        <v>133</v>
      </c>
      <c r="AU258" s="148" t="s">
        <v>85</v>
      </c>
      <c r="AY258" s="16" t="s">
        <v>132</v>
      </c>
      <c r="BE258" s="149">
        <f>IF(N258="základní",J258,0)</f>
        <v>0</v>
      </c>
      <c r="BF258" s="149">
        <f>IF(N258="snížená",J258,0)</f>
        <v>0</v>
      </c>
      <c r="BG258" s="149">
        <f>IF(N258="zákl. přenesená",J258,0)</f>
        <v>0</v>
      </c>
      <c r="BH258" s="149">
        <f>IF(N258="sníž. přenesená",J258,0)</f>
        <v>0</v>
      </c>
      <c r="BI258" s="149">
        <f>IF(N258="nulová",J258,0)</f>
        <v>0</v>
      </c>
      <c r="BJ258" s="16" t="s">
        <v>83</v>
      </c>
      <c r="BK258" s="149">
        <f>ROUND(I258*H258,2)</f>
        <v>0</v>
      </c>
      <c r="BL258" s="16" t="s">
        <v>256</v>
      </c>
      <c r="BM258" s="148" t="s">
        <v>1383</v>
      </c>
    </row>
    <row r="259" spans="1:65" s="2" customFormat="1" ht="19.2">
      <c r="A259" s="31"/>
      <c r="B259" s="32"/>
      <c r="C259" s="31"/>
      <c r="D259" s="150" t="s">
        <v>138</v>
      </c>
      <c r="E259" s="31"/>
      <c r="F259" s="151" t="s">
        <v>385</v>
      </c>
      <c r="G259" s="31"/>
      <c r="H259" s="31"/>
      <c r="I259" s="152"/>
      <c r="J259" s="31"/>
      <c r="K259" s="31"/>
      <c r="L259" s="32"/>
      <c r="M259" s="153"/>
      <c r="N259" s="154"/>
      <c r="O259" s="57"/>
      <c r="P259" s="57"/>
      <c r="Q259" s="57"/>
      <c r="R259" s="57"/>
      <c r="S259" s="57"/>
      <c r="T259" s="58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T259" s="16" t="s">
        <v>138</v>
      </c>
      <c r="AU259" s="16" t="s">
        <v>85</v>
      </c>
    </row>
    <row r="260" spans="1:65" s="2" customFormat="1" ht="24.15" customHeight="1">
      <c r="A260" s="31"/>
      <c r="B260" s="136"/>
      <c r="C260" s="137" t="s">
        <v>453</v>
      </c>
      <c r="D260" s="137" t="s">
        <v>133</v>
      </c>
      <c r="E260" s="138" t="s">
        <v>387</v>
      </c>
      <c r="F260" s="139" t="s">
        <v>388</v>
      </c>
      <c r="G260" s="140" t="s">
        <v>136</v>
      </c>
      <c r="H260" s="141">
        <v>4</v>
      </c>
      <c r="I260" s="142"/>
      <c r="J260" s="143">
        <f>ROUND(I260*H260,2)</f>
        <v>0</v>
      </c>
      <c r="K260" s="139" t="s">
        <v>179</v>
      </c>
      <c r="L260" s="32"/>
      <c r="M260" s="144" t="s">
        <v>1</v>
      </c>
      <c r="N260" s="145" t="s">
        <v>41</v>
      </c>
      <c r="O260" s="57"/>
      <c r="P260" s="146">
        <f>O260*H260</f>
        <v>0</v>
      </c>
      <c r="Q260" s="146">
        <v>1.0000000000000001E-5</v>
      </c>
      <c r="R260" s="146">
        <f>Q260*H260</f>
        <v>4.0000000000000003E-5</v>
      </c>
      <c r="S260" s="146">
        <v>0</v>
      </c>
      <c r="T260" s="147">
        <f>S260*H260</f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48" t="s">
        <v>256</v>
      </c>
      <c r="AT260" s="148" t="s">
        <v>133</v>
      </c>
      <c r="AU260" s="148" t="s">
        <v>85</v>
      </c>
      <c r="AY260" s="16" t="s">
        <v>132</v>
      </c>
      <c r="BE260" s="149">
        <f>IF(N260="základní",J260,0)</f>
        <v>0</v>
      </c>
      <c r="BF260" s="149">
        <f>IF(N260="snížená",J260,0)</f>
        <v>0</v>
      </c>
      <c r="BG260" s="149">
        <f>IF(N260="zákl. přenesená",J260,0)</f>
        <v>0</v>
      </c>
      <c r="BH260" s="149">
        <f>IF(N260="sníž. přenesená",J260,0)</f>
        <v>0</v>
      </c>
      <c r="BI260" s="149">
        <f>IF(N260="nulová",J260,0)</f>
        <v>0</v>
      </c>
      <c r="BJ260" s="16" t="s">
        <v>83</v>
      </c>
      <c r="BK260" s="149">
        <f>ROUND(I260*H260,2)</f>
        <v>0</v>
      </c>
      <c r="BL260" s="16" t="s">
        <v>256</v>
      </c>
      <c r="BM260" s="148" t="s">
        <v>1384</v>
      </c>
    </row>
    <row r="261" spans="1:65" s="2" customFormat="1" ht="19.2">
      <c r="A261" s="31"/>
      <c r="B261" s="32"/>
      <c r="C261" s="31"/>
      <c r="D261" s="150" t="s">
        <v>138</v>
      </c>
      <c r="E261" s="31"/>
      <c r="F261" s="151" t="s">
        <v>390</v>
      </c>
      <c r="G261" s="31"/>
      <c r="H261" s="31"/>
      <c r="I261" s="152"/>
      <c r="J261" s="31"/>
      <c r="K261" s="31"/>
      <c r="L261" s="32"/>
      <c r="M261" s="153"/>
      <c r="N261" s="154"/>
      <c r="O261" s="57"/>
      <c r="P261" s="57"/>
      <c r="Q261" s="57"/>
      <c r="R261" s="57"/>
      <c r="S261" s="57"/>
      <c r="T261" s="58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T261" s="16" t="s">
        <v>138</v>
      </c>
      <c r="AU261" s="16" t="s">
        <v>85</v>
      </c>
    </row>
    <row r="262" spans="1:65" s="2" customFormat="1" ht="16.5" customHeight="1">
      <c r="A262" s="31"/>
      <c r="B262" s="136"/>
      <c r="C262" s="137" t="s">
        <v>458</v>
      </c>
      <c r="D262" s="137" t="s">
        <v>133</v>
      </c>
      <c r="E262" s="138" t="s">
        <v>392</v>
      </c>
      <c r="F262" s="139" t="s">
        <v>393</v>
      </c>
      <c r="G262" s="140" t="s">
        <v>212</v>
      </c>
      <c r="H262" s="141">
        <v>2</v>
      </c>
      <c r="I262" s="142"/>
      <c r="J262" s="143">
        <f>ROUND(I262*H262,2)</f>
        <v>0</v>
      </c>
      <c r="K262" s="139" t="s">
        <v>179</v>
      </c>
      <c r="L262" s="32"/>
      <c r="M262" s="144" t="s">
        <v>1</v>
      </c>
      <c r="N262" s="145" t="s">
        <v>41</v>
      </c>
      <c r="O262" s="57"/>
      <c r="P262" s="146">
        <f>O262*H262</f>
        <v>0</v>
      </c>
      <c r="Q262" s="146">
        <v>0</v>
      </c>
      <c r="R262" s="146">
        <f>Q262*H262</f>
        <v>0</v>
      </c>
      <c r="S262" s="146">
        <v>0</v>
      </c>
      <c r="T262" s="147">
        <f>S262*H262</f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48" t="s">
        <v>256</v>
      </c>
      <c r="AT262" s="148" t="s">
        <v>133</v>
      </c>
      <c r="AU262" s="148" t="s">
        <v>85</v>
      </c>
      <c r="AY262" s="16" t="s">
        <v>132</v>
      </c>
      <c r="BE262" s="149">
        <f>IF(N262="základní",J262,0)</f>
        <v>0</v>
      </c>
      <c r="BF262" s="149">
        <f>IF(N262="snížená",J262,0)</f>
        <v>0</v>
      </c>
      <c r="BG262" s="149">
        <f>IF(N262="zákl. přenesená",J262,0)</f>
        <v>0</v>
      </c>
      <c r="BH262" s="149">
        <f>IF(N262="sníž. přenesená",J262,0)</f>
        <v>0</v>
      </c>
      <c r="BI262" s="149">
        <f>IF(N262="nulová",J262,0)</f>
        <v>0</v>
      </c>
      <c r="BJ262" s="16" t="s">
        <v>83</v>
      </c>
      <c r="BK262" s="149">
        <f>ROUND(I262*H262,2)</f>
        <v>0</v>
      </c>
      <c r="BL262" s="16" t="s">
        <v>256</v>
      </c>
      <c r="BM262" s="148" t="s">
        <v>1385</v>
      </c>
    </row>
    <row r="263" spans="1:65" s="2" customFormat="1">
      <c r="A263" s="31"/>
      <c r="B263" s="32"/>
      <c r="C263" s="31"/>
      <c r="D263" s="150" t="s">
        <v>138</v>
      </c>
      <c r="E263" s="31"/>
      <c r="F263" s="151" t="s">
        <v>395</v>
      </c>
      <c r="G263" s="31"/>
      <c r="H263" s="31"/>
      <c r="I263" s="152"/>
      <c r="J263" s="31"/>
      <c r="K263" s="31"/>
      <c r="L263" s="32"/>
      <c r="M263" s="153"/>
      <c r="N263" s="154"/>
      <c r="O263" s="57"/>
      <c r="P263" s="57"/>
      <c r="Q263" s="57"/>
      <c r="R263" s="57"/>
      <c r="S263" s="57"/>
      <c r="T263" s="58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T263" s="16" t="s">
        <v>138</v>
      </c>
      <c r="AU263" s="16" t="s">
        <v>85</v>
      </c>
    </row>
    <row r="264" spans="1:65" s="2" customFormat="1" ht="24.15" customHeight="1">
      <c r="A264" s="31"/>
      <c r="B264" s="136"/>
      <c r="C264" s="137" t="s">
        <v>463</v>
      </c>
      <c r="D264" s="137" t="s">
        <v>133</v>
      </c>
      <c r="E264" s="138" t="s">
        <v>397</v>
      </c>
      <c r="F264" s="139" t="s">
        <v>398</v>
      </c>
      <c r="G264" s="140" t="s">
        <v>289</v>
      </c>
      <c r="H264" s="173"/>
      <c r="I264" s="142"/>
      <c r="J264" s="143">
        <f>ROUND(I264*H264,2)</f>
        <v>0</v>
      </c>
      <c r="K264" s="139" t="s">
        <v>179</v>
      </c>
      <c r="L264" s="32"/>
      <c r="M264" s="144" t="s">
        <v>1</v>
      </c>
      <c r="N264" s="145" t="s">
        <v>41</v>
      </c>
      <c r="O264" s="57"/>
      <c r="P264" s="146">
        <f>O264*H264</f>
        <v>0</v>
      </c>
      <c r="Q264" s="146">
        <v>0</v>
      </c>
      <c r="R264" s="146">
        <f>Q264*H264</f>
        <v>0</v>
      </c>
      <c r="S264" s="146">
        <v>0</v>
      </c>
      <c r="T264" s="147">
        <f>S264*H264</f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48" t="s">
        <v>256</v>
      </c>
      <c r="AT264" s="148" t="s">
        <v>133</v>
      </c>
      <c r="AU264" s="148" t="s">
        <v>85</v>
      </c>
      <c r="AY264" s="16" t="s">
        <v>132</v>
      </c>
      <c r="BE264" s="149">
        <f>IF(N264="základní",J264,0)</f>
        <v>0</v>
      </c>
      <c r="BF264" s="149">
        <f>IF(N264="snížená",J264,0)</f>
        <v>0</v>
      </c>
      <c r="BG264" s="149">
        <f>IF(N264="zákl. přenesená",J264,0)</f>
        <v>0</v>
      </c>
      <c r="BH264" s="149">
        <f>IF(N264="sníž. přenesená",J264,0)</f>
        <v>0</v>
      </c>
      <c r="BI264" s="149">
        <f>IF(N264="nulová",J264,0)</f>
        <v>0</v>
      </c>
      <c r="BJ264" s="16" t="s">
        <v>83</v>
      </c>
      <c r="BK264" s="149">
        <f>ROUND(I264*H264,2)</f>
        <v>0</v>
      </c>
      <c r="BL264" s="16" t="s">
        <v>256</v>
      </c>
      <c r="BM264" s="148" t="s">
        <v>1386</v>
      </c>
    </row>
    <row r="265" spans="1:65" s="2" customFormat="1" ht="28.8">
      <c r="A265" s="31"/>
      <c r="B265" s="32"/>
      <c r="C265" s="31"/>
      <c r="D265" s="150" t="s">
        <v>138</v>
      </c>
      <c r="E265" s="31"/>
      <c r="F265" s="151" t="s">
        <v>400</v>
      </c>
      <c r="G265" s="31"/>
      <c r="H265" s="31"/>
      <c r="I265" s="152"/>
      <c r="J265" s="31"/>
      <c r="K265" s="31"/>
      <c r="L265" s="32"/>
      <c r="M265" s="153"/>
      <c r="N265" s="154"/>
      <c r="O265" s="57"/>
      <c r="P265" s="57"/>
      <c r="Q265" s="57"/>
      <c r="R265" s="57"/>
      <c r="S265" s="57"/>
      <c r="T265" s="58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T265" s="16" t="s">
        <v>138</v>
      </c>
      <c r="AU265" s="16" t="s">
        <v>85</v>
      </c>
    </row>
    <row r="266" spans="1:65" s="11" customFormat="1" ht="22.95" customHeight="1">
      <c r="B266" s="125"/>
      <c r="D266" s="126" t="s">
        <v>75</v>
      </c>
      <c r="E266" s="163" t="s">
        <v>401</v>
      </c>
      <c r="F266" s="163" t="s">
        <v>402</v>
      </c>
      <c r="I266" s="128"/>
      <c r="J266" s="164">
        <f>BK266</f>
        <v>0</v>
      </c>
      <c r="L266" s="125"/>
      <c r="M266" s="130"/>
      <c r="N266" s="131"/>
      <c r="O266" s="131"/>
      <c r="P266" s="132">
        <f>SUM(P267:P272)</f>
        <v>0</v>
      </c>
      <c r="Q266" s="131"/>
      <c r="R266" s="132">
        <f>SUM(R267:R272)</f>
        <v>1.6800000000000001E-3</v>
      </c>
      <c r="S266" s="131"/>
      <c r="T266" s="133">
        <f>SUM(T267:T272)</f>
        <v>0</v>
      </c>
      <c r="AR266" s="126" t="s">
        <v>85</v>
      </c>
      <c r="AT266" s="134" t="s">
        <v>75</v>
      </c>
      <c r="AU266" s="134" t="s">
        <v>83</v>
      </c>
      <c r="AY266" s="126" t="s">
        <v>132</v>
      </c>
      <c r="BK266" s="135">
        <f>SUM(BK267:BK272)</f>
        <v>0</v>
      </c>
    </row>
    <row r="267" spans="1:65" s="2" customFormat="1" ht="24.15" customHeight="1">
      <c r="A267" s="31"/>
      <c r="B267" s="136"/>
      <c r="C267" s="137" t="s">
        <v>468</v>
      </c>
      <c r="D267" s="137" t="s">
        <v>133</v>
      </c>
      <c r="E267" s="138" t="s">
        <v>404</v>
      </c>
      <c r="F267" s="139" t="s">
        <v>405</v>
      </c>
      <c r="G267" s="140" t="s">
        <v>136</v>
      </c>
      <c r="H267" s="141">
        <v>2</v>
      </c>
      <c r="I267" s="142"/>
      <c r="J267" s="143">
        <f>ROUND(I267*H267,2)</f>
        <v>0</v>
      </c>
      <c r="K267" s="139" t="s">
        <v>179</v>
      </c>
      <c r="L267" s="32"/>
      <c r="M267" s="144" t="s">
        <v>1</v>
      </c>
      <c r="N267" s="145" t="s">
        <v>41</v>
      </c>
      <c r="O267" s="57"/>
      <c r="P267" s="146">
        <f>O267*H267</f>
        <v>0</v>
      </c>
      <c r="Q267" s="146">
        <v>1.3999999999999999E-4</v>
      </c>
      <c r="R267" s="146">
        <f>Q267*H267</f>
        <v>2.7999999999999998E-4</v>
      </c>
      <c r="S267" s="146">
        <v>0</v>
      </c>
      <c r="T267" s="147">
        <f>S267*H267</f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48" t="s">
        <v>256</v>
      </c>
      <c r="AT267" s="148" t="s">
        <v>133</v>
      </c>
      <c r="AU267" s="148" t="s">
        <v>85</v>
      </c>
      <c r="AY267" s="16" t="s">
        <v>132</v>
      </c>
      <c r="BE267" s="149">
        <f>IF(N267="základní",J267,0)</f>
        <v>0</v>
      </c>
      <c r="BF267" s="149">
        <f>IF(N267="snížená",J267,0)</f>
        <v>0</v>
      </c>
      <c r="BG267" s="149">
        <f>IF(N267="zákl. přenesená",J267,0)</f>
        <v>0</v>
      </c>
      <c r="BH267" s="149">
        <f>IF(N267="sníž. přenesená",J267,0)</f>
        <v>0</v>
      </c>
      <c r="BI267" s="149">
        <f>IF(N267="nulová",J267,0)</f>
        <v>0</v>
      </c>
      <c r="BJ267" s="16" t="s">
        <v>83</v>
      </c>
      <c r="BK267" s="149">
        <f>ROUND(I267*H267,2)</f>
        <v>0</v>
      </c>
      <c r="BL267" s="16" t="s">
        <v>256</v>
      </c>
      <c r="BM267" s="148" t="s">
        <v>1387</v>
      </c>
    </row>
    <row r="268" spans="1:65" s="2" customFormat="1" ht="19.2">
      <c r="A268" s="31"/>
      <c r="B268" s="32"/>
      <c r="C268" s="31"/>
      <c r="D268" s="150" t="s">
        <v>138</v>
      </c>
      <c r="E268" s="31"/>
      <c r="F268" s="151" t="s">
        <v>407</v>
      </c>
      <c r="G268" s="31"/>
      <c r="H268" s="31"/>
      <c r="I268" s="152"/>
      <c r="J268" s="31"/>
      <c r="K268" s="31"/>
      <c r="L268" s="32"/>
      <c r="M268" s="153"/>
      <c r="N268" s="154"/>
      <c r="O268" s="57"/>
      <c r="P268" s="57"/>
      <c r="Q268" s="57"/>
      <c r="R268" s="57"/>
      <c r="S268" s="57"/>
      <c r="T268" s="58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T268" s="16" t="s">
        <v>138</v>
      </c>
      <c r="AU268" s="16" t="s">
        <v>85</v>
      </c>
    </row>
    <row r="269" spans="1:65" s="2" customFormat="1" ht="24.15" customHeight="1">
      <c r="A269" s="31"/>
      <c r="B269" s="136"/>
      <c r="C269" s="137" t="s">
        <v>473</v>
      </c>
      <c r="D269" s="137" t="s">
        <v>133</v>
      </c>
      <c r="E269" s="138" t="s">
        <v>409</v>
      </c>
      <c r="F269" s="139" t="s">
        <v>410</v>
      </c>
      <c r="G269" s="140" t="s">
        <v>136</v>
      </c>
      <c r="H269" s="141">
        <v>2</v>
      </c>
      <c r="I269" s="142"/>
      <c r="J269" s="143">
        <f>ROUND(I269*H269,2)</f>
        <v>0</v>
      </c>
      <c r="K269" s="139" t="s">
        <v>179</v>
      </c>
      <c r="L269" s="32"/>
      <c r="M269" s="144" t="s">
        <v>1</v>
      </c>
      <c r="N269" s="145" t="s">
        <v>41</v>
      </c>
      <c r="O269" s="57"/>
      <c r="P269" s="146">
        <f>O269*H269</f>
        <v>0</v>
      </c>
      <c r="Q269" s="146">
        <v>6.9999999999999999E-4</v>
      </c>
      <c r="R269" s="146">
        <f>Q269*H269</f>
        <v>1.4E-3</v>
      </c>
      <c r="S269" s="146">
        <v>0</v>
      </c>
      <c r="T269" s="147">
        <f>S269*H269</f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48" t="s">
        <v>256</v>
      </c>
      <c r="AT269" s="148" t="s">
        <v>133</v>
      </c>
      <c r="AU269" s="148" t="s">
        <v>85</v>
      </c>
      <c r="AY269" s="16" t="s">
        <v>132</v>
      </c>
      <c r="BE269" s="149">
        <f>IF(N269="základní",J269,0)</f>
        <v>0</v>
      </c>
      <c r="BF269" s="149">
        <f>IF(N269="snížená",J269,0)</f>
        <v>0</v>
      </c>
      <c r="BG269" s="149">
        <f>IF(N269="zákl. přenesená",J269,0)</f>
        <v>0</v>
      </c>
      <c r="BH269" s="149">
        <f>IF(N269="sníž. přenesená",J269,0)</f>
        <v>0</v>
      </c>
      <c r="BI269" s="149">
        <f>IF(N269="nulová",J269,0)</f>
        <v>0</v>
      </c>
      <c r="BJ269" s="16" t="s">
        <v>83</v>
      </c>
      <c r="BK269" s="149">
        <f>ROUND(I269*H269,2)</f>
        <v>0</v>
      </c>
      <c r="BL269" s="16" t="s">
        <v>256</v>
      </c>
      <c r="BM269" s="148" t="s">
        <v>1388</v>
      </c>
    </row>
    <row r="270" spans="1:65" s="2" customFormat="1" ht="19.2">
      <c r="A270" s="31"/>
      <c r="B270" s="32"/>
      <c r="C270" s="31"/>
      <c r="D270" s="150" t="s">
        <v>138</v>
      </c>
      <c r="E270" s="31"/>
      <c r="F270" s="151" t="s">
        <v>412</v>
      </c>
      <c r="G270" s="31"/>
      <c r="H270" s="31"/>
      <c r="I270" s="152"/>
      <c r="J270" s="31"/>
      <c r="K270" s="31"/>
      <c r="L270" s="32"/>
      <c r="M270" s="153"/>
      <c r="N270" s="154"/>
      <c r="O270" s="57"/>
      <c r="P270" s="57"/>
      <c r="Q270" s="57"/>
      <c r="R270" s="57"/>
      <c r="S270" s="57"/>
      <c r="T270" s="58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T270" s="16" t="s">
        <v>138</v>
      </c>
      <c r="AU270" s="16" t="s">
        <v>85</v>
      </c>
    </row>
    <row r="271" spans="1:65" s="2" customFormat="1" ht="24.15" customHeight="1">
      <c r="A271" s="31"/>
      <c r="B271" s="136"/>
      <c r="C271" s="137" t="s">
        <v>477</v>
      </c>
      <c r="D271" s="137" t="s">
        <v>133</v>
      </c>
      <c r="E271" s="138" t="s">
        <v>414</v>
      </c>
      <c r="F271" s="139" t="s">
        <v>415</v>
      </c>
      <c r="G271" s="140" t="s">
        <v>289</v>
      </c>
      <c r="H271" s="173"/>
      <c r="I271" s="142"/>
      <c r="J271" s="143">
        <f>ROUND(I271*H271,2)</f>
        <v>0</v>
      </c>
      <c r="K271" s="139" t="s">
        <v>179</v>
      </c>
      <c r="L271" s="32"/>
      <c r="M271" s="144" t="s">
        <v>1</v>
      </c>
      <c r="N271" s="145" t="s">
        <v>41</v>
      </c>
      <c r="O271" s="57"/>
      <c r="P271" s="146">
        <f>O271*H271</f>
        <v>0</v>
      </c>
      <c r="Q271" s="146">
        <v>0</v>
      </c>
      <c r="R271" s="146">
        <f>Q271*H271</f>
        <v>0</v>
      </c>
      <c r="S271" s="146">
        <v>0</v>
      </c>
      <c r="T271" s="147">
        <f>S271*H271</f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48" t="s">
        <v>256</v>
      </c>
      <c r="AT271" s="148" t="s">
        <v>133</v>
      </c>
      <c r="AU271" s="148" t="s">
        <v>85</v>
      </c>
      <c r="AY271" s="16" t="s">
        <v>132</v>
      </c>
      <c r="BE271" s="149">
        <f>IF(N271="základní",J271,0)</f>
        <v>0</v>
      </c>
      <c r="BF271" s="149">
        <f>IF(N271="snížená",J271,0)</f>
        <v>0</v>
      </c>
      <c r="BG271" s="149">
        <f>IF(N271="zákl. přenesená",J271,0)</f>
        <v>0</v>
      </c>
      <c r="BH271" s="149">
        <f>IF(N271="sníž. přenesená",J271,0)</f>
        <v>0</v>
      </c>
      <c r="BI271" s="149">
        <f>IF(N271="nulová",J271,0)</f>
        <v>0</v>
      </c>
      <c r="BJ271" s="16" t="s">
        <v>83</v>
      </c>
      <c r="BK271" s="149">
        <f>ROUND(I271*H271,2)</f>
        <v>0</v>
      </c>
      <c r="BL271" s="16" t="s">
        <v>256</v>
      </c>
      <c r="BM271" s="148" t="s">
        <v>1389</v>
      </c>
    </row>
    <row r="272" spans="1:65" s="2" customFormat="1" ht="28.8">
      <c r="A272" s="31"/>
      <c r="B272" s="32"/>
      <c r="C272" s="31"/>
      <c r="D272" s="150" t="s">
        <v>138</v>
      </c>
      <c r="E272" s="31"/>
      <c r="F272" s="151" t="s">
        <v>417</v>
      </c>
      <c r="G272" s="31"/>
      <c r="H272" s="31"/>
      <c r="I272" s="152"/>
      <c r="J272" s="31"/>
      <c r="K272" s="31"/>
      <c r="L272" s="32"/>
      <c r="M272" s="153"/>
      <c r="N272" s="154"/>
      <c r="O272" s="57"/>
      <c r="P272" s="57"/>
      <c r="Q272" s="57"/>
      <c r="R272" s="57"/>
      <c r="S272" s="57"/>
      <c r="T272" s="58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T272" s="16" t="s">
        <v>138</v>
      </c>
      <c r="AU272" s="16" t="s">
        <v>85</v>
      </c>
    </row>
    <row r="273" spans="1:65" s="11" customFormat="1" ht="22.95" customHeight="1">
      <c r="B273" s="125"/>
      <c r="D273" s="126" t="s">
        <v>75</v>
      </c>
      <c r="E273" s="163" t="s">
        <v>418</v>
      </c>
      <c r="F273" s="163" t="s">
        <v>419</v>
      </c>
      <c r="I273" s="128"/>
      <c r="J273" s="164">
        <f>BK273</f>
        <v>0</v>
      </c>
      <c r="L273" s="125"/>
      <c r="M273" s="130"/>
      <c r="N273" s="131"/>
      <c r="O273" s="131"/>
      <c r="P273" s="132">
        <f>SUM(P274:P279)</f>
        <v>0</v>
      </c>
      <c r="Q273" s="131"/>
      <c r="R273" s="132">
        <f>SUM(R274:R279)</f>
        <v>6.4079999999999998E-2</v>
      </c>
      <c r="S273" s="131"/>
      <c r="T273" s="133">
        <f>SUM(T274:T279)</f>
        <v>4.9860000000000002E-2</v>
      </c>
      <c r="AR273" s="126" t="s">
        <v>85</v>
      </c>
      <c r="AT273" s="134" t="s">
        <v>75</v>
      </c>
      <c r="AU273" s="134" t="s">
        <v>83</v>
      </c>
      <c r="AY273" s="126" t="s">
        <v>132</v>
      </c>
      <c r="BK273" s="135">
        <f>SUM(BK274:BK279)</f>
        <v>0</v>
      </c>
    </row>
    <row r="274" spans="1:65" s="2" customFormat="1" ht="24.15" customHeight="1">
      <c r="A274" s="31"/>
      <c r="B274" s="136"/>
      <c r="C274" s="137" t="s">
        <v>481</v>
      </c>
      <c r="D274" s="137" t="s">
        <v>133</v>
      </c>
      <c r="E274" s="138" t="s">
        <v>421</v>
      </c>
      <c r="F274" s="139" t="s">
        <v>422</v>
      </c>
      <c r="G274" s="140" t="s">
        <v>136</v>
      </c>
      <c r="H274" s="141">
        <v>2</v>
      </c>
      <c r="I274" s="142"/>
      <c r="J274" s="143">
        <f>ROUND(I274*H274,2)</f>
        <v>0</v>
      </c>
      <c r="K274" s="139" t="s">
        <v>179</v>
      </c>
      <c r="L274" s="32"/>
      <c r="M274" s="144" t="s">
        <v>1</v>
      </c>
      <c r="N274" s="145" t="s">
        <v>41</v>
      </c>
      <c r="O274" s="57"/>
      <c r="P274" s="146">
        <f>O274*H274</f>
        <v>0</v>
      </c>
      <c r="Q274" s="146">
        <v>8.0000000000000007E-5</v>
      </c>
      <c r="R274" s="146">
        <f>Q274*H274</f>
        <v>1.6000000000000001E-4</v>
      </c>
      <c r="S274" s="146">
        <v>2.4930000000000001E-2</v>
      </c>
      <c r="T274" s="147">
        <f>S274*H274</f>
        <v>4.9860000000000002E-2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48" t="s">
        <v>256</v>
      </c>
      <c r="AT274" s="148" t="s">
        <v>133</v>
      </c>
      <c r="AU274" s="148" t="s">
        <v>85</v>
      </c>
      <c r="AY274" s="16" t="s">
        <v>132</v>
      </c>
      <c r="BE274" s="149">
        <f>IF(N274="základní",J274,0)</f>
        <v>0</v>
      </c>
      <c r="BF274" s="149">
        <f>IF(N274="snížená",J274,0)</f>
        <v>0</v>
      </c>
      <c r="BG274" s="149">
        <f>IF(N274="zákl. přenesená",J274,0)</f>
        <v>0</v>
      </c>
      <c r="BH274" s="149">
        <f>IF(N274="sníž. přenesená",J274,0)</f>
        <v>0</v>
      </c>
      <c r="BI274" s="149">
        <f>IF(N274="nulová",J274,0)</f>
        <v>0</v>
      </c>
      <c r="BJ274" s="16" t="s">
        <v>83</v>
      </c>
      <c r="BK274" s="149">
        <f>ROUND(I274*H274,2)</f>
        <v>0</v>
      </c>
      <c r="BL274" s="16" t="s">
        <v>256</v>
      </c>
      <c r="BM274" s="148" t="s">
        <v>1390</v>
      </c>
    </row>
    <row r="275" spans="1:65" s="2" customFormat="1" ht="19.2">
      <c r="A275" s="31"/>
      <c r="B275" s="32"/>
      <c r="C275" s="31"/>
      <c r="D275" s="150" t="s">
        <v>138</v>
      </c>
      <c r="E275" s="31"/>
      <c r="F275" s="151" t="s">
        <v>424</v>
      </c>
      <c r="G275" s="31"/>
      <c r="H275" s="31"/>
      <c r="I275" s="152"/>
      <c r="J275" s="31"/>
      <c r="K275" s="31"/>
      <c r="L275" s="32"/>
      <c r="M275" s="153"/>
      <c r="N275" s="154"/>
      <c r="O275" s="57"/>
      <c r="P275" s="57"/>
      <c r="Q275" s="57"/>
      <c r="R275" s="57"/>
      <c r="S275" s="57"/>
      <c r="T275" s="58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T275" s="16" t="s">
        <v>138</v>
      </c>
      <c r="AU275" s="16" t="s">
        <v>85</v>
      </c>
    </row>
    <row r="276" spans="1:65" s="2" customFormat="1" ht="37.950000000000003" customHeight="1">
      <c r="A276" s="31"/>
      <c r="B276" s="136"/>
      <c r="C276" s="137" t="s">
        <v>486</v>
      </c>
      <c r="D276" s="137" t="s">
        <v>133</v>
      </c>
      <c r="E276" s="138" t="s">
        <v>426</v>
      </c>
      <c r="F276" s="139" t="s">
        <v>427</v>
      </c>
      <c r="G276" s="140" t="s">
        <v>136</v>
      </c>
      <c r="H276" s="141">
        <v>2</v>
      </c>
      <c r="I276" s="142"/>
      <c r="J276" s="143">
        <f>ROUND(I276*H276,2)</f>
        <v>0</v>
      </c>
      <c r="K276" s="139" t="s">
        <v>179</v>
      </c>
      <c r="L276" s="32"/>
      <c r="M276" s="144" t="s">
        <v>1</v>
      </c>
      <c r="N276" s="145" t="s">
        <v>41</v>
      </c>
      <c r="O276" s="57"/>
      <c r="P276" s="146">
        <f>O276*H276</f>
        <v>0</v>
      </c>
      <c r="Q276" s="146">
        <v>3.1960000000000002E-2</v>
      </c>
      <c r="R276" s="146">
        <f>Q276*H276</f>
        <v>6.3920000000000005E-2</v>
      </c>
      <c r="S276" s="146">
        <v>0</v>
      </c>
      <c r="T276" s="147">
        <f>S276*H276</f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48" t="s">
        <v>256</v>
      </c>
      <c r="AT276" s="148" t="s">
        <v>133</v>
      </c>
      <c r="AU276" s="148" t="s">
        <v>85</v>
      </c>
      <c r="AY276" s="16" t="s">
        <v>132</v>
      </c>
      <c r="BE276" s="149">
        <f>IF(N276="základní",J276,0)</f>
        <v>0</v>
      </c>
      <c r="BF276" s="149">
        <f>IF(N276="snížená",J276,0)</f>
        <v>0</v>
      </c>
      <c r="BG276" s="149">
        <f>IF(N276="zákl. přenesená",J276,0)</f>
        <v>0</v>
      </c>
      <c r="BH276" s="149">
        <f>IF(N276="sníž. přenesená",J276,0)</f>
        <v>0</v>
      </c>
      <c r="BI276" s="149">
        <f>IF(N276="nulová",J276,0)</f>
        <v>0</v>
      </c>
      <c r="BJ276" s="16" t="s">
        <v>83</v>
      </c>
      <c r="BK276" s="149">
        <f>ROUND(I276*H276,2)</f>
        <v>0</v>
      </c>
      <c r="BL276" s="16" t="s">
        <v>256</v>
      </c>
      <c r="BM276" s="148" t="s">
        <v>1391</v>
      </c>
    </row>
    <row r="277" spans="1:65" s="2" customFormat="1" ht="28.8">
      <c r="A277" s="31"/>
      <c r="B277" s="32"/>
      <c r="C277" s="31"/>
      <c r="D277" s="150" t="s">
        <v>138</v>
      </c>
      <c r="E277" s="31"/>
      <c r="F277" s="151" t="s">
        <v>429</v>
      </c>
      <c r="G277" s="31"/>
      <c r="H277" s="31"/>
      <c r="I277" s="152"/>
      <c r="J277" s="31"/>
      <c r="K277" s="31"/>
      <c r="L277" s="32"/>
      <c r="M277" s="153"/>
      <c r="N277" s="154"/>
      <c r="O277" s="57"/>
      <c r="P277" s="57"/>
      <c r="Q277" s="57"/>
      <c r="R277" s="57"/>
      <c r="S277" s="57"/>
      <c r="T277" s="58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T277" s="16" t="s">
        <v>138</v>
      </c>
      <c r="AU277" s="16" t="s">
        <v>85</v>
      </c>
    </row>
    <row r="278" spans="1:65" s="2" customFormat="1" ht="24.15" customHeight="1">
      <c r="A278" s="31"/>
      <c r="B278" s="136"/>
      <c r="C278" s="137" t="s">
        <v>491</v>
      </c>
      <c r="D278" s="137" t="s">
        <v>133</v>
      </c>
      <c r="E278" s="138" t="s">
        <v>431</v>
      </c>
      <c r="F278" s="139" t="s">
        <v>432</v>
      </c>
      <c r="G278" s="140" t="s">
        <v>289</v>
      </c>
      <c r="H278" s="173"/>
      <c r="I278" s="142"/>
      <c r="J278" s="143">
        <f>ROUND(I278*H278,2)</f>
        <v>0</v>
      </c>
      <c r="K278" s="139" t="s">
        <v>179</v>
      </c>
      <c r="L278" s="32"/>
      <c r="M278" s="144" t="s">
        <v>1</v>
      </c>
      <c r="N278" s="145" t="s">
        <v>41</v>
      </c>
      <c r="O278" s="57"/>
      <c r="P278" s="146">
        <f>O278*H278</f>
        <v>0</v>
      </c>
      <c r="Q278" s="146">
        <v>0</v>
      </c>
      <c r="R278" s="146">
        <f>Q278*H278</f>
        <v>0</v>
      </c>
      <c r="S278" s="146">
        <v>0</v>
      </c>
      <c r="T278" s="147">
        <f>S278*H278</f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48" t="s">
        <v>256</v>
      </c>
      <c r="AT278" s="148" t="s">
        <v>133</v>
      </c>
      <c r="AU278" s="148" t="s">
        <v>85</v>
      </c>
      <c r="AY278" s="16" t="s">
        <v>132</v>
      </c>
      <c r="BE278" s="149">
        <f>IF(N278="základní",J278,0)</f>
        <v>0</v>
      </c>
      <c r="BF278" s="149">
        <f>IF(N278="snížená",J278,0)</f>
        <v>0</v>
      </c>
      <c r="BG278" s="149">
        <f>IF(N278="zákl. přenesená",J278,0)</f>
        <v>0</v>
      </c>
      <c r="BH278" s="149">
        <f>IF(N278="sníž. přenesená",J278,0)</f>
        <v>0</v>
      </c>
      <c r="BI278" s="149">
        <f>IF(N278="nulová",J278,0)</f>
        <v>0</v>
      </c>
      <c r="BJ278" s="16" t="s">
        <v>83</v>
      </c>
      <c r="BK278" s="149">
        <f>ROUND(I278*H278,2)</f>
        <v>0</v>
      </c>
      <c r="BL278" s="16" t="s">
        <v>256</v>
      </c>
      <c r="BM278" s="148" t="s">
        <v>1392</v>
      </c>
    </row>
    <row r="279" spans="1:65" s="2" customFormat="1" ht="28.8">
      <c r="A279" s="31"/>
      <c r="B279" s="32"/>
      <c r="C279" s="31"/>
      <c r="D279" s="150" t="s">
        <v>138</v>
      </c>
      <c r="E279" s="31"/>
      <c r="F279" s="151" t="s">
        <v>434</v>
      </c>
      <c r="G279" s="31"/>
      <c r="H279" s="31"/>
      <c r="I279" s="152"/>
      <c r="J279" s="31"/>
      <c r="K279" s="31"/>
      <c r="L279" s="32"/>
      <c r="M279" s="153"/>
      <c r="N279" s="154"/>
      <c r="O279" s="57"/>
      <c r="P279" s="57"/>
      <c r="Q279" s="57"/>
      <c r="R279" s="57"/>
      <c r="S279" s="57"/>
      <c r="T279" s="58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T279" s="16" t="s">
        <v>138</v>
      </c>
      <c r="AU279" s="16" t="s">
        <v>85</v>
      </c>
    </row>
    <row r="280" spans="1:65" s="11" customFormat="1" ht="22.95" customHeight="1">
      <c r="B280" s="125"/>
      <c r="D280" s="126" t="s">
        <v>75</v>
      </c>
      <c r="E280" s="163" t="s">
        <v>435</v>
      </c>
      <c r="F280" s="163" t="s">
        <v>436</v>
      </c>
      <c r="I280" s="128"/>
      <c r="J280" s="164">
        <f>BK280</f>
        <v>0</v>
      </c>
      <c r="L280" s="125"/>
      <c r="M280" s="130"/>
      <c r="N280" s="131"/>
      <c r="O280" s="131"/>
      <c r="P280" s="132">
        <f>SUM(P281:P342)</f>
        <v>0</v>
      </c>
      <c r="Q280" s="131"/>
      <c r="R280" s="132">
        <f>SUM(R281:R342)</f>
        <v>9.7649999999999994E-3</v>
      </c>
      <c r="S280" s="131"/>
      <c r="T280" s="133">
        <f>SUM(T281:T342)</f>
        <v>0</v>
      </c>
      <c r="AR280" s="126" t="s">
        <v>85</v>
      </c>
      <c r="AT280" s="134" t="s">
        <v>75</v>
      </c>
      <c r="AU280" s="134" t="s">
        <v>83</v>
      </c>
      <c r="AY280" s="126" t="s">
        <v>132</v>
      </c>
      <c r="BK280" s="135">
        <f>SUM(BK281:BK342)</f>
        <v>0</v>
      </c>
    </row>
    <row r="281" spans="1:65" s="2" customFormat="1" ht="24.15" customHeight="1">
      <c r="A281" s="31"/>
      <c r="B281" s="136"/>
      <c r="C281" s="137" t="s">
        <v>496</v>
      </c>
      <c r="D281" s="137" t="s">
        <v>133</v>
      </c>
      <c r="E281" s="138" t="s">
        <v>715</v>
      </c>
      <c r="F281" s="139" t="s">
        <v>716</v>
      </c>
      <c r="G281" s="140" t="s">
        <v>212</v>
      </c>
      <c r="H281" s="141">
        <v>10</v>
      </c>
      <c r="I281" s="142"/>
      <c r="J281" s="143">
        <f>ROUND(I281*H281,2)</f>
        <v>0</v>
      </c>
      <c r="K281" s="139" t="s">
        <v>1</v>
      </c>
      <c r="L281" s="32"/>
      <c r="M281" s="144" t="s">
        <v>1</v>
      </c>
      <c r="N281" s="145" t="s">
        <v>41</v>
      </c>
      <c r="O281" s="57"/>
      <c r="P281" s="146">
        <f>O281*H281</f>
        <v>0</v>
      </c>
      <c r="Q281" s="146">
        <v>0</v>
      </c>
      <c r="R281" s="146">
        <f>Q281*H281</f>
        <v>0</v>
      </c>
      <c r="S281" s="146">
        <v>0</v>
      </c>
      <c r="T281" s="147">
        <f>S281*H281</f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48" t="s">
        <v>256</v>
      </c>
      <c r="AT281" s="148" t="s">
        <v>133</v>
      </c>
      <c r="AU281" s="148" t="s">
        <v>85</v>
      </c>
      <c r="AY281" s="16" t="s">
        <v>132</v>
      </c>
      <c r="BE281" s="149">
        <f>IF(N281="základní",J281,0)</f>
        <v>0</v>
      </c>
      <c r="BF281" s="149">
        <f>IF(N281="snížená",J281,0)</f>
        <v>0</v>
      </c>
      <c r="BG281" s="149">
        <f>IF(N281="zákl. přenesená",J281,0)</f>
        <v>0</v>
      </c>
      <c r="BH281" s="149">
        <f>IF(N281="sníž. přenesená",J281,0)</f>
        <v>0</v>
      </c>
      <c r="BI281" s="149">
        <f>IF(N281="nulová",J281,0)</f>
        <v>0</v>
      </c>
      <c r="BJ281" s="16" t="s">
        <v>83</v>
      </c>
      <c r="BK281" s="149">
        <f>ROUND(I281*H281,2)</f>
        <v>0</v>
      </c>
      <c r="BL281" s="16" t="s">
        <v>256</v>
      </c>
      <c r="BM281" s="148" t="s">
        <v>1393</v>
      </c>
    </row>
    <row r="282" spans="1:65" s="2" customFormat="1" ht="28.8">
      <c r="A282" s="31"/>
      <c r="B282" s="32"/>
      <c r="C282" s="31"/>
      <c r="D282" s="150" t="s">
        <v>138</v>
      </c>
      <c r="E282" s="31"/>
      <c r="F282" s="151" t="s">
        <v>718</v>
      </c>
      <c r="G282" s="31"/>
      <c r="H282" s="31"/>
      <c r="I282" s="152"/>
      <c r="J282" s="31"/>
      <c r="K282" s="31"/>
      <c r="L282" s="32"/>
      <c r="M282" s="153"/>
      <c r="N282" s="154"/>
      <c r="O282" s="57"/>
      <c r="P282" s="57"/>
      <c r="Q282" s="57"/>
      <c r="R282" s="57"/>
      <c r="S282" s="57"/>
      <c r="T282" s="58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T282" s="16" t="s">
        <v>138</v>
      </c>
      <c r="AU282" s="16" t="s">
        <v>85</v>
      </c>
    </row>
    <row r="283" spans="1:65" s="2" customFormat="1" ht="16.5" customHeight="1">
      <c r="A283" s="31"/>
      <c r="B283" s="136"/>
      <c r="C283" s="174" t="s">
        <v>502</v>
      </c>
      <c r="D283" s="174" t="s">
        <v>337</v>
      </c>
      <c r="E283" s="175" t="s">
        <v>719</v>
      </c>
      <c r="F283" s="176" t="s">
        <v>720</v>
      </c>
      <c r="G283" s="177" t="s">
        <v>212</v>
      </c>
      <c r="H283" s="178">
        <v>10.5</v>
      </c>
      <c r="I283" s="179"/>
      <c r="J283" s="180">
        <f>ROUND(I283*H283,2)</f>
        <v>0</v>
      </c>
      <c r="K283" s="176" t="s">
        <v>1</v>
      </c>
      <c r="L283" s="181"/>
      <c r="M283" s="182" t="s">
        <v>1</v>
      </c>
      <c r="N283" s="183" t="s">
        <v>41</v>
      </c>
      <c r="O283" s="57"/>
      <c r="P283" s="146">
        <f>O283*H283</f>
        <v>0</v>
      </c>
      <c r="Q283" s="146">
        <v>5.5999999999999995E-4</v>
      </c>
      <c r="R283" s="146">
        <f>Q283*H283</f>
        <v>5.8799999999999998E-3</v>
      </c>
      <c r="S283" s="146">
        <v>0</v>
      </c>
      <c r="T283" s="147">
        <f>S283*H283</f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48" t="s">
        <v>340</v>
      </c>
      <c r="AT283" s="148" t="s">
        <v>337</v>
      </c>
      <c r="AU283" s="148" t="s">
        <v>85</v>
      </c>
      <c r="AY283" s="16" t="s">
        <v>132</v>
      </c>
      <c r="BE283" s="149">
        <f>IF(N283="základní",J283,0)</f>
        <v>0</v>
      </c>
      <c r="BF283" s="149">
        <f>IF(N283="snížená",J283,0)</f>
        <v>0</v>
      </c>
      <c r="BG283" s="149">
        <f>IF(N283="zákl. přenesená",J283,0)</f>
        <v>0</v>
      </c>
      <c r="BH283" s="149">
        <f>IF(N283="sníž. přenesená",J283,0)</f>
        <v>0</v>
      </c>
      <c r="BI283" s="149">
        <f>IF(N283="nulová",J283,0)</f>
        <v>0</v>
      </c>
      <c r="BJ283" s="16" t="s">
        <v>83</v>
      </c>
      <c r="BK283" s="149">
        <f>ROUND(I283*H283,2)</f>
        <v>0</v>
      </c>
      <c r="BL283" s="16" t="s">
        <v>256</v>
      </c>
      <c r="BM283" s="148" t="s">
        <v>1394</v>
      </c>
    </row>
    <row r="284" spans="1:65" s="2" customFormat="1">
      <c r="A284" s="31"/>
      <c r="B284" s="32"/>
      <c r="C284" s="31"/>
      <c r="D284" s="150" t="s">
        <v>138</v>
      </c>
      <c r="E284" s="31"/>
      <c r="F284" s="151" t="s">
        <v>720</v>
      </c>
      <c r="G284" s="31"/>
      <c r="H284" s="31"/>
      <c r="I284" s="152"/>
      <c r="J284" s="31"/>
      <c r="K284" s="31"/>
      <c r="L284" s="32"/>
      <c r="M284" s="153"/>
      <c r="N284" s="154"/>
      <c r="O284" s="57"/>
      <c r="P284" s="57"/>
      <c r="Q284" s="57"/>
      <c r="R284" s="57"/>
      <c r="S284" s="57"/>
      <c r="T284" s="58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T284" s="16" t="s">
        <v>138</v>
      </c>
      <c r="AU284" s="16" t="s">
        <v>85</v>
      </c>
    </row>
    <row r="285" spans="1:65" s="13" customFormat="1">
      <c r="B285" s="165"/>
      <c r="D285" s="150" t="s">
        <v>186</v>
      </c>
      <c r="E285" s="166" t="s">
        <v>1</v>
      </c>
      <c r="F285" s="167" t="s">
        <v>1283</v>
      </c>
      <c r="H285" s="168">
        <v>10.5</v>
      </c>
      <c r="I285" s="169"/>
      <c r="L285" s="165"/>
      <c r="M285" s="170"/>
      <c r="N285" s="171"/>
      <c r="O285" s="171"/>
      <c r="P285" s="171"/>
      <c r="Q285" s="171"/>
      <c r="R285" s="171"/>
      <c r="S285" s="171"/>
      <c r="T285" s="172"/>
      <c r="AT285" s="166" t="s">
        <v>186</v>
      </c>
      <c r="AU285" s="166" t="s">
        <v>85</v>
      </c>
      <c r="AV285" s="13" t="s">
        <v>85</v>
      </c>
      <c r="AW285" s="13" t="s">
        <v>31</v>
      </c>
      <c r="AX285" s="13" t="s">
        <v>76</v>
      </c>
      <c r="AY285" s="166" t="s">
        <v>132</v>
      </c>
    </row>
    <row r="286" spans="1:65" s="14" customFormat="1">
      <c r="B286" s="184"/>
      <c r="D286" s="150" t="s">
        <v>186</v>
      </c>
      <c r="E286" s="185" t="s">
        <v>1</v>
      </c>
      <c r="F286" s="186" t="s">
        <v>447</v>
      </c>
      <c r="H286" s="187">
        <v>10.5</v>
      </c>
      <c r="I286" s="188"/>
      <c r="L286" s="184"/>
      <c r="M286" s="189"/>
      <c r="N286" s="190"/>
      <c r="O286" s="190"/>
      <c r="P286" s="190"/>
      <c r="Q286" s="190"/>
      <c r="R286" s="190"/>
      <c r="S286" s="190"/>
      <c r="T286" s="191"/>
      <c r="AT286" s="185" t="s">
        <v>186</v>
      </c>
      <c r="AU286" s="185" t="s">
        <v>85</v>
      </c>
      <c r="AV286" s="14" t="s">
        <v>93</v>
      </c>
      <c r="AW286" s="14" t="s">
        <v>31</v>
      </c>
      <c r="AX286" s="14" t="s">
        <v>83</v>
      </c>
      <c r="AY286" s="185" t="s">
        <v>132</v>
      </c>
    </row>
    <row r="287" spans="1:65" s="2" customFormat="1" ht="24.15" customHeight="1">
      <c r="A287" s="31"/>
      <c r="B287" s="136"/>
      <c r="C287" s="137" t="s">
        <v>507</v>
      </c>
      <c r="D287" s="137" t="s">
        <v>133</v>
      </c>
      <c r="E287" s="138" t="s">
        <v>730</v>
      </c>
      <c r="F287" s="139" t="s">
        <v>731</v>
      </c>
      <c r="G287" s="140" t="s">
        <v>136</v>
      </c>
      <c r="H287" s="141">
        <v>8</v>
      </c>
      <c r="I287" s="142"/>
      <c r="J287" s="143">
        <f>ROUND(I287*H287,2)</f>
        <v>0</v>
      </c>
      <c r="K287" s="139" t="s">
        <v>1</v>
      </c>
      <c r="L287" s="32"/>
      <c r="M287" s="144" t="s">
        <v>1</v>
      </c>
      <c r="N287" s="145" t="s">
        <v>41</v>
      </c>
      <c r="O287" s="57"/>
      <c r="P287" s="146">
        <f>O287*H287</f>
        <v>0</v>
      </c>
      <c r="Q287" s="146">
        <v>0</v>
      </c>
      <c r="R287" s="146">
        <f>Q287*H287</f>
        <v>0</v>
      </c>
      <c r="S287" s="146">
        <v>0</v>
      </c>
      <c r="T287" s="147">
        <f>S287*H287</f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48" t="s">
        <v>256</v>
      </c>
      <c r="AT287" s="148" t="s">
        <v>133</v>
      </c>
      <c r="AU287" s="148" t="s">
        <v>85</v>
      </c>
      <c r="AY287" s="16" t="s">
        <v>132</v>
      </c>
      <c r="BE287" s="149">
        <f>IF(N287="základní",J287,0)</f>
        <v>0</v>
      </c>
      <c r="BF287" s="149">
        <f>IF(N287="snížená",J287,0)</f>
        <v>0</v>
      </c>
      <c r="BG287" s="149">
        <f>IF(N287="zákl. přenesená",J287,0)</f>
        <v>0</v>
      </c>
      <c r="BH287" s="149">
        <f>IF(N287="sníž. přenesená",J287,0)</f>
        <v>0</v>
      </c>
      <c r="BI287" s="149">
        <f>IF(N287="nulová",J287,0)</f>
        <v>0</v>
      </c>
      <c r="BJ287" s="16" t="s">
        <v>83</v>
      </c>
      <c r="BK287" s="149">
        <f>ROUND(I287*H287,2)</f>
        <v>0</v>
      </c>
      <c r="BL287" s="16" t="s">
        <v>256</v>
      </c>
      <c r="BM287" s="148" t="s">
        <v>1395</v>
      </c>
    </row>
    <row r="288" spans="1:65" s="2" customFormat="1" ht="38.4">
      <c r="A288" s="31"/>
      <c r="B288" s="32"/>
      <c r="C288" s="31"/>
      <c r="D288" s="150" t="s">
        <v>138</v>
      </c>
      <c r="E288" s="31"/>
      <c r="F288" s="151" t="s">
        <v>733</v>
      </c>
      <c r="G288" s="31"/>
      <c r="H288" s="31"/>
      <c r="I288" s="152"/>
      <c r="J288" s="31"/>
      <c r="K288" s="31"/>
      <c r="L288" s="32"/>
      <c r="M288" s="153"/>
      <c r="N288" s="154"/>
      <c r="O288" s="57"/>
      <c r="P288" s="57"/>
      <c r="Q288" s="57"/>
      <c r="R288" s="57"/>
      <c r="S288" s="57"/>
      <c r="T288" s="58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T288" s="16" t="s">
        <v>138</v>
      </c>
      <c r="AU288" s="16" t="s">
        <v>85</v>
      </c>
    </row>
    <row r="289" spans="1:65" s="2" customFormat="1" ht="24.15" customHeight="1">
      <c r="A289" s="31"/>
      <c r="B289" s="136"/>
      <c r="C289" s="174" t="s">
        <v>511</v>
      </c>
      <c r="D289" s="174" t="s">
        <v>337</v>
      </c>
      <c r="E289" s="175" t="s">
        <v>734</v>
      </c>
      <c r="F289" s="176" t="s">
        <v>735</v>
      </c>
      <c r="G289" s="177" t="s">
        <v>136</v>
      </c>
      <c r="H289" s="178">
        <v>8</v>
      </c>
      <c r="I289" s="179"/>
      <c r="J289" s="180">
        <f>ROUND(I289*H289,2)</f>
        <v>0</v>
      </c>
      <c r="K289" s="176" t="s">
        <v>1</v>
      </c>
      <c r="L289" s="181"/>
      <c r="M289" s="182" t="s">
        <v>1</v>
      </c>
      <c r="N289" s="183" t="s">
        <v>41</v>
      </c>
      <c r="O289" s="57"/>
      <c r="P289" s="146">
        <f>O289*H289</f>
        <v>0</v>
      </c>
      <c r="Q289" s="146">
        <v>1.4999999999999999E-4</v>
      </c>
      <c r="R289" s="146">
        <f>Q289*H289</f>
        <v>1.1999999999999999E-3</v>
      </c>
      <c r="S289" s="146">
        <v>0</v>
      </c>
      <c r="T289" s="147">
        <f>S289*H289</f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48" t="s">
        <v>340</v>
      </c>
      <c r="AT289" s="148" t="s">
        <v>337</v>
      </c>
      <c r="AU289" s="148" t="s">
        <v>85</v>
      </c>
      <c r="AY289" s="16" t="s">
        <v>132</v>
      </c>
      <c r="BE289" s="149">
        <f>IF(N289="základní",J289,0)</f>
        <v>0</v>
      </c>
      <c r="BF289" s="149">
        <f>IF(N289="snížená",J289,0)</f>
        <v>0</v>
      </c>
      <c r="BG289" s="149">
        <f>IF(N289="zákl. přenesená",J289,0)</f>
        <v>0</v>
      </c>
      <c r="BH289" s="149">
        <f>IF(N289="sníž. přenesená",J289,0)</f>
        <v>0</v>
      </c>
      <c r="BI289" s="149">
        <f>IF(N289="nulová",J289,0)</f>
        <v>0</v>
      </c>
      <c r="BJ289" s="16" t="s">
        <v>83</v>
      </c>
      <c r="BK289" s="149">
        <f>ROUND(I289*H289,2)</f>
        <v>0</v>
      </c>
      <c r="BL289" s="16" t="s">
        <v>256</v>
      </c>
      <c r="BM289" s="148" t="s">
        <v>1396</v>
      </c>
    </row>
    <row r="290" spans="1:65" s="2" customFormat="1" ht="19.2">
      <c r="A290" s="31"/>
      <c r="B290" s="32"/>
      <c r="C290" s="31"/>
      <c r="D290" s="150" t="s">
        <v>138</v>
      </c>
      <c r="E290" s="31"/>
      <c r="F290" s="151" t="s">
        <v>735</v>
      </c>
      <c r="G290" s="31"/>
      <c r="H290" s="31"/>
      <c r="I290" s="152"/>
      <c r="J290" s="31"/>
      <c r="K290" s="31"/>
      <c r="L290" s="32"/>
      <c r="M290" s="153"/>
      <c r="N290" s="154"/>
      <c r="O290" s="57"/>
      <c r="P290" s="57"/>
      <c r="Q290" s="57"/>
      <c r="R290" s="57"/>
      <c r="S290" s="57"/>
      <c r="T290" s="58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T290" s="16" t="s">
        <v>138</v>
      </c>
      <c r="AU290" s="16" t="s">
        <v>85</v>
      </c>
    </row>
    <row r="291" spans="1:65" s="2" customFormat="1" ht="16.5" customHeight="1">
      <c r="A291" s="31"/>
      <c r="B291" s="136"/>
      <c r="C291" s="174" t="s">
        <v>516</v>
      </c>
      <c r="D291" s="174" t="s">
        <v>337</v>
      </c>
      <c r="E291" s="175" t="s">
        <v>737</v>
      </c>
      <c r="F291" s="176" t="s">
        <v>738</v>
      </c>
      <c r="G291" s="177" t="s">
        <v>136</v>
      </c>
      <c r="H291" s="178">
        <v>8</v>
      </c>
      <c r="I291" s="179"/>
      <c r="J291" s="180">
        <f>ROUND(I291*H291,2)</f>
        <v>0</v>
      </c>
      <c r="K291" s="176" t="s">
        <v>1</v>
      </c>
      <c r="L291" s="181"/>
      <c r="M291" s="182" t="s">
        <v>1</v>
      </c>
      <c r="N291" s="183" t="s">
        <v>41</v>
      </c>
      <c r="O291" s="57"/>
      <c r="P291" s="146">
        <f>O291*H291</f>
        <v>0</v>
      </c>
      <c r="Q291" s="146">
        <v>0</v>
      </c>
      <c r="R291" s="146">
        <f>Q291*H291</f>
        <v>0</v>
      </c>
      <c r="S291" s="146">
        <v>0</v>
      </c>
      <c r="T291" s="147">
        <f>S291*H291</f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48" t="s">
        <v>340</v>
      </c>
      <c r="AT291" s="148" t="s">
        <v>337</v>
      </c>
      <c r="AU291" s="148" t="s">
        <v>85</v>
      </c>
      <c r="AY291" s="16" t="s">
        <v>132</v>
      </c>
      <c r="BE291" s="149">
        <f>IF(N291="základní",J291,0)</f>
        <v>0</v>
      </c>
      <c r="BF291" s="149">
        <f>IF(N291="snížená",J291,0)</f>
        <v>0</v>
      </c>
      <c r="BG291" s="149">
        <f>IF(N291="zákl. přenesená",J291,0)</f>
        <v>0</v>
      </c>
      <c r="BH291" s="149">
        <f>IF(N291="sníž. přenesená",J291,0)</f>
        <v>0</v>
      </c>
      <c r="BI291" s="149">
        <f>IF(N291="nulová",J291,0)</f>
        <v>0</v>
      </c>
      <c r="BJ291" s="16" t="s">
        <v>83</v>
      </c>
      <c r="BK291" s="149">
        <f>ROUND(I291*H291,2)</f>
        <v>0</v>
      </c>
      <c r="BL291" s="16" t="s">
        <v>256</v>
      </c>
      <c r="BM291" s="148" t="s">
        <v>1397</v>
      </c>
    </row>
    <row r="292" spans="1:65" s="2" customFormat="1">
      <c r="A292" s="31"/>
      <c r="B292" s="32"/>
      <c r="C292" s="31"/>
      <c r="D292" s="150" t="s">
        <v>138</v>
      </c>
      <c r="E292" s="31"/>
      <c r="F292" s="151" t="s">
        <v>738</v>
      </c>
      <c r="G292" s="31"/>
      <c r="H292" s="31"/>
      <c r="I292" s="152"/>
      <c r="J292" s="31"/>
      <c r="K292" s="31"/>
      <c r="L292" s="32"/>
      <c r="M292" s="153"/>
      <c r="N292" s="154"/>
      <c r="O292" s="57"/>
      <c r="P292" s="57"/>
      <c r="Q292" s="57"/>
      <c r="R292" s="57"/>
      <c r="S292" s="57"/>
      <c r="T292" s="58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T292" s="16" t="s">
        <v>138</v>
      </c>
      <c r="AU292" s="16" t="s">
        <v>85</v>
      </c>
    </row>
    <row r="293" spans="1:65" s="2" customFormat="1" ht="21.75" customHeight="1">
      <c r="A293" s="31"/>
      <c r="B293" s="136"/>
      <c r="C293" s="137" t="s">
        <v>520</v>
      </c>
      <c r="D293" s="137" t="s">
        <v>133</v>
      </c>
      <c r="E293" s="138" t="s">
        <v>747</v>
      </c>
      <c r="F293" s="139" t="s">
        <v>748</v>
      </c>
      <c r="G293" s="140" t="s">
        <v>136</v>
      </c>
      <c r="H293" s="141">
        <v>8</v>
      </c>
      <c r="I293" s="142"/>
      <c r="J293" s="143">
        <f>ROUND(I293*H293,2)</f>
        <v>0</v>
      </c>
      <c r="K293" s="139" t="s">
        <v>1</v>
      </c>
      <c r="L293" s="32"/>
      <c r="M293" s="144" t="s">
        <v>1</v>
      </c>
      <c r="N293" s="145" t="s">
        <v>41</v>
      </c>
      <c r="O293" s="57"/>
      <c r="P293" s="146">
        <f>O293*H293</f>
        <v>0</v>
      </c>
      <c r="Q293" s="146">
        <v>0</v>
      </c>
      <c r="R293" s="146">
        <f>Q293*H293</f>
        <v>0</v>
      </c>
      <c r="S293" s="146">
        <v>0</v>
      </c>
      <c r="T293" s="147">
        <f>S293*H293</f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48" t="s">
        <v>256</v>
      </c>
      <c r="AT293" s="148" t="s">
        <v>133</v>
      </c>
      <c r="AU293" s="148" t="s">
        <v>85</v>
      </c>
      <c r="AY293" s="16" t="s">
        <v>132</v>
      </c>
      <c r="BE293" s="149">
        <f>IF(N293="základní",J293,0)</f>
        <v>0</v>
      </c>
      <c r="BF293" s="149">
        <f>IF(N293="snížená",J293,0)</f>
        <v>0</v>
      </c>
      <c r="BG293" s="149">
        <f>IF(N293="zákl. přenesená",J293,0)</f>
        <v>0</v>
      </c>
      <c r="BH293" s="149">
        <f>IF(N293="sníž. přenesená",J293,0)</f>
        <v>0</v>
      </c>
      <c r="BI293" s="149">
        <f>IF(N293="nulová",J293,0)</f>
        <v>0</v>
      </c>
      <c r="BJ293" s="16" t="s">
        <v>83</v>
      </c>
      <c r="BK293" s="149">
        <f>ROUND(I293*H293,2)</f>
        <v>0</v>
      </c>
      <c r="BL293" s="16" t="s">
        <v>256</v>
      </c>
      <c r="BM293" s="148" t="s">
        <v>1398</v>
      </c>
    </row>
    <row r="294" spans="1:65" s="2" customFormat="1" ht="28.8">
      <c r="A294" s="31"/>
      <c r="B294" s="32"/>
      <c r="C294" s="31"/>
      <c r="D294" s="150" t="s">
        <v>138</v>
      </c>
      <c r="E294" s="31"/>
      <c r="F294" s="151" t="s">
        <v>750</v>
      </c>
      <c r="G294" s="31"/>
      <c r="H294" s="31"/>
      <c r="I294" s="152"/>
      <c r="J294" s="31"/>
      <c r="K294" s="31"/>
      <c r="L294" s="32"/>
      <c r="M294" s="153"/>
      <c r="N294" s="154"/>
      <c r="O294" s="57"/>
      <c r="P294" s="57"/>
      <c r="Q294" s="57"/>
      <c r="R294" s="57"/>
      <c r="S294" s="57"/>
      <c r="T294" s="58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T294" s="16" t="s">
        <v>138</v>
      </c>
      <c r="AU294" s="16" t="s">
        <v>85</v>
      </c>
    </row>
    <row r="295" spans="1:65" s="2" customFormat="1" ht="24.15" customHeight="1">
      <c r="A295" s="31"/>
      <c r="B295" s="136"/>
      <c r="C295" s="174" t="s">
        <v>527</v>
      </c>
      <c r="D295" s="174" t="s">
        <v>337</v>
      </c>
      <c r="E295" s="175" t="s">
        <v>751</v>
      </c>
      <c r="F295" s="176" t="s">
        <v>752</v>
      </c>
      <c r="G295" s="177" t="s">
        <v>136</v>
      </c>
      <c r="H295" s="178">
        <v>8</v>
      </c>
      <c r="I295" s="179"/>
      <c r="J295" s="180">
        <f>ROUND(I295*H295,2)</f>
        <v>0</v>
      </c>
      <c r="K295" s="176" t="s">
        <v>1</v>
      </c>
      <c r="L295" s="181"/>
      <c r="M295" s="182" t="s">
        <v>1</v>
      </c>
      <c r="N295" s="183" t="s">
        <v>41</v>
      </c>
      <c r="O295" s="57"/>
      <c r="P295" s="146">
        <f>O295*H295</f>
        <v>0</v>
      </c>
      <c r="Q295" s="146">
        <v>5.0000000000000002E-5</v>
      </c>
      <c r="R295" s="146">
        <f>Q295*H295</f>
        <v>4.0000000000000002E-4</v>
      </c>
      <c r="S295" s="146">
        <v>0</v>
      </c>
      <c r="T295" s="147">
        <f>S295*H295</f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48" t="s">
        <v>340</v>
      </c>
      <c r="AT295" s="148" t="s">
        <v>337</v>
      </c>
      <c r="AU295" s="148" t="s">
        <v>85</v>
      </c>
      <c r="AY295" s="16" t="s">
        <v>132</v>
      </c>
      <c r="BE295" s="149">
        <f>IF(N295="základní",J295,0)</f>
        <v>0</v>
      </c>
      <c r="BF295" s="149">
        <f>IF(N295="snížená",J295,0)</f>
        <v>0</v>
      </c>
      <c r="BG295" s="149">
        <f>IF(N295="zákl. přenesená",J295,0)</f>
        <v>0</v>
      </c>
      <c r="BH295" s="149">
        <f>IF(N295="sníž. přenesená",J295,0)</f>
        <v>0</v>
      </c>
      <c r="BI295" s="149">
        <f>IF(N295="nulová",J295,0)</f>
        <v>0</v>
      </c>
      <c r="BJ295" s="16" t="s">
        <v>83</v>
      </c>
      <c r="BK295" s="149">
        <f>ROUND(I295*H295,2)</f>
        <v>0</v>
      </c>
      <c r="BL295" s="16" t="s">
        <v>256</v>
      </c>
      <c r="BM295" s="148" t="s">
        <v>1399</v>
      </c>
    </row>
    <row r="296" spans="1:65" s="2" customFormat="1">
      <c r="A296" s="31"/>
      <c r="B296" s="32"/>
      <c r="C296" s="31"/>
      <c r="D296" s="150" t="s">
        <v>138</v>
      </c>
      <c r="E296" s="31"/>
      <c r="F296" s="151" t="s">
        <v>752</v>
      </c>
      <c r="G296" s="31"/>
      <c r="H296" s="31"/>
      <c r="I296" s="152"/>
      <c r="J296" s="31"/>
      <c r="K296" s="31"/>
      <c r="L296" s="32"/>
      <c r="M296" s="153"/>
      <c r="N296" s="154"/>
      <c r="O296" s="57"/>
      <c r="P296" s="57"/>
      <c r="Q296" s="57"/>
      <c r="R296" s="57"/>
      <c r="S296" s="57"/>
      <c r="T296" s="58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T296" s="16" t="s">
        <v>138</v>
      </c>
      <c r="AU296" s="16" t="s">
        <v>85</v>
      </c>
    </row>
    <row r="297" spans="1:65" s="2" customFormat="1" ht="24.15" customHeight="1">
      <c r="A297" s="31"/>
      <c r="B297" s="136"/>
      <c r="C297" s="137" t="s">
        <v>532</v>
      </c>
      <c r="D297" s="137" t="s">
        <v>133</v>
      </c>
      <c r="E297" s="138" t="s">
        <v>438</v>
      </c>
      <c r="F297" s="139" t="s">
        <v>439</v>
      </c>
      <c r="G297" s="140" t="s">
        <v>212</v>
      </c>
      <c r="H297" s="141">
        <v>30</v>
      </c>
      <c r="I297" s="142"/>
      <c r="J297" s="143">
        <f>ROUND(I297*H297,2)</f>
        <v>0</v>
      </c>
      <c r="K297" s="139" t="s">
        <v>179</v>
      </c>
      <c r="L297" s="32"/>
      <c r="M297" s="144" t="s">
        <v>1</v>
      </c>
      <c r="N297" s="145" t="s">
        <v>41</v>
      </c>
      <c r="O297" s="57"/>
      <c r="P297" s="146">
        <f>O297*H297</f>
        <v>0</v>
      </c>
      <c r="Q297" s="146">
        <v>0</v>
      </c>
      <c r="R297" s="146">
        <f>Q297*H297</f>
        <v>0</v>
      </c>
      <c r="S297" s="146">
        <v>0</v>
      </c>
      <c r="T297" s="147">
        <f>S297*H297</f>
        <v>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48" t="s">
        <v>256</v>
      </c>
      <c r="AT297" s="148" t="s">
        <v>133</v>
      </c>
      <c r="AU297" s="148" t="s">
        <v>85</v>
      </c>
      <c r="AY297" s="16" t="s">
        <v>132</v>
      </c>
      <c r="BE297" s="149">
        <f>IF(N297="základní",J297,0)</f>
        <v>0</v>
      </c>
      <c r="BF297" s="149">
        <f>IF(N297="snížená",J297,0)</f>
        <v>0</v>
      </c>
      <c r="BG297" s="149">
        <f>IF(N297="zákl. přenesená",J297,0)</f>
        <v>0</v>
      </c>
      <c r="BH297" s="149">
        <f>IF(N297="sníž. přenesená",J297,0)</f>
        <v>0</v>
      </c>
      <c r="BI297" s="149">
        <f>IF(N297="nulová",J297,0)</f>
        <v>0</v>
      </c>
      <c r="BJ297" s="16" t="s">
        <v>83</v>
      </c>
      <c r="BK297" s="149">
        <f>ROUND(I297*H297,2)</f>
        <v>0</v>
      </c>
      <c r="BL297" s="16" t="s">
        <v>256</v>
      </c>
      <c r="BM297" s="148" t="s">
        <v>1400</v>
      </c>
    </row>
    <row r="298" spans="1:65" s="2" customFormat="1" ht="28.8">
      <c r="A298" s="31"/>
      <c r="B298" s="32"/>
      <c r="C298" s="31"/>
      <c r="D298" s="150" t="s">
        <v>138</v>
      </c>
      <c r="E298" s="31"/>
      <c r="F298" s="151" t="s">
        <v>441</v>
      </c>
      <c r="G298" s="31"/>
      <c r="H298" s="31"/>
      <c r="I298" s="152"/>
      <c r="J298" s="31"/>
      <c r="K298" s="31"/>
      <c r="L298" s="32"/>
      <c r="M298" s="153"/>
      <c r="N298" s="154"/>
      <c r="O298" s="57"/>
      <c r="P298" s="57"/>
      <c r="Q298" s="57"/>
      <c r="R298" s="57"/>
      <c r="S298" s="57"/>
      <c r="T298" s="58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T298" s="16" t="s">
        <v>138</v>
      </c>
      <c r="AU298" s="16" t="s">
        <v>85</v>
      </c>
    </row>
    <row r="299" spans="1:65" s="2" customFormat="1" ht="24.15" customHeight="1">
      <c r="A299" s="31"/>
      <c r="B299" s="136"/>
      <c r="C299" s="174" t="s">
        <v>537</v>
      </c>
      <c r="D299" s="174" t="s">
        <v>337</v>
      </c>
      <c r="E299" s="175" t="s">
        <v>443</v>
      </c>
      <c r="F299" s="176" t="s">
        <v>444</v>
      </c>
      <c r="G299" s="177" t="s">
        <v>212</v>
      </c>
      <c r="H299" s="178">
        <v>34.5</v>
      </c>
      <c r="I299" s="179"/>
      <c r="J299" s="180">
        <f>ROUND(I299*H299,2)</f>
        <v>0</v>
      </c>
      <c r="K299" s="176" t="s">
        <v>179</v>
      </c>
      <c r="L299" s="181"/>
      <c r="M299" s="182" t="s">
        <v>1</v>
      </c>
      <c r="N299" s="183" t="s">
        <v>41</v>
      </c>
      <c r="O299" s="57"/>
      <c r="P299" s="146">
        <f>O299*H299</f>
        <v>0</v>
      </c>
      <c r="Q299" s="146">
        <v>5.0000000000000002E-5</v>
      </c>
      <c r="R299" s="146">
        <f>Q299*H299</f>
        <v>1.7250000000000002E-3</v>
      </c>
      <c r="S299" s="146">
        <v>0</v>
      </c>
      <c r="T299" s="147">
        <f>S299*H299</f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48" t="s">
        <v>340</v>
      </c>
      <c r="AT299" s="148" t="s">
        <v>337</v>
      </c>
      <c r="AU299" s="148" t="s">
        <v>85</v>
      </c>
      <c r="AY299" s="16" t="s">
        <v>132</v>
      </c>
      <c r="BE299" s="149">
        <f>IF(N299="základní",J299,0)</f>
        <v>0</v>
      </c>
      <c r="BF299" s="149">
        <f>IF(N299="snížená",J299,0)</f>
        <v>0</v>
      </c>
      <c r="BG299" s="149">
        <f>IF(N299="zákl. přenesená",J299,0)</f>
        <v>0</v>
      </c>
      <c r="BH299" s="149">
        <f>IF(N299="sníž. přenesená",J299,0)</f>
        <v>0</v>
      </c>
      <c r="BI299" s="149">
        <f>IF(N299="nulová",J299,0)</f>
        <v>0</v>
      </c>
      <c r="BJ299" s="16" t="s">
        <v>83</v>
      </c>
      <c r="BK299" s="149">
        <f>ROUND(I299*H299,2)</f>
        <v>0</v>
      </c>
      <c r="BL299" s="16" t="s">
        <v>256</v>
      </c>
      <c r="BM299" s="148" t="s">
        <v>1401</v>
      </c>
    </row>
    <row r="300" spans="1:65" s="2" customFormat="1" ht="19.2">
      <c r="A300" s="31"/>
      <c r="B300" s="32"/>
      <c r="C300" s="31"/>
      <c r="D300" s="150" t="s">
        <v>138</v>
      </c>
      <c r="E300" s="31"/>
      <c r="F300" s="151" t="s">
        <v>444</v>
      </c>
      <c r="G300" s="31"/>
      <c r="H300" s="31"/>
      <c r="I300" s="152"/>
      <c r="J300" s="31"/>
      <c r="K300" s="31"/>
      <c r="L300" s="32"/>
      <c r="M300" s="153"/>
      <c r="N300" s="154"/>
      <c r="O300" s="57"/>
      <c r="P300" s="57"/>
      <c r="Q300" s="57"/>
      <c r="R300" s="57"/>
      <c r="S300" s="57"/>
      <c r="T300" s="58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T300" s="16" t="s">
        <v>138</v>
      </c>
      <c r="AU300" s="16" t="s">
        <v>85</v>
      </c>
    </row>
    <row r="301" spans="1:65" s="13" customFormat="1">
      <c r="B301" s="165"/>
      <c r="D301" s="150" t="s">
        <v>186</v>
      </c>
      <c r="E301" s="166" t="s">
        <v>1</v>
      </c>
      <c r="F301" s="167" t="s">
        <v>945</v>
      </c>
      <c r="H301" s="168">
        <v>34.5</v>
      </c>
      <c r="I301" s="169"/>
      <c r="L301" s="165"/>
      <c r="M301" s="170"/>
      <c r="N301" s="171"/>
      <c r="O301" s="171"/>
      <c r="P301" s="171"/>
      <c r="Q301" s="171"/>
      <c r="R301" s="171"/>
      <c r="S301" s="171"/>
      <c r="T301" s="172"/>
      <c r="AT301" s="166" t="s">
        <v>186</v>
      </c>
      <c r="AU301" s="166" t="s">
        <v>85</v>
      </c>
      <c r="AV301" s="13" t="s">
        <v>85</v>
      </c>
      <c r="AW301" s="13" t="s">
        <v>31</v>
      </c>
      <c r="AX301" s="13" t="s">
        <v>76</v>
      </c>
      <c r="AY301" s="166" t="s">
        <v>132</v>
      </c>
    </row>
    <row r="302" spans="1:65" s="14" customFormat="1">
      <c r="B302" s="184"/>
      <c r="D302" s="150" t="s">
        <v>186</v>
      </c>
      <c r="E302" s="185" t="s">
        <v>1</v>
      </c>
      <c r="F302" s="186" t="s">
        <v>447</v>
      </c>
      <c r="H302" s="187">
        <v>34.5</v>
      </c>
      <c r="I302" s="188"/>
      <c r="L302" s="184"/>
      <c r="M302" s="189"/>
      <c r="N302" s="190"/>
      <c r="O302" s="190"/>
      <c r="P302" s="190"/>
      <c r="Q302" s="190"/>
      <c r="R302" s="190"/>
      <c r="S302" s="190"/>
      <c r="T302" s="191"/>
      <c r="AT302" s="185" t="s">
        <v>186</v>
      </c>
      <c r="AU302" s="185" t="s">
        <v>85</v>
      </c>
      <c r="AV302" s="14" t="s">
        <v>93</v>
      </c>
      <c r="AW302" s="14" t="s">
        <v>31</v>
      </c>
      <c r="AX302" s="14" t="s">
        <v>83</v>
      </c>
      <c r="AY302" s="185" t="s">
        <v>132</v>
      </c>
    </row>
    <row r="303" spans="1:65" s="2" customFormat="1" ht="24.15" customHeight="1">
      <c r="A303" s="31"/>
      <c r="B303" s="136"/>
      <c r="C303" s="137" t="s">
        <v>542</v>
      </c>
      <c r="D303" s="137" t="s">
        <v>133</v>
      </c>
      <c r="E303" s="138" t="s">
        <v>449</v>
      </c>
      <c r="F303" s="139" t="s">
        <v>450</v>
      </c>
      <c r="G303" s="140" t="s">
        <v>212</v>
      </c>
      <c r="H303" s="141">
        <v>130</v>
      </c>
      <c r="I303" s="142"/>
      <c r="J303" s="143">
        <f>ROUND(I303*H303,2)</f>
        <v>0</v>
      </c>
      <c r="K303" s="139" t="s">
        <v>179</v>
      </c>
      <c r="L303" s="32"/>
      <c r="M303" s="144" t="s">
        <v>1</v>
      </c>
      <c r="N303" s="145" t="s">
        <v>41</v>
      </c>
      <c r="O303" s="57"/>
      <c r="P303" s="146">
        <f>O303*H303</f>
        <v>0</v>
      </c>
      <c r="Q303" s="146">
        <v>0</v>
      </c>
      <c r="R303" s="146">
        <f>Q303*H303</f>
        <v>0</v>
      </c>
      <c r="S303" s="146">
        <v>0</v>
      </c>
      <c r="T303" s="147">
        <f>S303*H303</f>
        <v>0</v>
      </c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148" t="s">
        <v>256</v>
      </c>
      <c r="AT303" s="148" t="s">
        <v>133</v>
      </c>
      <c r="AU303" s="148" t="s">
        <v>85</v>
      </c>
      <c r="AY303" s="16" t="s">
        <v>132</v>
      </c>
      <c r="BE303" s="149">
        <f>IF(N303="základní",J303,0)</f>
        <v>0</v>
      </c>
      <c r="BF303" s="149">
        <f>IF(N303="snížená",J303,0)</f>
        <v>0</v>
      </c>
      <c r="BG303" s="149">
        <f>IF(N303="zákl. přenesená",J303,0)</f>
        <v>0</v>
      </c>
      <c r="BH303" s="149">
        <f>IF(N303="sníž. přenesená",J303,0)</f>
        <v>0</v>
      </c>
      <c r="BI303" s="149">
        <f>IF(N303="nulová",J303,0)</f>
        <v>0</v>
      </c>
      <c r="BJ303" s="16" t="s">
        <v>83</v>
      </c>
      <c r="BK303" s="149">
        <f>ROUND(I303*H303,2)</f>
        <v>0</v>
      </c>
      <c r="BL303" s="16" t="s">
        <v>256</v>
      </c>
      <c r="BM303" s="148" t="s">
        <v>1402</v>
      </c>
    </row>
    <row r="304" spans="1:65" s="2" customFormat="1" ht="28.8">
      <c r="A304" s="31"/>
      <c r="B304" s="32"/>
      <c r="C304" s="31"/>
      <c r="D304" s="150" t="s">
        <v>138</v>
      </c>
      <c r="E304" s="31"/>
      <c r="F304" s="151" t="s">
        <v>452</v>
      </c>
      <c r="G304" s="31"/>
      <c r="H304" s="31"/>
      <c r="I304" s="152"/>
      <c r="J304" s="31"/>
      <c r="K304" s="31"/>
      <c r="L304" s="32"/>
      <c r="M304" s="153"/>
      <c r="N304" s="154"/>
      <c r="O304" s="57"/>
      <c r="P304" s="57"/>
      <c r="Q304" s="57"/>
      <c r="R304" s="57"/>
      <c r="S304" s="57"/>
      <c r="T304" s="58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T304" s="16" t="s">
        <v>138</v>
      </c>
      <c r="AU304" s="16" t="s">
        <v>85</v>
      </c>
    </row>
    <row r="305" spans="1:65" s="2" customFormat="1" ht="16.5" customHeight="1">
      <c r="A305" s="31"/>
      <c r="B305" s="136"/>
      <c r="C305" s="174" t="s">
        <v>547</v>
      </c>
      <c r="D305" s="174" t="s">
        <v>337</v>
      </c>
      <c r="E305" s="175" t="s">
        <v>454</v>
      </c>
      <c r="F305" s="176" t="s">
        <v>455</v>
      </c>
      <c r="G305" s="177" t="s">
        <v>212</v>
      </c>
      <c r="H305" s="178">
        <v>149.5</v>
      </c>
      <c r="I305" s="179"/>
      <c r="J305" s="180">
        <f>ROUND(I305*H305,2)</f>
        <v>0</v>
      </c>
      <c r="K305" s="176" t="s">
        <v>1</v>
      </c>
      <c r="L305" s="181"/>
      <c r="M305" s="182" t="s">
        <v>1</v>
      </c>
      <c r="N305" s="183" t="s">
        <v>41</v>
      </c>
      <c r="O305" s="57"/>
      <c r="P305" s="146">
        <f>O305*H305</f>
        <v>0</v>
      </c>
      <c r="Q305" s="146">
        <v>0</v>
      </c>
      <c r="R305" s="146">
        <f>Q305*H305</f>
        <v>0</v>
      </c>
      <c r="S305" s="146">
        <v>0</v>
      </c>
      <c r="T305" s="147">
        <f>S305*H305</f>
        <v>0</v>
      </c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148" t="s">
        <v>340</v>
      </c>
      <c r="AT305" s="148" t="s">
        <v>337</v>
      </c>
      <c r="AU305" s="148" t="s">
        <v>85</v>
      </c>
      <c r="AY305" s="16" t="s">
        <v>132</v>
      </c>
      <c r="BE305" s="149">
        <f>IF(N305="základní",J305,0)</f>
        <v>0</v>
      </c>
      <c r="BF305" s="149">
        <f>IF(N305="snížená",J305,0)</f>
        <v>0</v>
      </c>
      <c r="BG305" s="149">
        <f>IF(N305="zákl. přenesená",J305,0)</f>
        <v>0</v>
      </c>
      <c r="BH305" s="149">
        <f>IF(N305="sníž. přenesená",J305,0)</f>
        <v>0</v>
      </c>
      <c r="BI305" s="149">
        <f>IF(N305="nulová",J305,0)</f>
        <v>0</v>
      </c>
      <c r="BJ305" s="16" t="s">
        <v>83</v>
      </c>
      <c r="BK305" s="149">
        <f>ROUND(I305*H305,2)</f>
        <v>0</v>
      </c>
      <c r="BL305" s="16" t="s">
        <v>256</v>
      </c>
      <c r="BM305" s="148" t="s">
        <v>1403</v>
      </c>
    </row>
    <row r="306" spans="1:65" s="2" customFormat="1">
      <c r="A306" s="31"/>
      <c r="B306" s="32"/>
      <c r="C306" s="31"/>
      <c r="D306" s="150" t="s">
        <v>138</v>
      </c>
      <c r="E306" s="31"/>
      <c r="F306" s="151" t="s">
        <v>455</v>
      </c>
      <c r="G306" s="31"/>
      <c r="H306" s="31"/>
      <c r="I306" s="152"/>
      <c r="J306" s="31"/>
      <c r="K306" s="31"/>
      <c r="L306" s="32"/>
      <c r="M306" s="153"/>
      <c r="N306" s="154"/>
      <c r="O306" s="57"/>
      <c r="P306" s="57"/>
      <c r="Q306" s="57"/>
      <c r="R306" s="57"/>
      <c r="S306" s="57"/>
      <c r="T306" s="58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T306" s="16" t="s">
        <v>138</v>
      </c>
      <c r="AU306" s="16" t="s">
        <v>85</v>
      </c>
    </row>
    <row r="307" spans="1:65" s="13" customFormat="1">
      <c r="B307" s="165"/>
      <c r="D307" s="150" t="s">
        <v>186</v>
      </c>
      <c r="E307" s="166" t="s">
        <v>1</v>
      </c>
      <c r="F307" s="167" t="s">
        <v>955</v>
      </c>
      <c r="H307" s="168">
        <v>149.5</v>
      </c>
      <c r="I307" s="169"/>
      <c r="L307" s="165"/>
      <c r="M307" s="170"/>
      <c r="N307" s="171"/>
      <c r="O307" s="171"/>
      <c r="P307" s="171"/>
      <c r="Q307" s="171"/>
      <c r="R307" s="171"/>
      <c r="S307" s="171"/>
      <c r="T307" s="172"/>
      <c r="AT307" s="166" t="s">
        <v>186</v>
      </c>
      <c r="AU307" s="166" t="s">
        <v>85</v>
      </c>
      <c r="AV307" s="13" t="s">
        <v>85</v>
      </c>
      <c r="AW307" s="13" t="s">
        <v>31</v>
      </c>
      <c r="AX307" s="13" t="s">
        <v>76</v>
      </c>
      <c r="AY307" s="166" t="s">
        <v>132</v>
      </c>
    </row>
    <row r="308" spans="1:65" s="14" customFormat="1">
      <c r="B308" s="184"/>
      <c r="D308" s="150" t="s">
        <v>186</v>
      </c>
      <c r="E308" s="185" t="s">
        <v>1</v>
      </c>
      <c r="F308" s="186" t="s">
        <v>447</v>
      </c>
      <c r="H308" s="187">
        <v>149.5</v>
      </c>
      <c r="I308" s="188"/>
      <c r="L308" s="184"/>
      <c r="M308" s="189"/>
      <c r="N308" s="190"/>
      <c r="O308" s="190"/>
      <c r="P308" s="190"/>
      <c r="Q308" s="190"/>
      <c r="R308" s="190"/>
      <c r="S308" s="190"/>
      <c r="T308" s="191"/>
      <c r="AT308" s="185" t="s">
        <v>186</v>
      </c>
      <c r="AU308" s="185" t="s">
        <v>85</v>
      </c>
      <c r="AV308" s="14" t="s">
        <v>93</v>
      </c>
      <c r="AW308" s="14" t="s">
        <v>31</v>
      </c>
      <c r="AX308" s="14" t="s">
        <v>83</v>
      </c>
      <c r="AY308" s="185" t="s">
        <v>132</v>
      </c>
    </row>
    <row r="309" spans="1:65" s="2" customFormat="1" ht="24.15" customHeight="1">
      <c r="A309" s="31"/>
      <c r="B309" s="136"/>
      <c r="C309" s="137" t="s">
        <v>552</v>
      </c>
      <c r="D309" s="137" t="s">
        <v>133</v>
      </c>
      <c r="E309" s="138" t="s">
        <v>459</v>
      </c>
      <c r="F309" s="139" t="s">
        <v>460</v>
      </c>
      <c r="G309" s="140" t="s">
        <v>136</v>
      </c>
      <c r="H309" s="141">
        <v>66</v>
      </c>
      <c r="I309" s="142"/>
      <c r="J309" s="143">
        <f>ROUND(I309*H309,2)</f>
        <v>0</v>
      </c>
      <c r="K309" s="139" t="s">
        <v>1</v>
      </c>
      <c r="L309" s="32"/>
      <c r="M309" s="144" t="s">
        <v>1</v>
      </c>
      <c r="N309" s="145" t="s">
        <v>41</v>
      </c>
      <c r="O309" s="57"/>
      <c r="P309" s="146">
        <f>O309*H309</f>
        <v>0</v>
      </c>
      <c r="Q309" s="146">
        <v>0</v>
      </c>
      <c r="R309" s="146">
        <f>Q309*H309</f>
        <v>0</v>
      </c>
      <c r="S309" s="146">
        <v>0</v>
      </c>
      <c r="T309" s="147">
        <f>S309*H309</f>
        <v>0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48" t="s">
        <v>256</v>
      </c>
      <c r="AT309" s="148" t="s">
        <v>133</v>
      </c>
      <c r="AU309" s="148" t="s">
        <v>85</v>
      </c>
      <c r="AY309" s="16" t="s">
        <v>132</v>
      </c>
      <c r="BE309" s="149">
        <f>IF(N309="základní",J309,0)</f>
        <v>0</v>
      </c>
      <c r="BF309" s="149">
        <f>IF(N309="snížená",J309,0)</f>
        <v>0</v>
      </c>
      <c r="BG309" s="149">
        <f>IF(N309="zákl. přenesená",J309,0)</f>
        <v>0</v>
      </c>
      <c r="BH309" s="149">
        <f>IF(N309="sníž. přenesená",J309,0)</f>
        <v>0</v>
      </c>
      <c r="BI309" s="149">
        <f>IF(N309="nulová",J309,0)</f>
        <v>0</v>
      </c>
      <c r="BJ309" s="16" t="s">
        <v>83</v>
      </c>
      <c r="BK309" s="149">
        <f>ROUND(I309*H309,2)</f>
        <v>0</v>
      </c>
      <c r="BL309" s="16" t="s">
        <v>256</v>
      </c>
      <c r="BM309" s="148" t="s">
        <v>1404</v>
      </c>
    </row>
    <row r="310" spans="1:65" s="2" customFormat="1" ht="19.2">
      <c r="A310" s="31"/>
      <c r="B310" s="32"/>
      <c r="C310" s="31"/>
      <c r="D310" s="150" t="s">
        <v>138</v>
      </c>
      <c r="E310" s="31"/>
      <c r="F310" s="151" t="s">
        <v>462</v>
      </c>
      <c r="G310" s="31"/>
      <c r="H310" s="31"/>
      <c r="I310" s="152"/>
      <c r="J310" s="31"/>
      <c r="K310" s="31"/>
      <c r="L310" s="32"/>
      <c r="M310" s="153"/>
      <c r="N310" s="154"/>
      <c r="O310" s="57"/>
      <c r="P310" s="57"/>
      <c r="Q310" s="57"/>
      <c r="R310" s="57"/>
      <c r="S310" s="57"/>
      <c r="T310" s="58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T310" s="16" t="s">
        <v>138</v>
      </c>
      <c r="AU310" s="16" t="s">
        <v>85</v>
      </c>
    </row>
    <row r="311" spans="1:65" s="2" customFormat="1" ht="24.15" customHeight="1">
      <c r="A311" s="31"/>
      <c r="B311" s="136"/>
      <c r="C311" s="137" t="s">
        <v>557</v>
      </c>
      <c r="D311" s="137" t="s">
        <v>133</v>
      </c>
      <c r="E311" s="138" t="s">
        <v>464</v>
      </c>
      <c r="F311" s="139" t="s">
        <v>465</v>
      </c>
      <c r="G311" s="140" t="s">
        <v>136</v>
      </c>
      <c r="H311" s="141">
        <v>15</v>
      </c>
      <c r="I311" s="142"/>
      <c r="J311" s="143">
        <f>ROUND(I311*H311,2)</f>
        <v>0</v>
      </c>
      <c r="K311" s="139" t="s">
        <v>1</v>
      </c>
      <c r="L311" s="32"/>
      <c r="M311" s="144" t="s">
        <v>1</v>
      </c>
      <c r="N311" s="145" t="s">
        <v>41</v>
      </c>
      <c r="O311" s="57"/>
      <c r="P311" s="146">
        <f>O311*H311</f>
        <v>0</v>
      </c>
      <c r="Q311" s="146">
        <v>0</v>
      </c>
      <c r="R311" s="146">
        <f>Q311*H311</f>
        <v>0</v>
      </c>
      <c r="S311" s="146">
        <v>0</v>
      </c>
      <c r="T311" s="147">
        <f>S311*H311</f>
        <v>0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148" t="s">
        <v>256</v>
      </c>
      <c r="AT311" s="148" t="s">
        <v>133</v>
      </c>
      <c r="AU311" s="148" t="s">
        <v>85</v>
      </c>
      <c r="AY311" s="16" t="s">
        <v>132</v>
      </c>
      <c r="BE311" s="149">
        <f>IF(N311="základní",J311,0)</f>
        <v>0</v>
      </c>
      <c r="BF311" s="149">
        <f>IF(N311="snížená",J311,0)</f>
        <v>0</v>
      </c>
      <c r="BG311" s="149">
        <f>IF(N311="zákl. přenesená",J311,0)</f>
        <v>0</v>
      </c>
      <c r="BH311" s="149">
        <f>IF(N311="sníž. přenesená",J311,0)</f>
        <v>0</v>
      </c>
      <c r="BI311" s="149">
        <f>IF(N311="nulová",J311,0)</f>
        <v>0</v>
      </c>
      <c r="BJ311" s="16" t="s">
        <v>83</v>
      </c>
      <c r="BK311" s="149">
        <f>ROUND(I311*H311,2)</f>
        <v>0</v>
      </c>
      <c r="BL311" s="16" t="s">
        <v>256</v>
      </c>
      <c r="BM311" s="148" t="s">
        <v>1405</v>
      </c>
    </row>
    <row r="312" spans="1:65" s="2" customFormat="1" ht="19.2">
      <c r="A312" s="31"/>
      <c r="B312" s="32"/>
      <c r="C312" s="31"/>
      <c r="D312" s="150" t="s">
        <v>138</v>
      </c>
      <c r="E312" s="31"/>
      <c r="F312" s="151" t="s">
        <v>467</v>
      </c>
      <c r="G312" s="31"/>
      <c r="H312" s="31"/>
      <c r="I312" s="152"/>
      <c r="J312" s="31"/>
      <c r="K312" s="31"/>
      <c r="L312" s="32"/>
      <c r="M312" s="153"/>
      <c r="N312" s="154"/>
      <c r="O312" s="57"/>
      <c r="P312" s="57"/>
      <c r="Q312" s="57"/>
      <c r="R312" s="57"/>
      <c r="S312" s="57"/>
      <c r="T312" s="58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T312" s="16" t="s">
        <v>138</v>
      </c>
      <c r="AU312" s="16" t="s">
        <v>85</v>
      </c>
    </row>
    <row r="313" spans="1:65" s="2" customFormat="1" ht="24.15" customHeight="1">
      <c r="A313" s="31"/>
      <c r="B313" s="136"/>
      <c r="C313" s="137" t="s">
        <v>562</v>
      </c>
      <c r="D313" s="137" t="s">
        <v>133</v>
      </c>
      <c r="E313" s="138" t="s">
        <v>769</v>
      </c>
      <c r="F313" s="139" t="s">
        <v>770</v>
      </c>
      <c r="G313" s="140" t="s">
        <v>136</v>
      </c>
      <c r="H313" s="141">
        <v>5</v>
      </c>
      <c r="I313" s="142"/>
      <c r="J313" s="143">
        <f>ROUND(I313*H313,2)</f>
        <v>0</v>
      </c>
      <c r="K313" s="139" t="s">
        <v>1</v>
      </c>
      <c r="L313" s="32"/>
      <c r="M313" s="144" t="s">
        <v>1</v>
      </c>
      <c r="N313" s="145" t="s">
        <v>41</v>
      </c>
      <c r="O313" s="57"/>
      <c r="P313" s="146">
        <f>O313*H313</f>
        <v>0</v>
      </c>
      <c r="Q313" s="146">
        <v>0</v>
      </c>
      <c r="R313" s="146">
        <f>Q313*H313</f>
        <v>0</v>
      </c>
      <c r="S313" s="146">
        <v>0</v>
      </c>
      <c r="T313" s="147">
        <f>S313*H313</f>
        <v>0</v>
      </c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R313" s="148" t="s">
        <v>256</v>
      </c>
      <c r="AT313" s="148" t="s">
        <v>133</v>
      </c>
      <c r="AU313" s="148" t="s">
        <v>85</v>
      </c>
      <c r="AY313" s="16" t="s">
        <v>132</v>
      </c>
      <c r="BE313" s="149">
        <f>IF(N313="základní",J313,0)</f>
        <v>0</v>
      </c>
      <c r="BF313" s="149">
        <f>IF(N313="snížená",J313,0)</f>
        <v>0</v>
      </c>
      <c r="BG313" s="149">
        <f>IF(N313="zákl. přenesená",J313,0)</f>
        <v>0</v>
      </c>
      <c r="BH313" s="149">
        <f>IF(N313="sníž. přenesená",J313,0)</f>
        <v>0</v>
      </c>
      <c r="BI313" s="149">
        <f>IF(N313="nulová",J313,0)</f>
        <v>0</v>
      </c>
      <c r="BJ313" s="16" t="s">
        <v>83</v>
      </c>
      <c r="BK313" s="149">
        <f>ROUND(I313*H313,2)</f>
        <v>0</v>
      </c>
      <c r="BL313" s="16" t="s">
        <v>256</v>
      </c>
      <c r="BM313" s="148" t="s">
        <v>1406</v>
      </c>
    </row>
    <row r="314" spans="1:65" s="2" customFormat="1" ht="28.8">
      <c r="A314" s="31"/>
      <c r="B314" s="32"/>
      <c r="C314" s="31"/>
      <c r="D314" s="150" t="s">
        <v>138</v>
      </c>
      <c r="E314" s="31"/>
      <c r="F314" s="151" t="s">
        <v>772</v>
      </c>
      <c r="G314" s="31"/>
      <c r="H314" s="31"/>
      <c r="I314" s="152"/>
      <c r="J314" s="31"/>
      <c r="K314" s="31"/>
      <c r="L314" s="32"/>
      <c r="M314" s="153"/>
      <c r="N314" s="154"/>
      <c r="O314" s="57"/>
      <c r="P314" s="57"/>
      <c r="Q314" s="57"/>
      <c r="R314" s="57"/>
      <c r="S314" s="57"/>
      <c r="T314" s="58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T314" s="16" t="s">
        <v>138</v>
      </c>
      <c r="AU314" s="16" t="s">
        <v>85</v>
      </c>
    </row>
    <row r="315" spans="1:65" s="2" customFormat="1" ht="33" customHeight="1">
      <c r="A315" s="31"/>
      <c r="B315" s="136"/>
      <c r="C315" s="174" t="s">
        <v>568</v>
      </c>
      <c r="D315" s="174" t="s">
        <v>337</v>
      </c>
      <c r="E315" s="175" t="s">
        <v>773</v>
      </c>
      <c r="F315" s="176" t="s">
        <v>774</v>
      </c>
      <c r="G315" s="177" t="s">
        <v>136</v>
      </c>
      <c r="H315" s="178">
        <v>5</v>
      </c>
      <c r="I315" s="179"/>
      <c r="J315" s="180">
        <f>ROUND(I315*H315,2)</f>
        <v>0</v>
      </c>
      <c r="K315" s="176" t="s">
        <v>1</v>
      </c>
      <c r="L315" s="181"/>
      <c r="M315" s="182" t="s">
        <v>1</v>
      </c>
      <c r="N315" s="183" t="s">
        <v>41</v>
      </c>
      <c r="O315" s="57"/>
      <c r="P315" s="146">
        <f>O315*H315</f>
        <v>0</v>
      </c>
      <c r="Q315" s="146">
        <v>0</v>
      </c>
      <c r="R315" s="146">
        <f>Q315*H315</f>
        <v>0</v>
      </c>
      <c r="S315" s="146">
        <v>0</v>
      </c>
      <c r="T315" s="147">
        <f>S315*H315</f>
        <v>0</v>
      </c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R315" s="148" t="s">
        <v>340</v>
      </c>
      <c r="AT315" s="148" t="s">
        <v>337</v>
      </c>
      <c r="AU315" s="148" t="s">
        <v>85</v>
      </c>
      <c r="AY315" s="16" t="s">
        <v>132</v>
      </c>
      <c r="BE315" s="149">
        <f>IF(N315="základní",J315,0)</f>
        <v>0</v>
      </c>
      <c r="BF315" s="149">
        <f>IF(N315="snížená",J315,0)</f>
        <v>0</v>
      </c>
      <c r="BG315" s="149">
        <f>IF(N315="zákl. přenesená",J315,0)</f>
        <v>0</v>
      </c>
      <c r="BH315" s="149">
        <f>IF(N315="sníž. přenesená",J315,0)</f>
        <v>0</v>
      </c>
      <c r="BI315" s="149">
        <f>IF(N315="nulová",J315,0)</f>
        <v>0</v>
      </c>
      <c r="BJ315" s="16" t="s">
        <v>83</v>
      </c>
      <c r="BK315" s="149">
        <f>ROUND(I315*H315,2)</f>
        <v>0</v>
      </c>
      <c r="BL315" s="16" t="s">
        <v>256</v>
      </c>
      <c r="BM315" s="148" t="s">
        <v>1407</v>
      </c>
    </row>
    <row r="316" spans="1:65" s="2" customFormat="1" ht="19.2">
      <c r="A316" s="31"/>
      <c r="B316" s="32"/>
      <c r="C316" s="31"/>
      <c r="D316" s="150" t="s">
        <v>138</v>
      </c>
      <c r="E316" s="31"/>
      <c r="F316" s="151" t="s">
        <v>774</v>
      </c>
      <c r="G316" s="31"/>
      <c r="H316" s="31"/>
      <c r="I316" s="152"/>
      <c r="J316" s="31"/>
      <c r="K316" s="31"/>
      <c r="L316" s="32"/>
      <c r="M316" s="153"/>
      <c r="N316" s="154"/>
      <c r="O316" s="57"/>
      <c r="P316" s="57"/>
      <c r="Q316" s="57"/>
      <c r="R316" s="57"/>
      <c r="S316" s="57"/>
      <c r="T316" s="58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T316" s="16" t="s">
        <v>138</v>
      </c>
      <c r="AU316" s="16" t="s">
        <v>85</v>
      </c>
    </row>
    <row r="317" spans="1:65" s="2" customFormat="1" ht="33" customHeight="1">
      <c r="A317" s="31"/>
      <c r="B317" s="136"/>
      <c r="C317" s="137" t="s">
        <v>573</v>
      </c>
      <c r="D317" s="137" t="s">
        <v>133</v>
      </c>
      <c r="E317" s="138" t="s">
        <v>776</v>
      </c>
      <c r="F317" s="139" t="s">
        <v>777</v>
      </c>
      <c r="G317" s="140" t="s">
        <v>136</v>
      </c>
      <c r="H317" s="141">
        <v>8</v>
      </c>
      <c r="I317" s="142"/>
      <c r="J317" s="143">
        <f>ROUND(I317*H317,2)</f>
        <v>0</v>
      </c>
      <c r="K317" s="139" t="s">
        <v>1</v>
      </c>
      <c r="L317" s="32"/>
      <c r="M317" s="144" t="s">
        <v>1</v>
      </c>
      <c r="N317" s="145" t="s">
        <v>41</v>
      </c>
      <c r="O317" s="57"/>
      <c r="P317" s="146">
        <f>O317*H317</f>
        <v>0</v>
      </c>
      <c r="Q317" s="146">
        <v>0</v>
      </c>
      <c r="R317" s="146">
        <f>Q317*H317</f>
        <v>0</v>
      </c>
      <c r="S317" s="146">
        <v>0</v>
      </c>
      <c r="T317" s="147">
        <f>S317*H317</f>
        <v>0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48" t="s">
        <v>256</v>
      </c>
      <c r="AT317" s="148" t="s">
        <v>133</v>
      </c>
      <c r="AU317" s="148" t="s">
        <v>85</v>
      </c>
      <c r="AY317" s="16" t="s">
        <v>132</v>
      </c>
      <c r="BE317" s="149">
        <f>IF(N317="základní",J317,0)</f>
        <v>0</v>
      </c>
      <c r="BF317" s="149">
        <f>IF(N317="snížená",J317,0)</f>
        <v>0</v>
      </c>
      <c r="BG317" s="149">
        <f>IF(N317="zákl. přenesená",J317,0)</f>
        <v>0</v>
      </c>
      <c r="BH317" s="149">
        <f>IF(N317="sníž. přenesená",J317,0)</f>
        <v>0</v>
      </c>
      <c r="BI317" s="149">
        <f>IF(N317="nulová",J317,0)</f>
        <v>0</v>
      </c>
      <c r="BJ317" s="16" t="s">
        <v>83</v>
      </c>
      <c r="BK317" s="149">
        <f>ROUND(I317*H317,2)</f>
        <v>0</v>
      </c>
      <c r="BL317" s="16" t="s">
        <v>256</v>
      </c>
      <c r="BM317" s="148" t="s">
        <v>1408</v>
      </c>
    </row>
    <row r="318" spans="1:65" s="2" customFormat="1" ht="28.8">
      <c r="A318" s="31"/>
      <c r="B318" s="32"/>
      <c r="C318" s="31"/>
      <c r="D318" s="150" t="s">
        <v>138</v>
      </c>
      <c r="E318" s="31"/>
      <c r="F318" s="151" t="s">
        <v>779</v>
      </c>
      <c r="G318" s="31"/>
      <c r="H318" s="31"/>
      <c r="I318" s="152"/>
      <c r="J318" s="31"/>
      <c r="K318" s="31"/>
      <c r="L318" s="32"/>
      <c r="M318" s="153"/>
      <c r="N318" s="154"/>
      <c r="O318" s="57"/>
      <c r="P318" s="57"/>
      <c r="Q318" s="57"/>
      <c r="R318" s="57"/>
      <c r="S318" s="57"/>
      <c r="T318" s="58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T318" s="16" t="s">
        <v>138</v>
      </c>
      <c r="AU318" s="16" t="s">
        <v>85</v>
      </c>
    </row>
    <row r="319" spans="1:65" s="2" customFormat="1" ht="24.15" customHeight="1">
      <c r="A319" s="31"/>
      <c r="B319" s="136"/>
      <c r="C319" s="174" t="s">
        <v>580</v>
      </c>
      <c r="D319" s="174" t="s">
        <v>337</v>
      </c>
      <c r="E319" s="175" t="s">
        <v>780</v>
      </c>
      <c r="F319" s="176" t="s">
        <v>781</v>
      </c>
      <c r="G319" s="177" t="s">
        <v>136</v>
      </c>
      <c r="H319" s="178">
        <v>8</v>
      </c>
      <c r="I319" s="179"/>
      <c r="J319" s="180">
        <f>ROUND(I319*H319,2)</f>
        <v>0</v>
      </c>
      <c r="K319" s="176" t="s">
        <v>1</v>
      </c>
      <c r="L319" s="181"/>
      <c r="M319" s="182" t="s">
        <v>1</v>
      </c>
      <c r="N319" s="183" t="s">
        <v>41</v>
      </c>
      <c r="O319" s="57"/>
      <c r="P319" s="146">
        <f>O319*H319</f>
        <v>0</v>
      </c>
      <c r="Q319" s="146">
        <v>6.0000000000000002E-5</v>
      </c>
      <c r="R319" s="146">
        <f>Q319*H319</f>
        <v>4.8000000000000001E-4</v>
      </c>
      <c r="S319" s="146">
        <v>0</v>
      </c>
      <c r="T319" s="147">
        <f>S319*H319</f>
        <v>0</v>
      </c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148" t="s">
        <v>340</v>
      </c>
      <c r="AT319" s="148" t="s">
        <v>337</v>
      </c>
      <c r="AU319" s="148" t="s">
        <v>85</v>
      </c>
      <c r="AY319" s="16" t="s">
        <v>132</v>
      </c>
      <c r="BE319" s="149">
        <f>IF(N319="základní",J319,0)</f>
        <v>0</v>
      </c>
      <c r="BF319" s="149">
        <f>IF(N319="snížená",J319,0)</f>
        <v>0</v>
      </c>
      <c r="BG319" s="149">
        <f>IF(N319="zákl. přenesená",J319,0)</f>
        <v>0</v>
      </c>
      <c r="BH319" s="149">
        <f>IF(N319="sníž. přenesená",J319,0)</f>
        <v>0</v>
      </c>
      <c r="BI319" s="149">
        <f>IF(N319="nulová",J319,0)</f>
        <v>0</v>
      </c>
      <c r="BJ319" s="16" t="s">
        <v>83</v>
      </c>
      <c r="BK319" s="149">
        <f>ROUND(I319*H319,2)</f>
        <v>0</v>
      </c>
      <c r="BL319" s="16" t="s">
        <v>256</v>
      </c>
      <c r="BM319" s="148" t="s">
        <v>1409</v>
      </c>
    </row>
    <row r="320" spans="1:65" s="2" customFormat="1" ht="19.2">
      <c r="A320" s="31"/>
      <c r="B320" s="32"/>
      <c r="C320" s="31"/>
      <c r="D320" s="150" t="s">
        <v>138</v>
      </c>
      <c r="E320" s="31"/>
      <c r="F320" s="151" t="s">
        <v>781</v>
      </c>
      <c r="G320" s="31"/>
      <c r="H320" s="31"/>
      <c r="I320" s="152"/>
      <c r="J320" s="31"/>
      <c r="K320" s="31"/>
      <c r="L320" s="32"/>
      <c r="M320" s="153"/>
      <c r="N320" s="154"/>
      <c r="O320" s="57"/>
      <c r="P320" s="57"/>
      <c r="Q320" s="57"/>
      <c r="R320" s="57"/>
      <c r="S320" s="57"/>
      <c r="T320" s="58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T320" s="16" t="s">
        <v>138</v>
      </c>
      <c r="AU320" s="16" t="s">
        <v>85</v>
      </c>
    </row>
    <row r="321" spans="1:65" s="2" customFormat="1" ht="16.5" customHeight="1">
      <c r="A321" s="31"/>
      <c r="B321" s="136"/>
      <c r="C321" s="174" t="s">
        <v>586</v>
      </c>
      <c r="D321" s="174" t="s">
        <v>337</v>
      </c>
      <c r="E321" s="175" t="s">
        <v>783</v>
      </c>
      <c r="F321" s="176" t="s">
        <v>784</v>
      </c>
      <c r="G321" s="177" t="s">
        <v>136</v>
      </c>
      <c r="H321" s="178">
        <v>8</v>
      </c>
      <c r="I321" s="179"/>
      <c r="J321" s="180">
        <f>ROUND(I321*H321,2)</f>
        <v>0</v>
      </c>
      <c r="K321" s="176" t="s">
        <v>1</v>
      </c>
      <c r="L321" s="181"/>
      <c r="M321" s="182" t="s">
        <v>1</v>
      </c>
      <c r="N321" s="183" t="s">
        <v>41</v>
      </c>
      <c r="O321" s="57"/>
      <c r="P321" s="146">
        <f>O321*H321</f>
        <v>0</v>
      </c>
      <c r="Q321" s="146">
        <v>1.0000000000000001E-5</v>
      </c>
      <c r="R321" s="146">
        <f>Q321*H321</f>
        <v>8.0000000000000007E-5</v>
      </c>
      <c r="S321" s="146">
        <v>0</v>
      </c>
      <c r="T321" s="147">
        <f>S321*H321</f>
        <v>0</v>
      </c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R321" s="148" t="s">
        <v>340</v>
      </c>
      <c r="AT321" s="148" t="s">
        <v>337</v>
      </c>
      <c r="AU321" s="148" t="s">
        <v>85</v>
      </c>
      <c r="AY321" s="16" t="s">
        <v>132</v>
      </c>
      <c r="BE321" s="149">
        <f>IF(N321="základní",J321,0)</f>
        <v>0</v>
      </c>
      <c r="BF321" s="149">
        <f>IF(N321="snížená",J321,0)</f>
        <v>0</v>
      </c>
      <c r="BG321" s="149">
        <f>IF(N321="zákl. přenesená",J321,0)</f>
        <v>0</v>
      </c>
      <c r="BH321" s="149">
        <f>IF(N321="sníž. přenesená",J321,0)</f>
        <v>0</v>
      </c>
      <c r="BI321" s="149">
        <f>IF(N321="nulová",J321,0)</f>
        <v>0</v>
      </c>
      <c r="BJ321" s="16" t="s">
        <v>83</v>
      </c>
      <c r="BK321" s="149">
        <f>ROUND(I321*H321,2)</f>
        <v>0</v>
      </c>
      <c r="BL321" s="16" t="s">
        <v>256</v>
      </c>
      <c r="BM321" s="148" t="s">
        <v>1410</v>
      </c>
    </row>
    <row r="322" spans="1:65" s="2" customFormat="1">
      <c r="A322" s="31"/>
      <c r="B322" s="32"/>
      <c r="C322" s="31"/>
      <c r="D322" s="150" t="s">
        <v>138</v>
      </c>
      <c r="E322" s="31"/>
      <c r="F322" s="151" t="s">
        <v>784</v>
      </c>
      <c r="G322" s="31"/>
      <c r="H322" s="31"/>
      <c r="I322" s="152"/>
      <c r="J322" s="31"/>
      <c r="K322" s="31"/>
      <c r="L322" s="32"/>
      <c r="M322" s="153"/>
      <c r="N322" s="154"/>
      <c r="O322" s="57"/>
      <c r="P322" s="57"/>
      <c r="Q322" s="57"/>
      <c r="R322" s="57"/>
      <c r="S322" s="57"/>
      <c r="T322" s="58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T322" s="16" t="s">
        <v>138</v>
      </c>
      <c r="AU322" s="16" t="s">
        <v>85</v>
      </c>
    </row>
    <row r="323" spans="1:65" s="2" customFormat="1" ht="24.15" customHeight="1">
      <c r="A323" s="31"/>
      <c r="B323" s="136"/>
      <c r="C323" s="137" t="s">
        <v>591</v>
      </c>
      <c r="D323" s="137" t="s">
        <v>133</v>
      </c>
      <c r="E323" s="138" t="s">
        <v>786</v>
      </c>
      <c r="F323" s="139" t="s">
        <v>787</v>
      </c>
      <c r="G323" s="140" t="s">
        <v>136</v>
      </c>
      <c r="H323" s="141">
        <v>32</v>
      </c>
      <c r="I323" s="142"/>
      <c r="J323" s="143">
        <f>ROUND(I323*H323,2)</f>
        <v>0</v>
      </c>
      <c r="K323" s="139" t="s">
        <v>1</v>
      </c>
      <c r="L323" s="32"/>
      <c r="M323" s="144" t="s">
        <v>1</v>
      </c>
      <c r="N323" s="145" t="s">
        <v>41</v>
      </c>
      <c r="O323" s="57"/>
      <c r="P323" s="146">
        <f>O323*H323</f>
        <v>0</v>
      </c>
      <c r="Q323" s="146">
        <v>0</v>
      </c>
      <c r="R323" s="146">
        <f>Q323*H323</f>
        <v>0</v>
      </c>
      <c r="S323" s="146">
        <v>0</v>
      </c>
      <c r="T323" s="147">
        <f>S323*H323</f>
        <v>0</v>
      </c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148" t="s">
        <v>256</v>
      </c>
      <c r="AT323" s="148" t="s">
        <v>133</v>
      </c>
      <c r="AU323" s="148" t="s">
        <v>85</v>
      </c>
      <c r="AY323" s="16" t="s">
        <v>132</v>
      </c>
      <c r="BE323" s="149">
        <f>IF(N323="základní",J323,0)</f>
        <v>0</v>
      </c>
      <c r="BF323" s="149">
        <f>IF(N323="snížená",J323,0)</f>
        <v>0</v>
      </c>
      <c r="BG323" s="149">
        <f>IF(N323="zákl. přenesená",J323,0)</f>
        <v>0</v>
      </c>
      <c r="BH323" s="149">
        <f>IF(N323="sníž. přenesená",J323,0)</f>
        <v>0</v>
      </c>
      <c r="BI323" s="149">
        <f>IF(N323="nulová",J323,0)</f>
        <v>0</v>
      </c>
      <c r="BJ323" s="16" t="s">
        <v>83</v>
      </c>
      <c r="BK323" s="149">
        <f>ROUND(I323*H323,2)</f>
        <v>0</v>
      </c>
      <c r="BL323" s="16" t="s">
        <v>256</v>
      </c>
      <c r="BM323" s="148" t="s">
        <v>1411</v>
      </c>
    </row>
    <row r="324" spans="1:65" s="2" customFormat="1" ht="28.8">
      <c r="A324" s="31"/>
      <c r="B324" s="32"/>
      <c r="C324" s="31"/>
      <c r="D324" s="150" t="s">
        <v>138</v>
      </c>
      <c r="E324" s="31"/>
      <c r="F324" s="151" t="s">
        <v>789</v>
      </c>
      <c r="G324" s="31"/>
      <c r="H324" s="31"/>
      <c r="I324" s="152"/>
      <c r="J324" s="31"/>
      <c r="K324" s="31"/>
      <c r="L324" s="32"/>
      <c r="M324" s="153"/>
      <c r="N324" s="154"/>
      <c r="O324" s="57"/>
      <c r="P324" s="57"/>
      <c r="Q324" s="57"/>
      <c r="R324" s="57"/>
      <c r="S324" s="57"/>
      <c r="T324" s="58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T324" s="16" t="s">
        <v>138</v>
      </c>
      <c r="AU324" s="16" t="s">
        <v>85</v>
      </c>
    </row>
    <row r="325" spans="1:65" s="2" customFormat="1" ht="16.5" customHeight="1">
      <c r="A325" s="31"/>
      <c r="B325" s="136"/>
      <c r="C325" s="174" t="s">
        <v>596</v>
      </c>
      <c r="D325" s="174" t="s">
        <v>337</v>
      </c>
      <c r="E325" s="175" t="s">
        <v>790</v>
      </c>
      <c r="F325" s="176" t="s">
        <v>791</v>
      </c>
      <c r="G325" s="177" t="s">
        <v>136</v>
      </c>
      <c r="H325" s="178">
        <v>32</v>
      </c>
      <c r="I325" s="179"/>
      <c r="J325" s="180">
        <f>ROUND(I325*H325,2)</f>
        <v>0</v>
      </c>
      <c r="K325" s="176" t="s">
        <v>1</v>
      </c>
      <c r="L325" s="181"/>
      <c r="M325" s="182" t="s">
        <v>1</v>
      </c>
      <c r="N325" s="183" t="s">
        <v>41</v>
      </c>
      <c r="O325" s="57"/>
      <c r="P325" s="146">
        <f>O325*H325</f>
        <v>0</v>
      </c>
      <c r="Q325" s="146">
        <v>0</v>
      </c>
      <c r="R325" s="146">
        <f>Q325*H325</f>
        <v>0</v>
      </c>
      <c r="S325" s="146">
        <v>0</v>
      </c>
      <c r="T325" s="147">
        <f>S325*H325</f>
        <v>0</v>
      </c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R325" s="148" t="s">
        <v>340</v>
      </c>
      <c r="AT325" s="148" t="s">
        <v>337</v>
      </c>
      <c r="AU325" s="148" t="s">
        <v>85</v>
      </c>
      <c r="AY325" s="16" t="s">
        <v>132</v>
      </c>
      <c r="BE325" s="149">
        <f>IF(N325="základní",J325,0)</f>
        <v>0</v>
      </c>
      <c r="BF325" s="149">
        <f>IF(N325="snížená",J325,0)</f>
        <v>0</v>
      </c>
      <c r="BG325" s="149">
        <f>IF(N325="zákl. přenesená",J325,0)</f>
        <v>0</v>
      </c>
      <c r="BH325" s="149">
        <f>IF(N325="sníž. přenesená",J325,0)</f>
        <v>0</v>
      </c>
      <c r="BI325" s="149">
        <f>IF(N325="nulová",J325,0)</f>
        <v>0</v>
      </c>
      <c r="BJ325" s="16" t="s">
        <v>83</v>
      </c>
      <c r="BK325" s="149">
        <f>ROUND(I325*H325,2)</f>
        <v>0</v>
      </c>
      <c r="BL325" s="16" t="s">
        <v>256</v>
      </c>
      <c r="BM325" s="148" t="s">
        <v>1412</v>
      </c>
    </row>
    <row r="326" spans="1:65" s="2" customFormat="1">
      <c r="A326" s="31"/>
      <c r="B326" s="32"/>
      <c r="C326" s="31"/>
      <c r="D326" s="150" t="s">
        <v>138</v>
      </c>
      <c r="E326" s="31"/>
      <c r="F326" s="151" t="s">
        <v>791</v>
      </c>
      <c r="G326" s="31"/>
      <c r="H326" s="31"/>
      <c r="I326" s="152"/>
      <c r="J326" s="31"/>
      <c r="K326" s="31"/>
      <c r="L326" s="32"/>
      <c r="M326" s="153"/>
      <c r="N326" s="154"/>
      <c r="O326" s="57"/>
      <c r="P326" s="57"/>
      <c r="Q326" s="57"/>
      <c r="R326" s="57"/>
      <c r="S326" s="57"/>
      <c r="T326" s="58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T326" s="16" t="s">
        <v>138</v>
      </c>
      <c r="AU326" s="16" t="s">
        <v>85</v>
      </c>
    </row>
    <row r="327" spans="1:65" s="2" customFormat="1" ht="37.950000000000003" customHeight="1">
      <c r="A327" s="31"/>
      <c r="B327" s="136"/>
      <c r="C327" s="137" t="s">
        <v>603</v>
      </c>
      <c r="D327" s="137" t="s">
        <v>133</v>
      </c>
      <c r="E327" s="138" t="s">
        <v>469</v>
      </c>
      <c r="F327" s="139" t="s">
        <v>470</v>
      </c>
      <c r="G327" s="140" t="s">
        <v>136</v>
      </c>
      <c r="H327" s="141">
        <v>6</v>
      </c>
      <c r="I327" s="142"/>
      <c r="J327" s="143">
        <f>ROUND(I327*H327,2)</f>
        <v>0</v>
      </c>
      <c r="K327" s="139" t="s">
        <v>179</v>
      </c>
      <c r="L327" s="32"/>
      <c r="M327" s="144" t="s">
        <v>1</v>
      </c>
      <c r="N327" s="145" t="s">
        <v>41</v>
      </c>
      <c r="O327" s="57"/>
      <c r="P327" s="146">
        <f>O327*H327</f>
        <v>0</v>
      </c>
      <c r="Q327" s="146">
        <v>0</v>
      </c>
      <c r="R327" s="146">
        <f>Q327*H327</f>
        <v>0</v>
      </c>
      <c r="S327" s="146">
        <v>0</v>
      </c>
      <c r="T327" s="147">
        <f>S327*H327</f>
        <v>0</v>
      </c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R327" s="148" t="s">
        <v>256</v>
      </c>
      <c r="AT327" s="148" t="s">
        <v>133</v>
      </c>
      <c r="AU327" s="148" t="s">
        <v>85</v>
      </c>
      <c r="AY327" s="16" t="s">
        <v>132</v>
      </c>
      <c r="BE327" s="149">
        <f>IF(N327="základní",J327,0)</f>
        <v>0</v>
      </c>
      <c r="BF327" s="149">
        <f>IF(N327="snížená",J327,0)</f>
        <v>0</v>
      </c>
      <c r="BG327" s="149">
        <f>IF(N327="zákl. přenesená",J327,0)</f>
        <v>0</v>
      </c>
      <c r="BH327" s="149">
        <f>IF(N327="sníž. přenesená",J327,0)</f>
        <v>0</v>
      </c>
      <c r="BI327" s="149">
        <f>IF(N327="nulová",J327,0)</f>
        <v>0</v>
      </c>
      <c r="BJ327" s="16" t="s">
        <v>83</v>
      </c>
      <c r="BK327" s="149">
        <f>ROUND(I327*H327,2)</f>
        <v>0</v>
      </c>
      <c r="BL327" s="16" t="s">
        <v>256</v>
      </c>
      <c r="BM327" s="148" t="s">
        <v>1413</v>
      </c>
    </row>
    <row r="328" spans="1:65" s="2" customFormat="1" ht="28.8">
      <c r="A328" s="31"/>
      <c r="B328" s="32"/>
      <c r="C328" s="31"/>
      <c r="D328" s="150" t="s">
        <v>138</v>
      </c>
      <c r="E328" s="31"/>
      <c r="F328" s="151" t="s">
        <v>1303</v>
      </c>
      <c r="G328" s="31"/>
      <c r="H328" s="31"/>
      <c r="I328" s="152"/>
      <c r="J328" s="31"/>
      <c r="K328" s="31"/>
      <c r="L328" s="32"/>
      <c r="M328" s="153"/>
      <c r="N328" s="154"/>
      <c r="O328" s="57"/>
      <c r="P328" s="57"/>
      <c r="Q328" s="57"/>
      <c r="R328" s="57"/>
      <c r="S328" s="57"/>
      <c r="T328" s="58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T328" s="16" t="s">
        <v>138</v>
      </c>
      <c r="AU328" s="16" t="s">
        <v>85</v>
      </c>
    </row>
    <row r="329" spans="1:65" s="2" customFormat="1" ht="37.950000000000003" customHeight="1">
      <c r="A329" s="31"/>
      <c r="B329" s="136"/>
      <c r="C329" s="174" t="s">
        <v>607</v>
      </c>
      <c r="D329" s="174" t="s">
        <v>337</v>
      </c>
      <c r="E329" s="175" t="s">
        <v>474</v>
      </c>
      <c r="F329" s="176" t="s">
        <v>475</v>
      </c>
      <c r="G329" s="177" t="s">
        <v>136</v>
      </c>
      <c r="H329" s="178">
        <v>6</v>
      </c>
      <c r="I329" s="179"/>
      <c r="J329" s="180">
        <f>ROUND(I329*H329,2)</f>
        <v>0</v>
      </c>
      <c r="K329" s="176" t="s">
        <v>1</v>
      </c>
      <c r="L329" s="181"/>
      <c r="M329" s="182" t="s">
        <v>1</v>
      </c>
      <c r="N329" s="183" t="s">
        <v>41</v>
      </c>
      <c r="O329" s="57"/>
      <c r="P329" s="146">
        <f>O329*H329</f>
        <v>0</v>
      </c>
      <c r="Q329" s="146">
        <v>0</v>
      </c>
      <c r="R329" s="146">
        <f>Q329*H329</f>
        <v>0</v>
      </c>
      <c r="S329" s="146">
        <v>0</v>
      </c>
      <c r="T329" s="147">
        <f>S329*H329</f>
        <v>0</v>
      </c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148" t="s">
        <v>340</v>
      </c>
      <c r="AT329" s="148" t="s">
        <v>337</v>
      </c>
      <c r="AU329" s="148" t="s">
        <v>85</v>
      </c>
      <c r="AY329" s="16" t="s">
        <v>132</v>
      </c>
      <c r="BE329" s="149">
        <f>IF(N329="základní",J329,0)</f>
        <v>0</v>
      </c>
      <c r="BF329" s="149">
        <f>IF(N329="snížená",J329,0)</f>
        <v>0</v>
      </c>
      <c r="BG329" s="149">
        <f>IF(N329="zákl. přenesená",J329,0)</f>
        <v>0</v>
      </c>
      <c r="BH329" s="149">
        <f>IF(N329="sníž. přenesená",J329,0)</f>
        <v>0</v>
      </c>
      <c r="BI329" s="149">
        <f>IF(N329="nulová",J329,0)</f>
        <v>0</v>
      </c>
      <c r="BJ329" s="16" t="s">
        <v>83</v>
      </c>
      <c r="BK329" s="149">
        <f>ROUND(I329*H329,2)</f>
        <v>0</v>
      </c>
      <c r="BL329" s="16" t="s">
        <v>256</v>
      </c>
      <c r="BM329" s="148" t="s">
        <v>1414</v>
      </c>
    </row>
    <row r="330" spans="1:65" s="2" customFormat="1" ht="28.8">
      <c r="A330" s="31"/>
      <c r="B330" s="32"/>
      <c r="C330" s="31"/>
      <c r="D330" s="150" t="s">
        <v>138</v>
      </c>
      <c r="E330" s="31"/>
      <c r="F330" s="151" t="s">
        <v>475</v>
      </c>
      <c r="G330" s="31"/>
      <c r="H330" s="31"/>
      <c r="I330" s="152"/>
      <c r="J330" s="31"/>
      <c r="K330" s="31"/>
      <c r="L330" s="32"/>
      <c r="M330" s="153"/>
      <c r="N330" s="154"/>
      <c r="O330" s="57"/>
      <c r="P330" s="57"/>
      <c r="Q330" s="57"/>
      <c r="R330" s="57"/>
      <c r="S330" s="57"/>
      <c r="T330" s="58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T330" s="16" t="s">
        <v>138</v>
      </c>
      <c r="AU330" s="16" t="s">
        <v>85</v>
      </c>
    </row>
    <row r="331" spans="1:65" s="2" customFormat="1" ht="37.950000000000003" customHeight="1">
      <c r="A331" s="31"/>
      <c r="B331" s="136"/>
      <c r="C331" s="174" t="s">
        <v>608</v>
      </c>
      <c r="D331" s="174" t="s">
        <v>337</v>
      </c>
      <c r="E331" s="175" t="s">
        <v>795</v>
      </c>
      <c r="F331" s="176" t="s">
        <v>796</v>
      </c>
      <c r="G331" s="177" t="s">
        <v>136</v>
      </c>
      <c r="H331" s="178">
        <v>2</v>
      </c>
      <c r="I331" s="179"/>
      <c r="J331" s="180">
        <f>ROUND(I331*H331,2)</f>
        <v>0</v>
      </c>
      <c r="K331" s="176" t="s">
        <v>1</v>
      </c>
      <c r="L331" s="181"/>
      <c r="M331" s="182" t="s">
        <v>1</v>
      </c>
      <c r="N331" s="183" t="s">
        <v>41</v>
      </c>
      <c r="O331" s="57"/>
      <c r="P331" s="146">
        <f>O331*H331</f>
        <v>0</v>
      </c>
      <c r="Q331" s="146">
        <v>0</v>
      </c>
      <c r="R331" s="146">
        <f>Q331*H331</f>
        <v>0</v>
      </c>
      <c r="S331" s="146">
        <v>0</v>
      </c>
      <c r="T331" s="147">
        <f>S331*H331</f>
        <v>0</v>
      </c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148" t="s">
        <v>340</v>
      </c>
      <c r="AT331" s="148" t="s">
        <v>337</v>
      </c>
      <c r="AU331" s="148" t="s">
        <v>85</v>
      </c>
      <c r="AY331" s="16" t="s">
        <v>132</v>
      </c>
      <c r="BE331" s="149">
        <f>IF(N331="základní",J331,0)</f>
        <v>0</v>
      </c>
      <c r="BF331" s="149">
        <f>IF(N331="snížená",J331,0)</f>
        <v>0</v>
      </c>
      <c r="BG331" s="149">
        <f>IF(N331="zákl. přenesená",J331,0)</f>
        <v>0</v>
      </c>
      <c r="BH331" s="149">
        <f>IF(N331="sníž. přenesená",J331,0)</f>
        <v>0</v>
      </c>
      <c r="BI331" s="149">
        <f>IF(N331="nulová",J331,0)</f>
        <v>0</v>
      </c>
      <c r="BJ331" s="16" t="s">
        <v>83</v>
      </c>
      <c r="BK331" s="149">
        <f>ROUND(I331*H331,2)</f>
        <v>0</v>
      </c>
      <c r="BL331" s="16" t="s">
        <v>256</v>
      </c>
      <c r="BM331" s="148" t="s">
        <v>1415</v>
      </c>
    </row>
    <row r="332" spans="1:65" s="2" customFormat="1" ht="19.2">
      <c r="A332" s="31"/>
      <c r="B332" s="32"/>
      <c r="C332" s="31"/>
      <c r="D332" s="150" t="s">
        <v>138</v>
      </c>
      <c r="E332" s="31"/>
      <c r="F332" s="151" t="s">
        <v>796</v>
      </c>
      <c r="G332" s="31"/>
      <c r="H332" s="31"/>
      <c r="I332" s="152"/>
      <c r="J332" s="31"/>
      <c r="K332" s="31"/>
      <c r="L332" s="32"/>
      <c r="M332" s="153"/>
      <c r="N332" s="154"/>
      <c r="O332" s="57"/>
      <c r="P332" s="57"/>
      <c r="Q332" s="57"/>
      <c r="R332" s="57"/>
      <c r="S332" s="57"/>
      <c r="T332" s="58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T332" s="16" t="s">
        <v>138</v>
      </c>
      <c r="AU332" s="16" t="s">
        <v>85</v>
      </c>
    </row>
    <row r="333" spans="1:65" s="2" customFormat="1" ht="16.5" customHeight="1">
      <c r="A333" s="31"/>
      <c r="B333" s="136"/>
      <c r="C333" s="174" t="s">
        <v>609</v>
      </c>
      <c r="D333" s="174" t="s">
        <v>337</v>
      </c>
      <c r="E333" s="175" t="s">
        <v>478</v>
      </c>
      <c r="F333" s="176" t="s">
        <v>479</v>
      </c>
      <c r="G333" s="177" t="s">
        <v>136</v>
      </c>
      <c r="H333" s="178">
        <v>6</v>
      </c>
      <c r="I333" s="179"/>
      <c r="J333" s="180">
        <f>ROUND(I333*H333,2)</f>
        <v>0</v>
      </c>
      <c r="K333" s="176" t="s">
        <v>1</v>
      </c>
      <c r="L333" s="181"/>
      <c r="M333" s="182" t="s">
        <v>1</v>
      </c>
      <c r="N333" s="183" t="s">
        <v>41</v>
      </c>
      <c r="O333" s="57"/>
      <c r="P333" s="146">
        <f>O333*H333</f>
        <v>0</v>
      </c>
      <c r="Q333" s="146">
        <v>0</v>
      </c>
      <c r="R333" s="146">
        <f>Q333*H333</f>
        <v>0</v>
      </c>
      <c r="S333" s="146">
        <v>0</v>
      </c>
      <c r="T333" s="147">
        <f>S333*H333</f>
        <v>0</v>
      </c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R333" s="148" t="s">
        <v>340</v>
      </c>
      <c r="AT333" s="148" t="s">
        <v>337</v>
      </c>
      <c r="AU333" s="148" t="s">
        <v>85</v>
      </c>
      <c r="AY333" s="16" t="s">
        <v>132</v>
      </c>
      <c r="BE333" s="149">
        <f>IF(N333="základní",J333,0)</f>
        <v>0</v>
      </c>
      <c r="BF333" s="149">
        <f>IF(N333="snížená",J333,0)</f>
        <v>0</v>
      </c>
      <c r="BG333" s="149">
        <f>IF(N333="zákl. přenesená",J333,0)</f>
        <v>0</v>
      </c>
      <c r="BH333" s="149">
        <f>IF(N333="sníž. přenesená",J333,0)</f>
        <v>0</v>
      </c>
      <c r="BI333" s="149">
        <f>IF(N333="nulová",J333,0)</f>
        <v>0</v>
      </c>
      <c r="BJ333" s="16" t="s">
        <v>83</v>
      </c>
      <c r="BK333" s="149">
        <f>ROUND(I333*H333,2)</f>
        <v>0</v>
      </c>
      <c r="BL333" s="16" t="s">
        <v>256</v>
      </c>
      <c r="BM333" s="148" t="s">
        <v>1416</v>
      </c>
    </row>
    <row r="334" spans="1:65" s="2" customFormat="1">
      <c r="A334" s="31"/>
      <c r="B334" s="32"/>
      <c r="C334" s="31"/>
      <c r="D334" s="150" t="s">
        <v>138</v>
      </c>
      <c r="E334" s="31"/>
      <c r="F334" s="151" t="s">
        <v>479</v>
      </c>
      <c r="G334" s="31"/>
      <c r="H334" s="31"/>
      <c r="I334" s="152"/>
      <c r="J334" s="31"/>
      <c r="K334" s="31"/>
      <c r="L334" s="32"/>
      <c r="M334" s="153"/>
      <c r="N334" s="154"/>
      <c r="O334" s="57"/>
      <c r="P334" s="57"/>
      <c r="Q334" s="57"/>
      <c r="R334" s="57"/>
      <c r="S334" s="57"/>
      <c r="T334" s="58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T334" s="16" t="s">
        <v>138</v>
      </c>
      <c r="AU334" s="16" t="s">
        <v>85</v>
      </c>
    </row>
    <row r="335" spans="1:65" s="2" customFormat="1" ht="24.15" customHeight="1">
      <c r="A335" s="31"/>
      <c r="B335" s="136"/>
      <c r="C335" s="137" t="s">
        <v>610</v>
      </c>
      <c r="D335" s="137" t="s">
        <v>133</v>
      </c>
      <c r="E335" s="138" t="s">
        <v>482</v>
      </c>
      <c r="F335" s="139" t="s">
        <v>483</v>
      </c>
      <c r="G335" s="140" t="s">
        <v>136</v>
      </c>
      <c r="H335" s="141">
        <v>1</v>
      </c>
      <c r="I335" s="142"/>
      <c r="J335" s="143">
        <f>ROUND(I335*H335,2)</f>
        <v>0</v>
      </c>
      <c r="K335" s="139" t="s">
        <v>1</v>
      </c>
      <c r="L335" s="32"/>
      <c r="M335" s="144" t="s">
        <v>1</v>
      </c>
      <c r="N335" s="145" t="s">
        <v>41</v>
      </c>
      <c r="O335" s="57"/>
      <c r="P335" s="146">
        <f>O335*H335</f>
        <v>0</v>
      </c>
      <c r="Q335" s="146">
        <v>0</v>
      </c>
      <c r="R335" s="146">
        <f>Q335*H335</f>
        <v>0</v>
      </c>
      <c r="S335" s="146">
        <v>0</v>
      </c>
      <c r="T335" s="147">
        <f>S335*H335</f>
        <v>0</v>
      </c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R335" s="148" t="s">
        <v>256</v>
      </c>
      <c r="AT335" s="148" t="s">
        <v>133</v>
      </c>
      <c r="AU335" s="148" t="s">
        <v>85</v>
      </c>
      <c r="AY335" s="16" t="s">
        <v>132</v>
      </c>
      <c r="BE335" s="149">
        <f>IF(N335="základní",J335,0)</f>
        <v>0</v>
      </c>
      <c r="BF335" s="149">
        <f>IF(N335="snížená",J335,0)</f>
        <v>0</v>
      </c>
      <c r="BG335" s="149">
        <f>IF(N335="zákl. přenesená",J335,0)</f>
        <v>0</v>
      </c>
      <c r="BH335" s="149">
        <f>IF(N335="sníž. přenesená",J335,0)</f>
        <v>0</v>
      </c>
      <c r="BI335" s="149">
        <f>IF(N335="nulová",J335,0)</f>
        <v>0</v>
      </c>
      <c r="BJ335" s="16" t="s">
        <v>83</v>
      </c>
      <c r="BK335" s="149">
        <f>ROUND(I335*H335,2)</f>
        <v>0</v>
      </c>
      <c r="BL335" s="16" t="s">
        <v>256</v>
      </c>
      <c r="BM335" s="148" t="s">
        <v>1417</v>
      </c>
    </row>
    <row r="336" spans="1:65" s="2" customFormat="1" ht="28.8">
      <c r="A336" s="31"/>
      <c r="B336" s="32"/>
      <c r="C336" s="31"/>
      <c r="D336" s="150" t="s">
        <v>138</v>
      </c>
      <c r="E336" s="31"/>
      <c r="F336" s="151" t="s">
        <v>485</v>
      </c>
      <c r="G336" s="31"/>
      <c r="H336" s="31"/>
      <c r="I336" s="152"/>
      <c r="J336" s="31"/>
      <c r="K336" s="31"/>
      <c r="L336" s="32"/>
      <c r="M336" s="153"/>
      <c r="N336" s="154"/>
      <c r="O336" s="57"/>
      <c r="P336" s="57"/>
      <c r="Q336" s="57"/>
      <c r="R336" s="57"/>
      <c r="S336" s="57"/>
      <c r="T336" s="58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T336" s="16" t="s">
        <v>138</v>
      </c>
      <c r="AU336" s="16" t="s">
        <v>85</v>
      </c>
    </row>
    <row r="337" spans="1:65" s="2" customFormat="1" ht="24.15" customHeight="1">
      <c r="A337" s="31"/>
      <c r="B337" s="136"/>
      <c r="C337" s="137" t="s">
        <v>611</v>
      </c>
      <c r="D337" s="137" t="s">
        <v>133</v>
      </c>
      <c r="E337" s="138" t="s">
        <v>487</v>
      </c>
      <c r="F337" s="139" t="s">
        <v>488</v>
      </c>
      <c r="G337" s="140" t="s">
        <v>242</v>
      </c>
      <c r="H337" s="141">
        <v>0.01</v>
      </c>
      <c r="I337" s="142"/>
      <c r="J337" s="143">
        <f>ROUND(I337*H337,2)</f>
        <v>0</v>
      </c>
      <c r="K337" s="139" t="s">
        <v>1</v>
      </c>
      <c r="L337" s="32"/>
      <c r="M337" s="144" t="s">
        <v>1</v>
      </c>
      <c r="N337" s="145" t="s">
        <v>41</v>
      </c>
      <c r="O337" s="57"/>
      <c r="P337" s="146">
        <f>O337*H337</f>
        <v>0</v>
      </c>
      <c r="Q337" s="146">
        <v>0</v>
      </c>
      <c r="R337" s="146">
        <f>Q337*H337</f>
        <v>0</v>
      </c>
      <c r="S337" s="146">
        <v>0</v>
      </c>
      <c r="T337" s="147">
        <f>S337*H337</f>
        <v>0</v>
      </c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R337" s="148" t="s">
        <v>256</v>
      </c>
      <c r="AT337" s="148" t="s">
        <v>133</v>
      </c>
      <c r="AU337" s="148" t="s">
        <v>85</v>
      </c>
      <c r="AY337" s="16" t="s">
        <v>132</v>
      </c>
      <c r="BE337" s="149">
        <f>IF(N337="základní",J337,0)</f>
        <v>0</v>
      </c>
      <c r="BF337" s="149">
        <f>IF(N337="snížená",J337,0)</f>
        <v>0</v>
      </c>
      <c r="BG337" s="149">
        <f>IF(N337="zákl. přenesená",J337,0)</f>
        <v>0</v>
      </c>
      <c r="BH337" s="149">
        <f>IF(N337="sníž. přenesená",J337,0)</f>
        <v>0</v>
      </c>
      <c r="BI337" s="149">
        <f>IF(N337="nulová",J337,0)</f>
        <v>0</v>
      </c>
      <c r="BJ337" s="16" t="s">
        <v>83</v>
      </c>
      <c r="BK337" s="149">
        <f>ROUND(I337*H337,2)</f>
        <v>0</v>
      </c>
      <c r="BL337" s="16" t="s">
        <v>256</v>
      </c>
      <c r="BM337" s="148" t="s">
        <v>1418</v>
      </c>
    </row>
    <row r="338" spans="1:65" s="2" customFormat="1" ht="28.8">
      <c r="A338" s="31"/>
      <c r="B338" s="32"/>
      <c r="C338" s="31"/>
      <c r="D338" s="150" t="s">
        <v>138</v>
      </c>
      <c r="E338" s="31"/>
      <c r="F338" s="151" t="s">
        <v>490</v>
      </c>
      <c r="G338" s="31"/>
      <c r="H338" s="31"/>
      <c r="I338" s="152"/>
      <c r="J338" s="31"/>
      <c r="K338" s="31"/>
      <c r="L338" s="32"/>
      <c r="M338" s="153"/>
      <c r="N338" s="154"/>
      <c r="O338" s="57"/>
      <c r="P338" s="57"/>
      <c r="Q338" s="57"/>
      <c r="R338" s="57"/>
      <c r="S338" s="57"/>
      <c r="T338" s="58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T338" s="16" t="s">
        <v>138</v>
      </c>
      <c r="AU338" s="16" t="s">
        <v>85</v>
      </c>
    </row>
    <row r="339" spans="1:65" s="2" customFormat="1" ht="24.15" customHeight="1">
      <c r="A339" s="31"/>
      <c r="B339" s="136"/>
      <c r="C339" s="137" t="s">
        <v>616</v>
      </c>
      <c r="D339" s="137" t="s">
        <v>133</v>
      </c>
      <c r="E339" s="138" t="s">
        <v>492</v>
      </c>
      <c r="F339" s="139" t="s">
        <v>493</v>
      </c>
      <c r="G339" s="140" t="s">
        <v>494</v>
      </c>
      <c r="H339" s="141">
        <v>1</v>
      </c>
      <c r="I339" s="142"/>
      <c r="J339" s="143">
        <f>ROUND(I339*H339,2)</f>
        <v>0</v>
      </c>
      <c r="K339" s="139" t="s">
        <v>1</v>
      </c>
      <c r="L339" s="32"/>
      <c r="M339" s="144" t="s">
        <v>1</v>
      </c>
      <c r="N339" s="145" t="s">
        <v>41</v>
      </c>
      <c r="O339" s="57"/>
      <c r="P339" s="146">
        <f>O339*H339</f>
        <v>0</v>
      </c>
      <c r="Q339" s="146">
        <v>0</v>
      </c>
      <c r="R339" s="146">
        <f>Q339*H339</f>
        <v>0</v>
      </c>
      <c r="S339" s="146">
        <v>0</v>
      </c>
      <c r="T339" s="147">
        <f>S339*H339</f>
        <v>0</v>
      </c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R339" s="148" t="s">
        <v>256</v>
      </c>
      <c r="AT339" s="148" t="s">
        <v>133</v>
      </c>
      <c r="AU339" s="148" t="s">
        <v>85</v>
      </c>
      <c r="AY339" s="16" t="s">
        <v>132</v>
      </c>
      <c r="BE339" s="149">
        <f>IF(N339="základní",J339,0)</f>
        <v>0</v>
      </c>
      <c r="BF339" s="149">
        <f>IF(N339="snížená",J339,0)</f>
        <v>0</v>
      </c>
      <c r="BG339" s="149">
        <f>IF(N339="zákl. přenesená",J339,0)</f>
        <v>0</v>
      </c>
      <c r="BH339" s="149">
        <f>IF(N339="sníž. přenesená",J339,0)</f>
        <v>0</v>
      </c>
      <c r="BI339" s="149">
        <f>IF(N339="nulová",J339,0)</f>
        <v>0</v>
      </c>
      <c r="BJ339" s="16" t="s">
        <v>83</v>
      </c>
      <c r="BK339" s="149">
        <f>ROUND(I339*H339,2)</f>
        <v>0</v>
      </c>
      <c r="BL339" s="16" t="s">
        <v>256</v>
      </c>
      <c r="BM339" s="148" t="s">
        <v>1419</v>
      </c>
    </row>
    <row r="340" spans="1:65" s="2" customFormat="1" ht="19.2">
      <c r="A340" s="31"/>
      <c r="B340" s="32"/>
      <c r="C340" s="31"/>
      <c r="D340" s="150" t="s">
        <v>138</v>
      </c>
      <c r="E340" s="31"/>
      <c r="F340" s="151" t="s">
        <v>493</v>
      </c>
      <c r="G340" s="31"/>
      <c r="H340" s="31"/>
      <c r="I340" s="152"/>
      <c r="J340" s="31"/>
      <c r="K340" s="31"/>
      <c r="L340" s="32"/>
      <c r="M340" s="153"/>
      <c r="N340" s="154"/>
      <c r="O340" s="57"/>
      <c r="P340" s="57"/>
      <c r="Q340" s="57"/>
      <c r="R340" s="57"/>
      <c r="S340" s="57"/>
      <c r="T340" s="58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T340" s="16" t="s">
        <v>138</v>
      </c>
      <c r="AU340" s="16" t="s">
        <v>85</v>
      </c>
    </row>
    <row r="341" spans="1:65" s="2" customFormat="1" ht="16.5" customHeight="1">
      <c r="A341" s="31"/>
      <c r="B341" s="136"/>
      <c r="C341" s="137" t="s">
        <v>620</v>
      </c>
      <c r="D341" s="137" t="s">
        <v>133</v>
      </c>
      <c r="E341" s="138" t="s">
        <v>497</v>
      </c>
      <c r="F341" s="139" t="s">
        <v>498</v>
      </c>
      <c r="G341" s="140" t="s">
        <v>494</v>
      </c>
      <c r="H341" s="141">
        <v>1</v>
      </c>
      <c r="I341" s="142"/>
      <c r="J341" s="143">
        <f>ROUND(I341*H341,2)</f>
        <v>0</v>
      </c>
      <c r="K341" s="139" t="s">
        <v>1</v>
      </c>
      <c r="L341" s="32"/>
      <c r="M341" s="144" t="s">
        <v>1</v>
      </c>
      <c r="N341" s="145" t="s">
        <v>41</v>
      </c>
      <c r="O341" s="57"/>
      <c r="P341" s="146">
        <f>O341*H341</f>
        <v>0</v>
      </c>
      <c r="Q341" s="146">
        <v>0</v>
      </c>
      <c r="R341" s="146">
        <f>Q341*H341</f>
        <v>0</v>
      </c>
      <c r="S341" s="146">
        <v>0</v>
      </c>
      <c r="T341" s="147">
        <f>S341*H341</f>
        <v>0</v>
      </c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R341" s="148" t="s">
        <v>256</v>
      </c>
      <c r="AT341" s="148" t="s">
        <v>133</v>
      </c>
      <c r="AU341" s="148" t="s">
        <v>85</v>
      </c>
      <c r="AY341" s="16" t="s">
        <v>132</v>
      </c>
      <c r="BE341" s="149">
        <f>IF(N341="základní",J341,0)</f>
        <v>0</v>
      </c>
      <c r="BF341" s="149">
        <f>IF(N341="snížená",J341,0)</f>
        <v>0</v>
      </c>
      <c r="BG341" s="149">
        <f>IF(N341="zákl. přenesená",J341,0)</f>
        <v>0</v>
      </c>
      <c r="BH341" s="149">
        <f>IF(N341="sníž. přenesená",J341,0)</f>
        <v>0</v>
      </c>
      <c r="BI341" s="149">
        <f>IF(N341="nulová",J341,0)</f>
        <v>0</v>
      </c>
      <c r="BJ341" s="16" t="s">
        <v>83</v>
      </c>
      <c r="BK341" s="149">
        <f>ROUND(I341*H341,2)</f>
        <v>0</v>
      </c>
      <c r="BL341" s="16" t="s">
        <v>256</v>
      </c>
      <c r="BM341" s="148" t="s">
        <v>1420</v>
      </c>
    </row>
    <row r="342" spans="1:65" s="2" customFormat="1">
      <c r="A342" s="31"/>
      <c r="B342" s="32"/>
      <c r="C342" s="31"/>
      <c r="D342" s="150" t="s">
        <v>138</v>
      </c>
      <c r="E342" s="31"/>
      <c r="F342" s="151" t="s">
        <v>498</v>
      </c>
      <c r="G342" s="31"/>
      <c r="H342" s="31"/>
      <c r="I342" s="152"/>
      <c r="J342" s="31"/>
      <c r="K342" s="31"/>
      <c r="L342" s="32"/>
      <c r="M342" s="153"/>
      <c r="N342" s="154"/>
      <c r="O342" s="57"/>
      <c r="P342" s="57"/>
      <c r="Q342" s="57"/>
      <c r="R342" s="57"/>
      <c r="S342" s="57"/>
      <c r="T342" s="58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T342" s="16" t="s">
        <v>138</v>
      </c>
      <c r="AU342" s="16" t="s">
        <v>85</v>
      </c>
    </row>
    <row r="343" spans="1:65" s="11" customFormat="1" ht="22.95" customHeight="1">
      <c r="B343" s="125"/>
      <c r="D343" s="126" t="s">
        <v>75</v>
      </c>
      <c r="E343" s="163" t="s">
        <v>1311</v>
      </c>
      <c r="F343" s="163" t="s">
        <v>1312</v>
      </c>
      <c r="I343" s="128"/>
      <c r="J343" s="164">
        <f>BK343</f>
        <v>0</v>
      </c>
      <c r="L343" s="125"/>
      <c r="M343" s="130"/>
      <c r="N343" s="131"/>
      <c r="O343" s="131"/>
      <c r="P343" s="132">
        <f>SUM(P344:P348)</f>
        <v>0</v>
      </c>
      <c r="Q343" s="131"/>
      <c r="R343" s="132">
        <f>SUM(R344:R348)</f>
        <v>4.7280000000000003E-2</v>
      </c>
      <c r="S343" s="131"/>
      <c r="T343" s="133">
        <f>SUM(T344:T348)</f>
        <v>0</v>
      </c>
      <c r="AR343" s="126" t="s">
        <v>85</v>
      </c>
      <c r="AT343" s="134" t="s">
        <v>75</v>
      </c>
      <c r="AU343" s="134" t="s">
        <v>83</v>
      </c>
      <c r="AY343" s="126" t="s">
        <v>132</v>
      </c>
      <c r="BK343" s="135">
        <f>SUM(BK344:BK348)</f>
        <v>0</v>
      </c>
    </row>
    <row r="344" spans="1:65" s="2" customFormat="1" ht="24.15" customHeight="1">
      <c r="A344" s="31"/>
      <c r="B344" s="136"/>
      <c r="C344" s="137" t="s">
        <v>803</v>
      </c>
      <c r="D344" s="137" t="s">
        <v>133</v>
      </c>
      <c r="E344" s="138" t="s">
        <v>1313</v>
      </c>
      <c r="F344" s="139" t="s">
        <v>1314</v>
      </c>
      <c r="G344" s="140" t="s">
        <v>178</v>
      </c>
      <c r="H344" s="141">
        <v>4</v>
      </c>
      <c r="I344" s="142"/>
      <c r="J344" s="143">
        <f>ROUND(I344*H344,2)</f>
        <v>0</v>
      </c>
      <c r="K344" s="139" t="s">
        <v>179</v>
      </c>
      <c r="L344" s="32"/>
      <c r="M344" s="144" t="s">
        <v>1</v>
      </c>
      <c r="N344" s="145" t="s">
        <v>41</v>
      </c>
      <c r="O344" s="57"/>
      <c r="P344" s="146">
        <f>O344*H344</f>
        <v>0</v>
      </c>
      <c r="Q344" s="146">
        <v>1.1820000000000001E-2</v>
      </c>
      <c r="R344" s="146">
        <f>Q344*H344</f>
        <v>4.7280000000000003E-2</v>
      </c>
      <c r="S344" s="146">
        <v>0</v>
      </c>
      <c r="T344" s="147">
        <f>S344*H344</f>
        <v>0</v>
      </c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R344" s="148" t="s">
        <v>256</v>
      </c>
      <c r="AT344" s="148" t="s">
        <v>133</v>
      </c>
      <c r="AU344" s="148" t="s">
        <v>85</v>
      </c>
      <c r="AY344" s="16" t="s">
        <v>132</v>
      </c>
      <c r="BE344" s="149">
        <f>IF(N344="základní",J344,0)</f>
        <v>0</v>
      </c>
      <c r="BF344" s="149">
        <f>IF(N344="snížená",J344,0)</f>
        <v>0</v>
      </c>
      <c r="BG344" s="149">
        <f>IF(N344="zákl. přenesená",J344,0)</f>
        <v>0</v>
      </c>
      <c r="BH344" s="149">
        <f>IF(N344="sníž. přenesená",J344,0)</f>
        <v>0</v>
      </c>
      <c r="BI344" s="149">
        <f>IF(N344="nulová",J344,0)</f>
        <v>0</v>
      </c>
      <c r="BJ344" s="16" t="s">
        <v>83</v>
      </c>
      <c r="BK344" s="149">
        <f>ROUND(I344*H344,2)</f>
        <v>0</v>
      </c>
      <c r="BL344" s="16" t="s">
        <v>256</v>
      </c>
      <c r="BM344" s="148" t="s">
        <v>1421</v>
      </c>
    </row>
    <row r="345" spans="1:65" s="2" customFormat="1" ht="38.4">
      <c r="A345" s="31"/>
      <c r="B345" s="32"/>
      <c r="C345" s="31"/>
      <c r="D345" s="150" t="s">
        <v>138</v>
      </c>
      <c r="E345" s="31"/>
      <c r="F345" s="151" t="s">
        <v>1316</v>
      </c>
      <c r="G345" s="31"/>
      <c r="H345" s="31"/>
      <c r="I345" s="152"/>
      <c r="J345" s="31"/>
      <c r="K345" s="31"/>
      <c r="L345" s="32"/>
      <c r="M345" s="153"/>
      <c r="N345" s="154"/>
      <c r="O345" s="57"/>
      <c r="P345" s="57"/>
      <c r="Q345" s="57"/>
      <c r="R345" s="57"/>
      <c r="S345" s="57"/>
      <c r="T345" s="58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T345" s="16" t="s">
        <v>138</v>
      </c>
      <c r="AU345" s="16" t="s">
        <v>85</v>
      </c>
    </row>
    <row r="346" spans="1:65" s="13" customFormat="1">
      <c r="B346" s="165"/>
      <c r="D346" s="150" t="s">
        <v>186</v>
      </c>
      <c r="E346" s="166" t="s">
        <v>1</v>
      </c>
      <c r="F346" s="167" t="s">
        <v>1317</v>
      </c>
      <c r="H346" s="168">
        <v>4</v>
      </c>
      <c r="I346" s="169"/>
      <c r="L346" s="165"/>
      <c r="M346" s="170"/>
      <c r="N346" s="171"/>
      <c r="O346" s="171"/>
      <c r="P346" s="171"/>
      <c r="Q346" s="171"/>
      <c r="R346" s="171"/>
      <c r="S346" s="171"/>
      <c r="T346" s="172"/>
      <c r="AT346" s="166" t="s">
        <v>186</v>
      </c>
      <c r="AU346" s="166" t="s">
        <v>85</v>
      </c>
      <c r="AV346" s="13" t="s">
        <v>85</v>
      </c>
      <c r="AW346" s="13" t="s">
        <v>31</v>
      </c>
      <c r="AX346" s="13" t="s">
        <v>83</v>
      </c>
      <c r="AY346" s="166" t="s">
        <v>132</v>
      </c>
    </row>
    <row r="347" spans="1:65" s="2" customFormat="1" ht="24.15" customHeight="1">
      <c r="A347" s="31"/>
      <c r="B347" s="136"/>
      <c r="C347" s="137" t="s">
        <v>805</v>
      </c>
      <c r="D347" s="137" t="s">
        <v>133</v>
      </c>
      <c r="E347" s="138" t="s">
        <v>1318</v>
      </c>
      <c r="F347" s="139" t="s">
        <v>1319</v>
      </c>
      <c r="G347" s="140" t="s">
        <v>289</v>
      </c>
      <c r="H347" s="173"/>
      <c r="I347" s="142"/>
      <c r="J347" s="143">
        <f>ROUND(I347*H347,2)</f>
        <v>0</v>
      </c>
      <c r="K347" s="139" t="s">
        <v>179</v>
      </c>
      <c r="L347" s="32"/>
      <c r="M347" s="144" t="s">
        <v>1</v>
      </c>
      <c r="N347" s="145" t="s">
        <v>41</v>
      </c>
      <c r="O347" s="57"/>
      <c r="P347" s="146">
        <f>O347*H347</f>
        <v>0</v>
      </c>
      <c r="Q347" s="146">
        <v>0</v>
      </c>
      <c r="R347" s="146">
        <f>Q347*H347</f>
        <v>0</v>
      </c>
      <c r="S347" s="146">
        <v>0</v>
      </c>
      <c r="T347" s="147">
        <f>S347*H347</f>
        <v>0</v>
      </c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R347" s="148" t="s">
        <v>256</v>
      </c>
      <c r="AT347" s="148" t="s">
        <v>133</v>
      </c>
      <c r="AU347" s="148" t="s">
        <v>85</v>
      </c>
      <c r="AY347" s="16" t="s">
        <v>132</v>
      </c>
      <c r="BE347" s="149">
        <f>IF(N347="základní",J347,0)</f>
        <v>0</v>
      </c>
      <c r="BF347" s="149">
        <f>IF(N347="snížená",J347,0)</f>
        <v>0</v>
      </c>
      <c r="BG347" s="149">
        <f>IF(N347="zákl. přenesená",J347,0)</f>
        <v>0</v>
      </c>
      <c r="BH347" s="149">
        <f>IF(N347="sníž. přenesená",J347,0)</f>
        <v>0</v>
      </c>
      <c r="BI347" s="149">
        <f>IF(N347="nulová",J347,0)</f>
        <v>0</v>
      </c>
      <c r="BJ347" s="16" t="s">
        <v>83</v>
      </c>
      <c r="BK347" s="149">
        <f>ROUND(I347*H347,2)</f>
        <v>0</v>
      </c>
      <c r="BL347" s="16" t="s">
        <v>256</v>
      </c>
      <c r="BM347" s="148" t="s">
        <v>1422</v>
      </c>
    </row>
    <row r="348" spans="1:65" s="2" customFormat="1" ht="28.8">
      <c r="A348" s="31"/>
      <c r="B348" s="32"/>
      <c r="C348" s="31"/>
      <c r="D348" s="150" t="s">
        <v>138</v>
      </c>
      <c r="E348" s="31"/>
      <c r="F348" s="151" t="s">
        <v>1321</v>
      </c>
      <c r="G348" s="31"/>
      <c r="H348" s="31"/>
      <c r="I348" s="152"/>
      <c r="J348" s="31"/>
      <c r="K348" s="31"/>
      <c r="L348" s="32"/>
      <c r="M348" s="153"/>
      <c r="N348" s="154"/>
      <c r="O348" s="57"/>
      <c r="P348" s="57"/>
      <c r="Q348" s="57"/>
      <c r="R348" s="57"/>
      <c r="S348" s="57"/>
      <c r="T348" s="58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T348" s="16" t="s">
        <v>138</v>
      </c>
      <c r="AU348" s="16" t="s">
        <v>85</v>
      </c>
    </row>
    <row r="349" spans="1:65" s="11" customFormat="1" ht="22.95" customHeight="1">
      <c r="B349" s="125"/>
      <c r="D349" s="126" t="s">
        <v>75</v>
      </c>
      <c r="E349" s="163" t="s">
        <v>993</v>
      </c>
      <c r="F349" s="163" t="s">
        <v>994</v>
      </c>
      <c r="I349" s="128"/>
      <c r="J349" s="164">
        <f>BK349</f>
        <v>0</v>
      </c>
      <c r="L349" s="125"/>
      <c r="M349" s="130"/>
      <c r="N349" s="131"/>
      <c r="O349" s="131"/>
      <c r="P349" s="132">
        <f>SUM(P350:P351)</f>
        <v>0</v>
      </c>
      <c r="Q349" s="131"/>
      <c r="R349" s="132">
        <f>SUM(R350:R351)</f>
        <v>0</v>
      </c>
      <c r="S349" s="131"/>
      <c r="T349" s="133">
        <f>SUM(T350:T351)</f>
        <v>2.4E-2</v>
      </c>
      <c r="AR349" s="126" t="s">
        <v>85</v>
      </c>
      <c r="AT349" s="134" t="s">
        <v>75</v>
      </c>
      <c r="AU349" s="134" t="s">
        <v>83</v>
      </c>
      <c r="AY349" s="126" t="s">
        <v>132</v>
      </c>
      <c r="BK349" s="135">
        <f>SUM(BK350:BK351)</f>
        <v>0</v>
      </c>
    </row>
    <row r="350" spans="1:65" s="2" customFormat="1" ht="24.15" customHeight="1">
      <c r="A350" s="31"/>
      <c r="B350" s="136"/>
      <c r="C350" s="137" t="s">
        <v>807</v>
      </c>
      <c r="D350" s="137" t="s">
        <v>133</v>
      </c>
      <c r="E350" s="138" t="s">
        <v>1322</v>
      </c>
      <c r="F350" s="139" t="s">
        <v>1323</v>
      </c>
      <c r="G350" s="140" t="s">
        <v>136</v>
      </c>
      <c r="H350" s="141">
        <v>1</v>
      </c>
      <c r="I350" s="142"/>
      <c r="J350" s="143">
        <f>ROUND(I350*H350,2)</f>
        <v>0</v>
      </c>
      <c r="K350" s="139" t="s">
        <v>179</v>
      </c>
      <c r="L350" s="32"/>
      <c r="M350" s="144" t="s">
        <v>1</v>
      </c>
      <c r="N350" s="145" t="s">
        <v>41</v>
      </c>
      <c r="O350" s="57"/>
      <c r="P350" s="146">
        <f>O350*H350</f>
        <v>0</v>
      </c>
      <c r="Q350" s="146">
        <v>0</v>
      </c>
      <c r="R350" s="146">
        <f>Q350*H350</f>
        <v>0</v>
      </c>
      <c r="S350" s="146">
        <v>2.4E-2</v>
      </c>
      <c r="T350" s="147">
        <f>S350*H350</f>
        <v>2.4E-2</v>
      </c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R350" s="148" t="s">
        <v>256</v>
      </c>
      <c r="AT350" s="148" t="s">
        <v>133</v>
      </c>
      <c r="AU350" s="148" t="s">
        <v>85</v>
      </c>
      <c r="AY350" s="16" t="s">
        <v>132</v>
      </c>
      <c r="BE350" s="149">
        <f>IF(N350="základní",J350,0)</f>
        <v>0</v>
      </c>
      <c r="BF350" s="149">
        <f>IF(N350="snížená",J350,0)</f>
        <v>0</v>
      </c>
      <c r="BG350" s="149">
        <f>IF(N350="zákl. přenesená",J350,0)</f>
        <v>0</v>
      </c>
      <c r="BH350" s="149">
        <f>IF(N350="sníž. přenesená",J350,0)</f>
        <v>0</v>
      </c>
      <c r="BI350" s="149">
        <f>IF(N350="nulová",J350,0)</f>
        <v>0</v>
      </c>
      <c r="BJ350" s="16" t="s">
        <v>83</v>
      </c>
      <c r="BK350" s="149">
        <f>ROUND(I350*H350,2)</f>
        <v>0</v>
      </c>
      <c r="BL350" s="16" t="s">
        <v>256</v>
      </c>
      <c r="BM350" s="148" t="s">
        <v>1423</v>
      </c>
    </row>
    <row r="351" spans="1:65" s="2" customFormat="1" ht="19.2">
      <c r="A351" s="31"/>
      <c r="B351" s="32"/>
      <c r="C351" s="31"/>
      <c r="D351" s="150" t="s">
        <v>138</v>
      </c>
      <c r="E351" s="31"/>
      <c r="F351" s="151" t="s">
        <v>1325</v>
      </c>
      <c r="G351" s="31"/>
      <c r="H351" s="31"/>
      <c r="I351" s="152"/>
      <c r="J351" s="31"/>
      <c r="K351" s="31"/>
      <c r="L351" s="32"/>
      <c r="M351" s="153"/>
      <c r="N351" s="154"/>
      <c r="O351" s="57"/>
      <c r="P351" s="57"/>
      <c r="Q351" s="57"/>
      <c r="R351" s="57"/>
      <c r="S351" s="57"/>
      <c r="T351" s="58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T351" s="16" t="s">
        <v>138</v>
      </c>
      <c r="AU351" s="16" t="s">
        <v>85</v>
      </c>
    </row>
    <row r="352" spans="1:65" s="11" customFormat="1" ht="22.95" customHeight="1">
      <c r="B352" s="125"/>
      <c r="D352" s="126" t="s">
        <v>75</v>
      </c>
      <c r="E352" s="163" t="s">
        <v>525</v>
      </c>
      <c r="F352" s="163" t="s">
        <v>526</v>
      </c>
      <c r="I352" s="128"/>
      <c r="J352" s="164">
        <f>BK352</f>
        <v>0</v>
      </c>
      <c r="L352" s="125"/>
      <c r="M352" s="130"/>
      <c r="N352" s="131"/>
      <c r="O352" s="131"/>
      <c r="P352" s="132">
        <f>SUM(P353:P378)</f>
        <v>0</v>
      </c>
      <c r="Q352" s="131"/>
      <c r="R352" s="132">
        <f>SUM(R353:R378)</f>
        <v>0.42376519999999995</v>
      </c>
      <c r="S352" s="131"/>
      <c r="T352" s="133">
        <f>SUM(T353:T378)</f>
        <v>9.7500000000000003E-2</v>
      </c>
      <c r="AR352" s="126" t="s">
        <v>85</v>
      </c>
      <c r="AT352" s="134" t="s">
        <v>75</v>
      </c>
      <c r="AU352" s="134" t="s">
        <v>83</v>
      </c>
      <c r="AY352" s="126" t="s">
        <v>132</v>
      </c>
      <c r="BK352" s="135">
        <f>SUM(BK353:BK378)</f>
        <v>0</v>
      </c>
    </row>
    <row r="353" spans="1:65" s="2" customFormat="1" ht="24.15" customHeight="1">
      <c r="A353" s="31"/>
      <c r="B353" s="136"/>
      <c r="C353" s="137" t="s">
        <v>811</v>
      </c>
      <c r="D353" s="137" t="s">
        <v>133</v>
      </c>
      <c r="E353" s="138" t="s">
        <v>528</v>
      </c>
      <c r="F353" s="139" t="s">
        <v>529</v>
      </c>
      <c r="G353" s="140" t="s">
        <v>178</v>
      </c>
      <c r="H353" s="141">
        <v>39</v>
      </c>
      <c r="I353" s="142"/>
      <c r="J353" s="143">
        <f>ROUND(I353*H353,2)</f>
        <v>0</v>
      </c>
      <c r="K353" s="139" t="s">
        <v>179</v>
      </c>
      <c r="L353" s="32"/>
      <c r="M353" s="144" t="s">
        <v>1</v>
      </c>
      <c r="N353" s="145" t="s">
        <v>41</v>
      </c>
      <c r="O353" s="57"/>
      <c r="P353" s="146">
        <f>O353*H353</f>
        <v>0</v>
      </c>
      <c r="Q353" s="146">
        <v>0</v>
      </c>
      <c r="R353" s="146">
        <f>Q353*H353</f>
        <v>0</v>
      </c>
      <c r="S353" s="146">
        <v>0</v>
      </c>
      <c r="T353" s="147">
        <f>S353*H353</f>
        <v>0</v>
      </c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R353" s="148" t="s">
        <v>256</v>
      </c>
      <c r="AT353" s="148" t="s">
        <v>133</v>
      </c>
      <c r="AU353" s="148" t="s">
        <v>85</v>
      </c>
      <c r="AY353" s="16" t="s">
        <v>132</v>
      </c>
      <c r="BE353" s="149">
        <f>IF(N353="základní",J353,0)</f>
        <v>0</v>
      </c>
      <c r="BF353" s="149">
        <f>IF(N353="snížená",J353,0)</f>
        <v>0</v>
      </c>
      <c r="BG353" s="149">
        <f>IF(N353="zákl. přenesená",J353,0)</f>
        <v>0</v>
      </c>
      <c r="BH353" s="149">
        <f>IF(N353="sníž. přenesená",J353,0)</f>
        <v>0</v>
      </c>
      <c r="BI353" s="149">
        <f>IF(N353="nulová",J353,0)</f>
        <v>0</v>
      </c>
      <c r="BJ353" s="16" t="s">
        <v>83</v>
      </c>
      <c r="BK353" s="149">
        <f>ROUND(I353*H353,2)</f>
        <v>0</v>
      </c>
      <c r="BL353" s="16" t="s">
        <v>256</v>
      </c>
      <c r="BM353" s="148" t="s">
        <v>1424</v>
      </c>
    </row>
    <row r="354" spans="1:65" s="2" customFormat="1" ht="19.2">
      <c r="A354" s="31"/>
      <c r="B354" s="32"/>
      <c r="C354" s="31"/>
      <c r="D354" s="150" t="s">
        <v>138</v>
      </c>
      <c r="E354" s="31"/>
      <c r="F354" s="151" t="s">
        <v>531</v>
      </c>
      <c r="G354" s="31"/>
      <c r="H354" s="31"/>
      <c r="I354" s="152"/>
      <c r="J354" s="31"/>
      <c r="K354" s="31"/>
      <c r="L354" s="32"/>
      <c r="M354" s="153"/>
      <c r="N354" s="154"/>
      <c r="O354" s="57"/>
      <c r="P354" s="57"/>
      <c r="Q354" s="57"/>
      <c r="R354" s="57"/>
      <c r="S354" s="57"/>
      <c r="T354" s="58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T354" s="16" t="s">
        <v>138</v>
      </c>
      <c r="AU354" s="16" t="s">
        <v>85</v>
      </c>
    </row>
    <row r="355" spans="1:65" s="2" customFormat="1" ht="16.5" customHeight="1">
      <c r="A355" s="31"/>
      <c r="B355" s="136"/>
      <c r="C355" s="137" t="s">
        <v>816</v>
      </c>
      <c r="D355" s="137" t="s">
        <v>133</v>
      </c>
      <c r="E355" s="138" t="s">
        <v>533</v>
      </c>
      <c r="F355" s="139" t="s">
        <v>534</v>
      </c>
      <c r="G355" s="140" t="s">
        <v>178</v>
      </c>
      <c r="H355" s="141">
        <v>39</v>
      </c>
      <c r="I355" s="142"/>
      <c r="J355" s="143">
        <f>ROUND(I355*H355,2)</f>
        <v>0</v>
      </c>
      <c r="K355" s="139" t="s">
        <v>179</v>
      </c>
      <c r="L355" s="32"/>
      <c r="M355" s="144" t="s">
        <v>1</v>
      </c>
      <c r="N355" s="145" t="s">
        <v>41</v>
      </c>
      <c r="O355" s="57"/>
      <c r="P355" s="146">
        <f>O355*H355</f>
        <v>0</v>
      </c>
      <c r="Q355" s="146">
        <v>0</v>
      </c>
      <c r="R355" s="146">
        <f>Q355*H355</f>
        <v>0</v>
      </c>
      <c r="S355" s="146">
        <v>0</v>
      </c>
      <c r="T355" s="147">
        <f>S355*H355</f>
        <v>0</v>
      </c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R355" s="148" t="s">
        <v>256</v>
      </c>
      <c r="AT355" s="148" t="s">
        <v>133</v>
      </c>
      <c r="AU355" s="148" t="s">
        <v>85</v>
      </c>
      <c r="AY355" s="16" t="s">
        <v>132</v>
      </c>
      <c r="BE355" s="149">
        <f>IF(N355="základní",J355,0)</f>
        <v>0</v>
      </c>
      <c r="BF355" s="149">
        <f>IF(N355="snížená",J355,0)</f>
        <v>0</v>
      </c>
      <c r="BG355" s="149">
        <f>IF(N355="zákl. přenesená",J355,0)</f>
        <v>0</v>
      </c>
      <c r="BH355" s="149">
        <f>IF(N355="sníž. přenesená",J355,0)</f>
        <v>0</v>
      </c>
      <c r="BI355" s="149">
        <f>IF(N355="nulová",J355,0)</f>
        <v>0</v>
      </c>
      <c r="BJ355" s="16" t="s">
        <v>83</v>
      </c>
      <c r="BK355" s="149">
        <f>ROUND(I355*H355,2)</f>
        <v>0</v>
      </c>
      <c r="BL355" s="16" t="s">
        <v>256</v>
      </c>
      <c r="BM355" s="148" t="s">
        <v>1425</v>
      </c>
    </row>
    <row r="356" spans="1:65" s="2" customFormat="1">
      <c r="A356" s="31"/>
      <c r="B356" s="32"/>
      <c r="C356" s="31"/>
      <c r="D356" s="150" t="s">
        <v>138</v>
      </c>
      <c r="E356" s="31"/>
      <c r="F356" s="151" t="s">
        <v>536</v>
      </c>
      <c r="G356" s="31"/>
      <c r="H356" s="31"/>
      <c r="I356" s="152"/>
      <c r="J356" s="31"/>
      <c r="K356" s="31"/>
      <c r="L356" s="32"/>
      <c r="M356" s="153"/>
      <c r="N356" s="154"/>
      <c r="O356" s="57"/>
      <c r="P356" s="57"/>
      <c r="Q356" s="57"/>
      <c r="R356" s="57"/>
      <c r="S356" s="57"/>
      <c r="T356" s="58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T356" s="16" t="s">
        <v>138</v>
      </c>
      <c r="AU356" s="16" t="s">
        <v>85</v>
      </c>
    </row>
    <row r="357" spans="1:65" s="2" customFormat="1" ht="24.15" customHeight="1">
      <c r="A357" s="31"/>
      <c r="B357" s="136"/>
      <c r="C357" s="137" t="s">
        <v>820</v>
      </c>
      <c r="D357" s="137" t="s">
        <v>133</v>
      </c>
      <c r="E357" s="138" t="s">
        <v>538</v>
      </c>
      <c r="F357" s="139" t="s">
        <v>539</v>
      </c>
      <c r="G357" s="140" t="s">
        <v>178</v>
      </c>
      <c r="H357" s="141">
        <v>39</v>
      </c>
      <c r="I357" s="142"/>
      <c r="J357" s="143">
        <f>ROUND(I357*H357,2)</f>
        <v>0</v>
      </c>
      <c r="K357" s="139" t="s">
        <v>179</v>
      </c>
      <c r="L357" s="32"/>
      <c r="M357" s="144" t="s">
        <v>1</v>
      </c>
      <c r="N357" s="145" t="s">
        <v>41</v>
      </c>
      <c r="O357" s="57"/>
      <c r="P357" s="146">
        <f>O357*H357</f>
        <v>0</v>
      </c>
      <c r="Q357" s="146">
        <v>3.0000000000000001E-5</v>
      </c>
      <c r="R357" s="146">
        <f>Q357*H357</f>
        <v>1.17E-3</v>
      </c>
      <c r="S357" s="146">
        <v>0</v>
      </c>
      <c r="T357" s="147">
        <f>S357*H357</f>
        <v>0</v>
      </c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R357" s="148" t="s">
        <v>256</v>
      </c>
      <c r="AT357" s="148" t="s">
        <v>133</v>
      </c>
      <c r="AU357" s="148" t="s">
        <v>85</v>
      </c>
      <c r="AY357" s="16" t="s">
        <v>132</v>
      </c>
      <c r="BE357" s="149">
        <f>IF(N357="základní",J357,0)</f>
        <v>0</v>
      </c>
      <c r="BF357" s="149">
        <f>IF(N357="snížená",J357,0)</f>
        <v>0</v>
      </c>
      <c r="BG357" s="149">
        <f>IF(N357="zákl. přenesená",J357,0)</f>
        <v>0</v>
      </c>
      <c r="BH357" s="149">
        <f>IF(N357="sníž. přenesená",J357,0)</f>
        <v>0</v>
      </c>
      <c r="BI357" s="149">
        <f>IF(N357="nulová",J357,0)</f>
        <v>0</v>
      </c>
      <c r="BJ357" s="16" t="s">
        <v>83</v>
      </c>
      <c r="BK357" s="149">
        <f>ROUND(I357*H357,2)</f>
        <v>0</v>
      </c>
      <c r="BL357" s="16" t="s">
        <v>256</v>
      </c>
      <c r="BM357" s="148" t="s">
        <v>1426</v>
      </c>
    </row>
    <row r="358" spans="1:65" s="2" customFormat="1">
      <c r="A358" s="31"/>
      <c r="B358" s="32"/>
      <c r="C358" s="31"/>
      <c r="D358" s="150" t="s">
        <v>138</v>
      </c>
      <c r="E358" s="31"/>
      <c r="F358" s="151" t="s">
        <v>541</v>
      </c>
      <c r="G358" s="31"/>
      <c r="H358" s="31"/>
      <c r="I358" s="152"/>
      <c r="J358" s="31"/>
      <c r="K358" s="31"/>
      <c r="L358" s="32"/>
      <c r="M358" s="153"/>
      <c r="N358" s="154"/>
      <c r="O358" s="57"/>
      <c r="P358" s="57"/>
      <c r="Q358" s="57"/>
      <c r="R358" s="57"/>
      <c r="S358" s="57"/>
      <c r="T358" s="58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T358" s="16" t="s">
        <v>138</v>
      </c>
      <c r="AU358" s="16" t="s">
        <v>85</v>
      </c>
    </row>
    <row r="359" spans="1:65" s="2" customFormat="1" ht="33" customHeight="1">
      <c r="A359" s="31"/>
      <c r="B359" s="136"/>
      <c r="C359" s="137" t="s">
        <v>825</v>
      </c>
      <c r="D359" s="137" t="s">
        <v>133</v>
      </c>
      <c r="E359" s="138" t="s">
        <v>543</v>
      </c>
      <c r="F359" s="139" t="s">
        <v>544</v>
      </c>
      <c r="G359" s="140" t="s">
        <v>178</v>
      </c>
      <c r="H359" s="141">
        <v>39</v>
      </c>
      <c r="I359" s="142"/>
      <c r="J359" s="143">
        <f>ROUND(I359*H359,2)</f>
        <v>0</v>
      </c>
      <c r="K359" s="139" t="s">
        <v>179</v>
      </c>
      <c r="L359" s="32"/>
      <c r="M359" s="144" t="s">
        <v>1</v>
      </c>
      <c r="N359" s="145" t="s">
        <v>41</v>
      </c>
      <c r="O359" s="57"/>
      <c r="P359" s="146">
        <f>O359*H359</f>
        <v>0</v>
      </c>
      <c r="Q359" s="146">
        <v>7.4999999999999997E-3</v>
      </c>
      <c r="R359" s="146">
        <f>Q359*H359</f>
        <v>0.29249999999999998</v>
      </c>
      <c r="S359" s="146">
        <v>0</v>
      </c>
      <c r="T359" s="147">
        <f>S359*H359</f>
        <v>0</v>
      </c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R359" s="148" t="s">
        <v>256</v>
      </c>
      <c r="AT359" s="148" t="s">
        <v>133</v>
      </c>
      <c r="AU359" s="148" t="s">
        <v>85</v>
      </c>
      <c r="AY359" s="16" t="s">
        <v>132</v>
      </c>
      <c r="BE359" s="149">
        <f>IF(N359="základní",J359,0)</f>
        <v>0</v>
      </c>
      <c r="BF359" s="149">
        <f>IF(N359="snížená",J359,0)</f>
        <v>0</v>
      </c>
      <c r="BG359" s="149">
        <f>IF(N359="zákl. přenesená",J359,0)</f>
        <v>0</v>
      </c>
      <c r="BH359" s="149">
        <f>IF(N359="sníž. přenesená",J359,0)</f>
        <v>0</v>
      </c>
      <c r="BI359" s="149">
        <f>IF(N359="nulová",J359,0)</f>
        <v>0</v>
      </c>
      <c r="BJ359" s="16" t="s">
        <v>83</v>
      </c>
      <c r="BK359" s="149">
        <f>ROUND(I359*H359,2)</f>
        <v>0</v>
      </c>
      <c r="BL359" s="16" t="s">
        <v>256</v>
      </c>
      <c r="BM359" s="148" t="s">
        <v>1427</v>
      </c>
    </row>
    <row r="360" spans="1:65" s="2" customFormat="1" ht="19.2">
      <c r="A360" s="31"/>
      <c r="B360" s="32"/>
      <c r="C360" s="31"/>
      <c r="D360" s="150" t="s">
        <v>138</v>
      </c>
      <c r="E360" s="31"/>
      <c r="F360" s="151" t="s">
        <v>546</v>
      </c>
      <c r="G360" s="31"/>
      <c r="H360" s="31"/>
      <c r="I360" s="152"/>
      <c r="J360" s="31"/>
      <c r="K360" s="31"/>
      <c r="L360" s="32"/>
      <c r="M360" s="153"/>
      <c r="N360" s="154"/>
      <c r="O360" s="57"/>
      <c r="P360" s="57"/>
      <c r="Q360" s="57"/>
      <c r="R360" s="57"/>
      <c r="S360" s="57"/>
      <c r="T360" s="58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T360" s="16" t="s">
        <v>138</v>
      </c>
      <c r="AU360" s="16" t="s">
        <v>85</v>
      </c>
    </row>
    <row r="361" spans="1:65" s="2" customFormat="1" ht="24.15" customHeight="1">
      <c r="A361" s="31"/>
      <c r="B361" s="136"/>
      <c r="C361" s="137" t="s">
        <v>829</v>
      </c>
      <c r="D361" s="137" t="s">
        <v>133</v>
      </c>
      <c r="E361" s="138" t="s">
        <v>548</v>
      </c>
      <c r="F361" s="139" t="s">
        <v>549</v>
      </c>
      <c r="G361" s="140" t="s">
        <v>178</v>
      </c>
      <c r="H361" s="141">
        <v>39</v>
      </c>
      <c r="I361" s="142"/>
      <c r="J361" s="143">
        <f>ROUND(I361*H361,2)</f>
        <v>0</v>
      </c>
      <c r="K361" s="139" t="s">
        <v>179</v>
      </c>
      <c r="L361" s="32"/>
      <c r="M361" s="144" t="s">
        <v>1</v>
      </c>
      <c r="N361" s="145" t="s">
        <v>41</v>
      </c>
      <c r="O361" s="57"/>
      <c r="P361" s="146">
        <f>O361*H361</f>
        <v>0</v>
      </c>
      <c r="Q361" s="146">
        <v>0</v>
      </c>
      <c r="R361" s="146">
        <f>Q361*H361</f>
        <v>0</v>
      </c>
      <c r="S361" s="146">
        <v>2.5000000000000001E-3</v>
      </c>
      <c r="T361" s="147">
        <f>S361*H361</f>
        <v>9.7500000000000003E-2</v>
      </c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R361" s="148" t="s">
        <v>256</v>
      </c>
      <c r="AT361" s="148" t="s">
        <v>133</v>
      </c>
      <c r="AU361" s="148" t="s">
        <v>85</v>
      </c>
      <c r="AY361" s="16" t="s">
        <v>132</v>
      </c>
      <c r="BE361" s="149">
        <f>IF(N361="základní",J361,0)</f>
        <v>0</v>
      </c>
      <c r="BF361" s="149">
        <f>IF(N361="snížená",J361,0)</f>
        <v>0</v>
      </c>
      <c r="BG361" s="149">
        <f>IF(N361="zákl. přenesená",J361,0)</f>
        <v>0</v>
      </c>
      <c r="BH361" s="149">
        <f>IF(N361="sníž. přenesená",J361,0)</f>
        <v>0</v>
      </c>
      <c r="BI361" s="149">
        <f>IF(N361="nulová",J361,0)</f>
        <v>0</v>
      </c>
      <c r="BJ361" s="16" t="s">
        <v>83</v>
      </c>
      <c r="BK361" s="149">
        <f>ROUND(I361*H361,2)</f>
        <v>0</v>
      </c>
      <c r="BL361" s="16" t="s">
        <v>256</v>
      </c>
      <c r="BM361" s="148" t="s">
        <v>1428</v>
      </c>
    </row>
    <row r="362" spans="1:65" s="2" customFormat="1" ht="19.2">
      <c r="A362" s="31"/>
      <c r="B362" s="32"/>
      <c r="C362" s="31"/>
      <c r="D362" s="150" t="s">
        <v>138</v>
      </c>
      <c r="E362" s="31"/>
      <c r="F362" s="151" t="s">
        <v>551</v>
      </c>
      <c r="G362" s="31"/>
      <c r="H362" s="31"/>
      <c r="I362" s="152"/>
      <c r="J362" s="31"/>
      <c r="K362" s="31"/>
      <c r="L362" s="32"/>
      <c r="M362" s="153"/>
      <c r="N362" s="154"/>
      <c r="O362" s="57"/>
      <c r="P362" s="57"/>
      <c r="Q362" s="57"/>
      <c r="R362" s="57"/>
      <c r="S362" s="57"/>
      <c r="T362" s="58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T362" s="16" t="s">
        <v>138</v>
      </c>
      <c r="AU362" s="16" t="s">
        <v>85</v>
      </c>
    </row>
    <row r="363" spans="1:65" s="2" customFormat="1" ht="16.5" customHeight="1">
      <c r="A363" s="31"/>
      <c r="B363" s="136"/>
      <c r="C363" s="137" t="s">
        <v>834</v>
      </c>
      <c r="D363" s="137" t="s">
        <v>133</v>
      </c>
      <c r="E363" s="138" t="s">
        <v>553</v>
      </c>
      <c r="F363" s="139" t="s">
        <v>554</v>
      </c>
      <c r="G363" s="140" t="s">
        <v>178</v>
      </c>
      <c r="H363" s="141">
        <v>39</v>
      </c>
      <c r="I363" s="142"/>
      <c r="J363" s="143">
        <f>ROUND(I363*H363,2)</f>
        <v>0</v>
      </c>
      <c r="K363" s="139" t="s">
        <v>179</v>
      </c>
      <c r="L363" s="32"/>
      <c r="M363" s="144" t="s">
        <v>1</v>
      </c>
      <c r="N363" s="145" t="s">
        <v>41</v>
      </c>
      <c r="O363" s="57"/>
      <c r="P363" s="146">
        <f>O363*H363</f>
        <v>0</v>
      </c>
      <c r="Q363" s="146">
        <v>2.9999999999999997E-4</v>
      </c>
      <c r="R363" s="146">
        <f>Q363*H363</f>
        <v>1.1699999999999999E-2</v>
      </c>
      <c r="S363" s="146">
        <v>0</v>
      </c>
      <c r="T363" s="147">
        <f>S363*H363</f>
        <v>0</v>
      </c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R363" s="148" t="s">
        <v>256</v>
      </c>
      <c r="AT363" s="148" t="s">
        <v>133</v>
      </c>
      <c r="AU363" s="148" t="s">
        <v>85</v>
      </c>
      <c r="AY363" s="16" t="s">
        <v>132</v>
      </c>
      <c r="BE363" s="149">
        <f>IF(N363="základní",J363,0)</f>
        <v>0</v>
      </c>
      <c r="BF363" s="149">
        <f>IF(N363="snížená",J363,0)</f>
        <v>0</v>
      </c>
      <c r="BG363" s="149">
        <f>IF(N363="zákl. přenesená",J363,0)</f>
        <v>0</v>
      </c>
      <c r="BH363" s="149">
        <f>IF(N363="sníž. přenesená",J363,0)</f>
        <v>0</v>
      </c>
      <c r="BI363" s="149">
        <f>IF(N363="nulová",J363,0)</f>
        <v>0</v>
      </c>
      <c r="BJ363" s="16" t="s">
        <v>83</v>
      </c>
      <c r="BK363" s="149">
        <f>ROUND(I363*H363,2)</f>
        <v>0</v>
      </c>
      <c r="BL363" s="16" t="s">
        <v>256</v>
      </c>
      <c r="BM363" s="148" t="s">
        <v>1429</v>
      </c>
    </row>
    <row r="364" spans="1:65" s="2" customFormat="1" ht="19.2">
      <c r="A364" s="31"/>
      <c r="B364" s="32"/>
      <c r="C364" s="31"/>
      <c r="D364" s="150" t="s">
        <v>138</v>
      </c>
      <c r="E364" s="31"/>
      <c r="F364" s="151" t="s">
        <v>556</v>
      </c>
      <c r="G364" s="31"/>
      <c r="H364" s="31"/>
      <c r="I364" s="152"/>
      <c r="J364" s="31"/>
      <c r="K364" s="31"/>
      <c r="L364" s="32"/>
      <c r="M364" s="153"/>
      <c r="N364" s="154"/>
      <c r="O364" s="57"/>
      <c r="P364" s="57"/>
      <c r="Q364" s="57"/>
      <c r="R364" s="57"/>
      <c r="S364" s="57"/>
      <c r="T364" s="58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T364" s="16" t="s">
        <v>138</v>
      </c>
      <c r="AU364" s="16" t="s">
        <v>85</v>
      </c>
    </row>
    <row r="365" spans="1:65" s="2" customFormat="1" ht="16.5" customHeight="1">
      <c r="A365" s="31"/>
      <c r="B365" s="136"/>
      <c r="C365" s="174" t="s">
        <v>838</v>
      </c>
      <c r="D365" s="174" t="s">
        <v>337</v>
      </c>
      <c r="E365" s="175" t="s">
        <v>558</v>
      </c>
      <c r="F365" s="176" t="s">
        <v>559</v>
      </c>
      <c r="G365" s="177" t="s">
        <v>178</v>
      </c>
      <c r="H365" s="178">
        <v>42.9</v>
      </c>
      <c r="I365" s="179"/>
      <c r="J365" s="180">
        <f>ROUND(I365*H365,2)</f>
        <v>0</v>
      </c>
      <c r="K365" s="176" t="s">
        <v>179</v>
      </c>
      <c r="L365" s="181"/>
      <c r="M365" s="182" t="s">
        <v>1</v>
      </c>
      <c r="N365" s="183" t="s">
        <v>41</v>
      </c>
      <c r="O365" s="57"/>
      <c r="P365" s="146">
        <f>O365*H365</f>
        <v>0</v>
      </c>
      <c r="Q365" s="146">
        <v>2.64E-3</v>
      </c>
      <c r="R365" s="146">
        <f>Q365*H365</f>
        <v>0.113256</v>
      </c>
      <c r="S365" s="146">
        <v>0</v>
      </c>
      <c r="T365" s="147">
        <f>S365*H365</f>
        <v>0</v>
      </c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R365" s="148" t="s">
        <v>340</v>
      </c>
      <c r="AT365" s="148" t="s">
        <v>337</v>
      </c>
      <c r="AU365" s="148" t="s">
        <v>85</v>
      </c>
      <c r="AY365" s="16" t="s">
        <v>132</v>
      </c>
      <c r="BE365" s="149">
        <f>IF(N365="základní",J365,0)</f>
        <v>0</v>
      </c>
      <c r="BF365" s="149">
        <f>IF(N365="snížená",J365,0)</f>
        <v>0</v>
      </c>
      <c r="BG365" s="149">
        <f>IF(N365="zákl. přenesená",J365,0)</f>
        <v>0</v>
      </c>
      <c r="BH365" s="149">
        <f>IF(N365="sníž. přenesená",J365,0)</f>
        <v>0</v>
      </c>
      <c r="BI365" s="149">
        <f>IF(N365="nulová",J365,0)</f>
        <v>0</v>
      </c>
      <c r="BJ365" s="16" t="s">
        <v>83</v>
      </c>
      <c r="BK365" s="149">
        <f>ROUND(I365*H365,2)</f>
        <v>0</v>
      </c>
      <c r="BL365" s="16" t="s">
        <v>256</v>
      </c>
      <c r="BM365" s="148" t="s">
        <v>1430</v>
      </c>
    </row>
    <row r="366" spans="1:65" s="2" customFormat="1">
      <c r="A366" s="31"/>
      <c r="B366" s="32"/>
      <c r="C366" s="31"/>
      <c r="D366" s="150" t="s">
        <v>138</v>
      </c>
      <c r="E366" s="31"/>
      <c r="F366" s="151" t="s">
        <v>559</v>
      </c>
      <c r="G366" s="31"/>
      <c r="H366" s="31"/>
      <c r="I366" s="152"/>
      <c r="J366" s="31"/>
      <c r="K366" s="31"/>
      <c r="L366" s="32"/>
      <c r="M366" s="153"/>
      <c r="N366" s="154"/>
      <c r="O366" s="57"/>
      <c r="P366" s="57"/>
      <c r="Q366" s="57"/>
      <c r="R366" s="57"/>
      <c r="S366" s="57"/>
      <c r="T366" s="58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T366" s="16" t="s">
        <v>138</v>
      </c>
      <c r="AU366" s="16" t="s">
        <v>85</v>
      </c>
    </row>
    <row r="367" spans="1:65" s="13" customFormat="1">
      <c r="B367" s="165"/>
      <c r="D367" s="150" t="s">
        <v>186</v>
      </c>
      <c r="E367" s="166" t="s">
        <v>1</v>
      </c>
      <c r="F367" s="167" t="s">
        <v>1326</v>
      </c>
      <c r="H367" s="168">
        <v>39</v>
      </c>
      <c r="I367" s="169"/>
      <c r="L367" s="165"/>
      <c r="M367" s="170"/>
      <c r="N367" s="171"/>
      <c r="O367" s="171"/>
      <c r="P367" s="171"/>
      <c r="Q367" s="171"/>
      <c r="R367" s="171"/>
      <c r="S367" s="171"/>
      <c r="T367" s="172"/>
      <c r="AT367" s="166" t="s">
        <v>186</v>
      </c>
      <c r="AU367" s="166" t="s">
        <v>85</v>
      </c>
      <c r="AV367" s="13" t="s">
        <v>85</v>
      </c>
      <c r="AW367" s="13" t="s">
        <v>31</v>
      </c>
      <c r="AX367" s="13" t="s">
        <v>83</v>
      </c>
      <c r="AY367" s="166" t="s">
        <v>132</v>
      </c>
    </row>
    <row r="368" spans="1:65" s="13" customFormat="1">
      <c r="B368" s="165"/>
      <c r="D368" s="150" t="s">
        <v>186</v>
      </c>
      <c r="F368" s="167" t="s">
        <v>1327</v>
      </c>
      <c r="H368" s="168">
        <v>42.9</v>
      </c>
      <c r="I368" s="169"/>
      <c r="L368" s="165"/>
      <c r="M368" s="170"/>
      <c r="N368" s="171"/>
      <c r="O368" s="171"/>
      <c r="P368" s="171"/>
      <c r="Q368" s="171"/>
      <c r="R368" s="171"/>
      <c r="S368" s="171"/>
      <c r="T368" s="172"/>
      <c r="AT368" s="166" t="s">
        <v>186</v>
      </c>
      <c r="AU368" s="166" t="s">
        <v>85</v>
      </c>
      <c r="AV368" s="13" t="s">
        <v>85</v>
      </c>
      <c r="AW368" s="13" t="s">
        <v>3</v>
      </c>
      <c r="AX368" s="13" t="s">
        <v>83</v>
      </c>
      <c r="AY368" s="166" t="s">
        <v>132</v>
      </c>
    </row>
    <row r="369" spans="1:65" s="2" customFormat="1" ht="16.5" customHeight="1">
      <c r="A369" s="31"/>
      <c r="B369" s="136"/>
      <c r="C369" s="137" t="s">
        <v>839</v>
      </c>
      <c r="D369" s="137" t="s">
        <v>133</v>
      </c>
      <c r="E369" s="138" t="s">
        <v>563</v>
      </c>
      <c r="F369" s="139" t="s">
        <v>564</v>
      </c>
      <c r="G369" s="140" t="s">
        <v>212</v>
      </c>
      <c r="H369" s="141">
        <v>23.36</v>
      </c>
      <c r="I369" s="142"/>
      <c r="J369" s="143">
        <f>ROUND(I369*H369,2)</f>
        <v>0</v>
      </c>
      <c r="K369" s="139" t="s">
        <v>179</v>
      </c>
      <c r="L369" s="32"/>
      <c r="M369" s="144" t="s">
        <v>1</v>
      </c>
      <c r="N369" s="145" t="s">
        <v>41</v>
      </c>
      <c r="O369" s="57"/>
      <c r="P369" s="146">
        <f>O369*H369</f>
        <v>0</v>
      </c>
      <c r="Q369" s="146">
        <v>1.0000000000000001E-5</v>
      </c>
      <c r="R369" s="146">
        <f>Q369*H369</f>
        <v>2.3360000000000001E-4</v>
      </c>
      <c r="S369" s="146">
        <v>0</v>
      </c>
      <c r="T369" s="147">
        <f>S369*H369</f>
        <v>0</v>
      </c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R369" s="148" t="s">
        <v>256</v>
      </c>
      <c r="AT369" s="148" t="s">
        <v>133</v>
      </c>
      <c r="AU369" s="148" t="s">
        <v>85</v>
      </c>
      <c r="AY369" s="16" t="s">
        <v>132</v>
      </c>
      <c r="BE369" s="149">
        <f>IF(N369="základní",J369,0)</f>
        <v>0</v>
      </c>
      <c r="BF369" s="149">
        <f>IF(N369="snížená",J369,0)</f>
        <v>0</v>
      </c>
      <c r="BG369" s="149">
        <f>IF(N369="zákl. přenesená",J369,0)</f>
        <v>0</v>
      </c>
      <c r="BH369" s="149">
        <f>IF(N369="sníž. přenesená",J369,0)</f>
        <v>0</v>
      </c>
      <c r="BI369" s="149">
        <f>IF(N369="nulová",J369,0)</f>
        <v>0</v>
      </c>
      <c r="BJ369" s="16" t="s">
        <v>83</v>
      </c>
      <c r="BK369" s="149">
        <f>ROUND(I369*H369,2)</f>
        <v>0</v>
      </c>
      <c r="BL369" s="16" t="s">
        <v>256</v>
      </c>
      <c r="BM369" s="148" t="s">
        <v>1431</v>
      </c>
    </row>
    <row r="370" spans="1:65" s="2" customFormat="1">
      <c r="A370" s="31"/>
      <c r="B370" s="32"/>
      <c r="C370" s="31"/>
      <c r="D370" s="150" t="s">
        <v>138</v>
      </c>
      <c r="E370" s="31"/>
      <c r="F370" s="151" t="s">
        <v>566</v>
      </c>
      <c r="G370" s="31"/>
      <c r="H370" s="31"/>
      <c r="I370" s="152"/>
      <c r="J370" s="31"/>
      <c r="K370" s="31"/>
      <c r="L370" s="32"/>
      <c r="M370" s="153"/>
      <c r="N370" s="154"/>
      <c r="O370" s="57"/>
      <c r="P370" s="57"/>
      <c r="Q370" s="57"/>
      <c r="R370" s="57"/>
      <c r="S370" s="57"/>
      <c r="T370" s="58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T370" s="16" t="s">
        <v>138</v>
      </c>
      <c r="AU370" s="16" t="s">
        <v>85</v>
      </c>
    </row>
    <row r="371" spans="1:65" s="13" customFormat="1">
      <c r="B371" s="165"/>
      <c r="D371" s="150" t="s">
        <v>186</v>
      </c>
      <c r="E371" s="166" t="s">
        <v>1</v>
      </c>
      <c r="F371" s="167" t="s">
        <v>1328</v>
      </c>
      <c r="H371" s="168">
        <v>25.26</v>
      </c>
      <c r="I371" s="169"/>
      <c r="L371" s="165"/>
      <c r="M371" s="170"/>
      <c r="N371" s="171"/>
      <c r="O371" s="171"/>
      <c r="P371" s="171"/>
      <c r="Q371" s="171"/>
      <c r="R371" s="171"/>
      <c r="S371" s="171"/>
      <c r="T371" s="172"/>
      <c r="AT371" s="166" t="s">
        <v>186</v>
      </c>
      <c r="AU371" s="166" t="s">
        <v>85</v>
      </c>
      <c r="AV371" s="13" t="s">
        <v>85</v>
      </c>
      <c r="AW371" s="13" t="s">
        <v>31</v>
      </c>
      <c r="AX371" s="13" t="s">
        <v>76</v>
      </c>
      <c r="AY371" s="166" t="s">
        <v>132</v>
      </c>
    </row>
    <row r="372" spans="1:65" s="13" customFormat="1">
      <c r="B372" s="165"/>
      <c r="D372" s="150" t="s">
        <v>186</v>
      </c>
      <c r="E372" s="166" t="s">
        <v>1</v>
      </c>
      <c r="F372" s="167" t="s">
        <v>1329</v>
      </c>
      <c r="H372" s="168">
        <v>-0.9</v>
      </c>
      <c r="I372" s="169"/>
      <c r="L372" s="165"/>
      <c r="M372" s="170"/>
      <c r="N372" s="171"/>
      <c r="O372" s="171"/>
      <c r="P372" s="171"/>
      <c r="Q372" s="171"/>
      <c r="R372" s="171"/>
      <c r="S372" s="171"/>
      <c r="T372" s="172"/>
      <c r="AT372" s="166" t="s">
        <v>186</v>
      </c>
      <c r="AU372" s="166" t="s">
        <v>85</v>
      </c>
      <c r="AV372" s="13" t="s">
        <v>85</v>
      </c>
      <c r="AW372" s="13" t="s">
        <v>31</v>
      </c>
      <c r="AX372" s="13" t="s">
        <v>76</v>
      </c>
      <c r="AY372" s="166" t="s">
        <v>132</v>
      </c>
    </row>
    <row r="373" spans="1:65" s="13" customFormat="1">
      <c r="B373" s="165"/>
      <c r="D373" s="150" t="s">
        <v>186</v>
      </c>
      <c r="E373" s="166" t="s">
        <v>1</v>
      </c>
      <c r="F373" s="167" t="s">
        <v>115</v>
      </c>
      <c r="H373" s="168">
        <v>-1</v>
      </c>
      <c r="I373" s="169"/>
      <c r="L373" s="165"/>
      <c r="M373" s="170"/>
      <c r="N373" s="171"/>
      <c r="O373" s="171"/>
      <c r="P373" s="171"/>
      <c r="Q373" s="171"/>
      <c r="R373" s="171"/>
      <c r="S373" s="171"/>
      <c r="T373" s="172"/>
      <c r="AT373" s="166" t="s">
        <v>186</v>
      </c>
      <c r="AU373" s="166" t="s">
        <v>85</v>
      </c>
      <c r="AV373" s="13" t="s">
        <v>85</v>
      </c>
      <c r="AW373" s="13" t="s">
        <v>31</v>
      </c>
      <c r="AX373" s="13" t="s">
        <v>76</v>
      </c>
      <c r="AY373" s="166" t="s">
        <v>132</v>
      </c>
    </row>
    <row r="374" spans="1:65" s="2" customFormat="1" ht="16.5" customHeight="1">
      <c r="A374" s="31"/>
      <c r="B374" s="136"/>
      <c r="C374" s="174" t="s">
        <v>841</v>
      </c>
      <c r="D374" s="174" t="s">
        <v>337</v>
      </c>
      <c r="E374" s="175" t="s">
        <v>569</v>
      </c>
      <c r="F374" s="176" t="s">
        <v>570</v>
      </c>
      <c r="G374" s="177" t="s">
        <v>212</v>
      </c>
      <c r="H374" s="178">
        <v>24.527999999999999</v>
      </c>
      <c r="I374" s="179"/>
      <c r="J374" s="180">
        <f>ROUND(I374*H374,2)</f>
        <v>0</v>
      </c>
      <c r="K374" s="176" t="s">
        <v>179</v>
      </c>
      <c r="L374" s="181"/>
      <c r="M374" s="182" t="s">
        <v>1</v>
      </c>
      <c r="N374" s="183" t="s">
        <v>41</v>
      </c>
      <c r="O374" s="57"/>
      <c r="P374" s="146">
        <f>O374*H374</f>
        <v>0</v>
      </c>
      <c r="Q374" s="146">
        <v>2.0000000000000001E-4</v>
      </c>
      <c r="R374" s="146">
        <f>Q374*H374</f>
        <v>4.9055999999999995E-3</v>
      </c>
      <c r="S374" s="146">
        <v>0</v>
      </c>
      <c r="T374" s="147">
        <f>S374*H374</f>
        <v>0</v>
      </c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R374" s="148" t="s">
        <v>340</v>
      </c>
      <c r="AT374" s="148" t="s">
        <v>337</v>
      </c>
      <c r="AU374" s="148" t="s">
        <v>85</v>
      </c>
      <c r="AY374" s="16" t="s">
        <v>132</v>
      </c>
      <c r="BE374" s="149">
        <f>IF(N374="základní",J374,0)</f>
        <v>0</v>
      </c>
      <c r="BF374" s="149">
        <f>IF(N374="snížená",J374,0)</f>
        <v>0</v>
      </c>
      <c r="BG374" s="149">
        <f>IF(N374="zákl. přenesená",J374,0)</f>
        <v>0</v>
      </c>
      <c r="BH374" s="149">
        <f>IF(N374="sníž. přenesená",J374,0)</f>
        <v>0</v>
      </c>
      <c r="BI374" s="149">
        <f>IF(N374="nulová",J374,0)</f>
        <v>0</v>
      </c>
      <c r="BJ374" s="16" t="s">
        <v>83</v>
      </c>
      <c r="BK374" s="149">
        <f>ROUND(I374*H374,2)</f>
        <v>0</v>
      </c>
      <c r="BL374" s="16" t="s">
        <v>256</v>
      </c>
      <c r="BM374" s="148" t="s">
        <v>1432</v>
      </c>
    </row>
    <row r="375" spans="1:65" s="2" customFormat="1">
      <c r="A375" s="31"/>
      <c r="B375" s="32"/>
      <c r="C375" s="31"/>
      <c r="D375" s="150" t="s">
        <v>138</v>
      </c>
      <c r="E375" s="31"/>
      <c r="F375" s="151" t="s">
        <v>570</v>
      </c>
      <c r="G375" s="31"/>
      <c r="H375" s="31"/>
      <c r="I375" s="152"/>
      <c r="J375" s="31"/>
      <c r="K375" s="31"/>
      <c r="L375" s="32"/>
      <c r="M375" s="153"/>
      <c r="N375" s="154"/>
      <c r="O375" s="57"/>
      <c r="P375" s="57"/>
      <c r="Q375" s="57"/>
      <c r="R375" s="57"/>
      <c r="S375" s="57"/>
      <c r="T375" s="58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T375" s="16" t="s">
        <v>138</v>
      </c>
      <c r="AU375" s="16" t="s">
        <v>85</v>
      </c>
    </row>
    <row r="376" spans="1:65" s="13" customFormat="1">
      <c r="B376" s="165"/>
      <c r="D376" s="150" t="s">
        <v>186</v>
      </c>
      <c r="F376" s="167" t="s">
        <v>1330</v>
      </c>
      <c r="H376" s="168">
        <v>24.527999999999999</v>
      </c>
      <c r="I376" s="169"/>
      <c r="L376" s="165"/>
      <c r="M376" s="170"/>
      <c r="N376" s="171"/>
      <c r="O376" s="171"/>
      <c r="P376" s="171"/>
      <c r="Q376" s="171"/>
      <c r="R376" s="171"/>
      <c r="S376" s="171"/>
      <c r="T376" s="172"/>
      <c r="AT376" s="166" t="s">
        <v>186</v>
      </c>
      <c r="AU376" s="166" t="s">
        <v>85</v>
      </c>
      <c r="AV376" s="13" t="s">
        <v>85</v>
      </c>
      <c r="AW376" s="13" t="s">
        <v>3</v>
      </c>
      <c r="AX376" s="13" t="s">
        <v>83</v>
      </c>
      <c r="AY376" s="166" t="s">
        <v>132</v>
      </c>
    </row>
    <row r="377" spans="1:65" s="2" customFormat="1" ht="24.15" customHeight="1">
      <c r="A377" s="31"/>
      <c r="B377" s="136"/>
      <c r="C377" s="137" t="s">
        <v>842</v>
      </c>
      <c r="D377" s="137" t="s">
        <v>133</v>
      </c>
      <c r="E377" s="138" t="s">
        <v>574</v>
      </c>
      <c r="F377" s="139" t="s">
        <v>575</v>
      </c>
      <c r="G377" s="140" t="s">
        <v>289</v>
      </c>
      <c r="H377" s="173"/>
      <c r="I377" s="142"/>
      <c r="J377" s="143">
        <f>ROUND(I377*H377,2)</f>
        <v>0</v>
      </c>
      <c r="K377" s="139" t="s">
        <v>179</v>
      </c>
      <c r="L377" s="32"/>
      <c r="M377" s="144" t="s">
        <v>1</v>
      </c>
      <c r="N377" s="145" t="s">
        <v>41</v>
      </c>
      <c r="O377" s="57"/>
      <c r="P377" s="146">
        <f>O377*H377</f>
        <v>0</v>
      </c>
      <c r="Q377" s="146">
        <v>0</v>
      </c>
      <c r="R377" s="146">
        <f>Q377*H377</f>
        <v>0</v>
      </c>
      <c r="S377" s="146">
        <v>0</v>
      </c>
      <c r="T377" s="147">
        <f>S377*H377</f>
        <v>0</v>
      </c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R377" s="148" t="s">
        <v>256</v>
      </c>
      <c r="AT377" s="148" t="s">
        <v>133</v>
      </c>
      <c r="AU377" s="148" t="s">
        <v>85</v>
      </c>
      <c r="AY377" s="16" t="s">
        <v>132</v>
      </c>
      <c r="BE377" s="149">
        <f>IF(N377="základní",J377,0)</f>
        <v>0</v>
      </c>
      <c r="BF377" s="149">
        <f>IF(N377="snížená",J377,0)</f>
        <v>0</v>
      </c>
      <c r="BG377" s="149">
        <f>IF(N377="zákl. přenesená",J377,0)</f>
        <v>0</v>
      </c>
      <c r="BH377" s="149">
        <f>IF(N377="sníž. přenesená",J377,0)</f>
        <v>0</v>
      </c>
      <c r="BI377" s="149">
        <f>IF(N377="nulová",J377,0)</f>
        <v>0</v>
      </c>
      <c r="BJ377" s="16" t="s">
        <v>83</v>
      </c>
      <c r="BK377" s="149">
        <f>ROUND(I377*H377,2)</f>
        <v>0</v>
      </c>
      <c r="BL377" s="16" t="s">
        <v>256</v>
      </c>
      <c r="BM377" s="148" t="s">
        <v>1433</v>
      </c>
    </row>
    <row r="378" spans="1:65" s="2" customFormat="1" ht="28.8">
      <c r="A378" s="31"/>
      <c r="B378" s="32"/>
      <c r="C378" s="31"/>
      <c r="D378" s="150" t="s">
        <v>138</v>
      </c>
      <c r="E378" s="31"/>
      <c r="F378" s="151" t="s">
        <v>577</v>
      </c>
      <c r="G378" s="31"/>
      <c r="H378" s="31"/>
      <c r="I378" s="152"/>
      <c r="J378" s="31"/>
      <c r="K378" s="31"/>
      <c r="L378" s="32"/>
      <c r="M378" s="153"/>
      <c r="N378" s="154"/>
      <c r="O378" s="57"/>
      <c r="P378" s="57"/>
      <c r="Q378" s="57"/>
      <c r="R378" s="57"/>
      <c r="S378" s="57"/>
      <c r="T378" s="58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T378" s="16" t="s">
        <v>138</v>
      </c>
      <c r="AU378" s="16" t="s">
        <v>85</v>
      </c>
    </row>
    <row r="379" spans="1:65" s="11" customFormat="1" ht="22.95" customHeight="1">
      <c r="B379" s="125"/>
      <c r="D379" s="126" t="s">
        <v>75</v>
      </c>
      <c r="E379" s="163" t="s">
        <v>578</v>
      </c>
      <c r="F379" s="163" t="s">
        <v>579</v>
      </c>
      <c r="I379" s="128"/>
      <c r="J379" s="164">
        <f>BK379</f>
        <v>0</v>
      </c>
      <c r="L379" s="125"/>
      <c r="M379" s="130"/>
      <c r="N379" s="131"/>
      <c r="O379" s="131"/>
      <c r="P379" s="132">
        <f>SUM(P380:P388)</f>
        <v>0</v>
      </c>
      <c r="Q379" s="131"/>
      <c r="R379" s="132">
        <f>SUM(R380:R388)</f>
        <v>0.16956199999999999</v>
      </c>
      <c r="S379" s="131"/>
      <c r="T379" s="133">
        <f>SUM(T380:T388)</f>
        <v>3.5277999999999997E-2</v>
      </c>
      <c r="AR379" s="126" t="s">
        <v>85</v>
      </c>
      <c r="AT379" s="134" t="s">
        <v>75</v>
      </c>
      <c r="AU379" s="134" t="s">
        <v>83</v>
      </c>
      <c r="AY379" s="126" t="s">
        <v>132</v>
      </c>
      <c r="BK379" s="135">
        <f>SUM(BK380:BK388)</f>
        <v>0</v>
      </c>
    </row>
    <row r="380" spans="1:65" s="2" customFormat="1" ht="24.15" customHeight="1">
      <c r="A380" s="31"/>
      <c r="B380" s="136"/>
      <c r="C380" s="137" t="s">
        <v>843</v>
      </c>
      <c r="D380" s="137" t="s">
        <v>133</v>
      </c>
      <c r="E380" s="138" t="s">
        <v>581</v>
      </c>
      <c r="F380" s="139" t="s">
        <v>582</v>
      </c>
      <c r="G380" s="140" t="s">
        <v>178</v>
      </c>
      <c r="H380" s="141">
        <v>113.8</v>
      </c>
      <c r="I380" s="142"/>
      <c r="J380" s="143">
        <f>ROUND(I380*H380,2)</f>
        <v>0</v>
      </c>
      <c r="K380" s="139" t="s">
        <v>179</v>
      </c>
      <c r="L380" s="32"/>
      <c r="M380" s="144" t="s">
        <v>1</v>
      </c>
      <c r="N380" s="145" t="s">
        <v>41</v>
      </c>
      <c r="O380" s="57"/>
      <c r="P380" s="146">
        <f>O380*H380</f>
        <v>0</v>
      </c>
      <c r="Q380" s="146">
        <v>0</v>
      </c>
      <c r="R380" s="146">
        <f>Q380*H380</f>
        <v>0</v>
      </c>
      <c r="S380" s="146">
        <v>0</v>
      </c>
      <c r="T380" s="147">
        <f>S380*H380</f>
        <v>0</v>
      </c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R380" s="148" t="s">
        <v>256</v>
      </c>
      <c r="AT380" s="148" t="s">
        <v>133</v>
      </c>
      <c r="AU380" s="148" t="s">
        <v>85</v>
      </c>
      <c r="AY380" s="16" t="s">
        <v>132</v>
      </c>
      <c r="BE380" s="149">
        <f>IF(N380="základní",J380,0)</f>
        <v>0</v>
      </c>
      <c r="BF380" s="149">
        <f>IF(N380="snížená",J380,0)</f>
        <v>0</v>
      </c>
      <c r="BG380" s="149">
        <f>IF(N380="zákl. přenesená",J380,0)</f>
        <v>0</v>
      </c>
      <c r="BH380" s="149">
        <f>IF(N380="sníž. přenesená",J380,0)</f>
        <v>0</v>
      </c>
      <c r="BI380" s="149">
        <f>IF(N380="nulová",J380,0)</f>
        <v>0</v>
      </c>
      <c r="BJ380" s="16" t="s">
        <v>83</v>
      </c>
      <c r="BK380" s="149">
        <f>ROUND(I380*H380,2)</f>
        <v>0</v>
      </c>
      <c r="BL380" s="16" t="s">
        <v>256</v>
      </c>
      <c r="BM380" s="148" t="s">
        <v>1434</v>
      </c>
    </row>
    <row r="381" spans="1:65" s="2" customFormat="1">
      <c r="A381" s="31"/>
      <c r="B381" s="32"/>
      <c r="C381" s="31"/>
      <c r="D381" s="150" t="s">
        <v>138</v>
      </c>
      <c r="E381" s="31"/>
      <c r="F381" s="151" t="s">
        <v>584</v>
      </c>
      <c r="G381" s="31"/>
      <c r="H381" s="31"/>
      <c r="I381" s="152"/>
      <c r="J381" s="31"/>
      <c r="K381" s="31"/>
      <c r="L381" s="32"/>
      <c r="M381" s="153"/>
      <c r="N381" s="154"/>
      <c r="O381" s="57"/>
      <c r="P381" s="57"/>
      <c r="Q381" s="57"/>
      <c r="R381" s="57"/>
      <c r="S381" s="57"/>
      <c r="T381" s="58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T381" s="16" t="s">
        <v>138</v>
      </c>
      <c r="AU381" s="16" t="s">
        <v>85</v>
      </c>
    </row>
    <row r="382" spans="1:65" s="13" customFormat="1">
      <c r="B382" s="165"/>
      <c r="D382" s="150" t="s">
        <v>186</v>
      </c>
      <c r="E382" s="166" t="s">
        <v>1</v>
      </c>
      <c r="F382" s="167" t="s">
        <v>1331</v>
      </c>
      <c r="H382" s="168">
        <v>113.8</v>
      </c>
      <c r="I382" s="169"/>
      <c r="L382" s="165"/>
      <c r="M382" s="170"/>
      <c r="N382" s="171"/>
      <c r="O382" s="171"/>
      <c r="P382" s="171"/>
      <c r="Q382" s="171"/>
      <c r="R382" s="171"/>
      <c r="S382" s="171"/>
      <c r="T382" s="172"/>
      <c r="AT382" s="166" t="s">
        <v>186</v>
      </c>
      <c r="AU382" s="166" t="s">
        <v>85</v>
      </c>
      <c r="AV382" s="13" t="s">
        <v>85</v>
      </c>
      <c r="AW382" s="13" t="s">
        <v>31</v>
      </c>
      <c r="AX382" s="13" t="s">
        <v>83</v>
      </c>
      <c r="AY382" s="166" t="s">
        <v>132</v>
      </c>
    </row>
    <row r="383" spans="1:65" s="2" customFormat="1" ht="16.5" customHeight="1">
      <c r="A383" s="31"/>
      <c r="B383" s="136"/>
      <c r="C383" s="137" t="s">
        <v>844</v>
      </c>
      <c r="D383" s="137" t="s">
        <v>133</v>
      </c>
      <c r="E383" s="138" t="s">
        <v>587</v>
      </c>
      <c r="F383" s="139" t="s">
        <v>588</v>
      </c>
      <c r="G383" s="140" t="s">
        <v>178</v>
      </c>
      <c r="H383" s="141">
        <v>113.8</v>
      </c>
      <c r="I383" s="142"/>
      <c r="J383" s="143">
        <f>ROUND(I383*H383,2)</f>
        <v>0</v>
      </c>
      <c r="K383" s="139" t="s">
        <v>179</v>
      </c>
      <c r="L383" s="32"/>
      <c r="M383" s="144" t="s">
        <v>1</v>
      </c>
      <c r="N383" s="145" t="s">
        <v>41</v>
      </c>
      <c r="O383" s="57"/>
      <c r="P383" s="146">
        <f>O383*H383</f>
        <v>0</v>
      </c>
      <c r="Q383" s="146">
        <v>1E-3</v>
      </c>
      <c r="R383" s="146">
        <f>Q383*H383</f>
        <v>0.1138</v>
      </c>
      <c r="S383" s="146">
        <v>3.1E-4</v>
      </c>
      <c r="T383" s="147">
        <f>S383*H383</f>
        <v>3.5277999999999997E-2</v>
      </c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R383" s="148" t="s">
        <v>256</v>
      </c>
      <c r="AT383" s="148" t="s">
        <v>133</v>
      </c>
      <c r="AU383" s="148" t="s">
        <v>85</v>
      </c>
      <c r="AY383" s="16" t="s">
        <v>132</v>
      </c>
      <c r="BE383" s="149">
        <f>IF(N383="základní",J383,0)</f>
        <v>0</v>
      </c>
      <c r="BF383" s="149">
        <f>IF(N383="snížená",J383,0)</f>
        <v>0</v>
      </c>
      <c r="BG383" s="149">
        <f>IF(N383="zákl. přenesená",J383,0)</f>
        <v>0</v>
      </c>
      <c r="BH383" s="149">
        <f>IF(N383="sníž. přenesená",J383,0)</f>
        <v>0</v>
      </c>
      <c r="BI383" s="149">
        <f>IF(N383="nulová",J383,0)</f>
        <v>0</v>
      </c>
      <c r="BJ383" s="16" t="s">
        <v>83</v>
      </c>
      <c r="BK383" s="149">
        <f>ROUND(I383*H383,2)</f>
        <v>0</v>
      </c>
      <c r="BL383" s="16" t="s">
        <v>256</v>
      </c>
      <c r="BM383" s="148" t="s">
        <v>1435</v>
      </c>
    </row>
    <row r="384" spans="1:65" s="2" customFormat="1">
      <c r="A384" s="31"/>
      <c r="B384" s="32"/>
      <c r="C384" s="31"/>
      <c r="D384" s="150" t="s">
        <v>138</v>
      </c>
      <c r="E384" s="31"/>
      <c r="F384" s="151" t="s">
        <v>590</v>
      </c>
      <c r="G384" s="31"/>
      <c r="H384" s="31"/>
      <c r="I384" s="152"/>
      <c r="J384" s="31"/>
      <c r="K384" s="31"/>
      <c r="L384" s="32"/>
      <c r="M384" s="153"/>
      <c r="N384" s="154"/>
      <c r="O384" s="57"/>
      <c r="P384" s="57"/>
      <c r="Q384" s="57"/>
      <c r="R384" s="57"/>
      <c r="S384" s="57"/>
      <c r="T384" s="58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T384" s="16" t="s">
        <v>138</v>
      </c>
      <c r="AU384" s="16" t="s">
        <v>85</v>
      </c>
    </row>
    <row r="385" spans="1:65" s="2" customFormat="1" ht="24.15" customHeight="1">
      <c r="A385" s="31"/>
      <c r="B385" s="136"/>
      <c r="C385" s="137" t="s">
        <v>850</v>
      </c>
      <c r="D385" s="137" t="s">
        <v>133</v>
      </c>
      <c r="E385" s="138" t="s">
        <v>592</v>
      </c>
      <c r="F385" s="139" t="s">
        <v>593</v>
      </c>
      <c r="G385" s="140" t="s">
        <v>178</v>
      </c>
      <c r="H385" s="141">
        <v>113.8</v>
      </c>
      <c r="I385" s="142"/>
      <c r="J385" s="143">
        <f>ROUND(I385*H385,2)</f>
        <v>0</v>
      </c>
      <c r="K385" s="139" t="s">
        <v>179</v>
      </c>
      <c r="L385" s="32"/>
      <c r="M385" s="144" t="s">
        <v>1</v>
      </c>
      <c r="N385" s="145" t="s">
        <v>41</v>
      </c>
      <c r="O385" s="57"/>
      <c r="P385" s="146">
        <f>O385*H385</f>
        <v>0</v>
      </c>
      <c r="Q385" s="146">
        <v>2.0000000000000001E-4</v>
      </c>
      <c r="R385" s="146">
        <f>Q385*H385</f>
        <v>2.2759999999999999E-2</v>
      </c>
      <c r="S385" s="146">
        <v>0</v>
      </c>
      <c r="T385" s="147">
        <f>S385*H385</f>
        <v>0</v>
      </c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R385" s="148" t="s">
        <v>256</v>
      </c>
      <c r="AT385" s="148" t="s">
        <v>133</v>
      </c>
      <c r="AU385" s="148" t="s">
        <v>85</v>
      </c>
      <c r="AY385" s="16" t="s">
        <v>132</v>
      </c>
      <c r="BE385" s="149">
        <f>IF(N385="základní",J385,0)</f>
        <v>0</v>
      </c>
      <c r="BF385" s="149">
        <f>IF(N385="snížená",J385,0)</f>
        <v>0</v>
      </c>
      <c r="BG385" s="149">
        <f>IF(N385="zákl. přenesená",J385,0)</f>
        <v>0</v>
      </c>
      <c r="BH385" s="149">
        <f>IF(N385="sníž. přenesená",J385,0)</f>
        <v>0</v>
      </c>
      <c r="BI385" s="149">
        <f>IF(N385="nulová",J385,0)</f>
        <v>0</v>
      </c>
      <c r="BJ385" s="16" t="s">
        <v>83</v>
      </c>
      <c r="BK385" s="149">
        <f>ROUND(I385*H385,2)</f>
        <v>0</v>
      </c>
      <c r="BL385" s="16" t="s">
        <v>256</v>
      </c>
      <c r="BM385" s="148" t="s">
        <v>1436</v>
      </c>
    </row>
    <row r="386" spans="1:65" s="2" customFormat="1" ht="19.2">
      <c r="A386" s="31"/>
      <c r="B386" s="32"/>
      <c r="C386" s="31"/>
      <c r="D386" s="150" t="s">
        <v>138</v>
      </c>
      <c r="E386" s="31"/>
      <c r="F386" s="151" t="s">
        <v>595</v>
      </c>
      <c r="G386" s="31"/>
      <c r="H386" s="31"/>
      <c r="I386" s="152"/>
      <c r="J386" s="31"/>
      <c r="K386" s="31"/>
      <c r="L386" s="32"/>
      <c r="M386" s="153"/>
      <c r="N386" s="154"/>
      <c r="O386" s="57"/>
      <c r="P386" s="57"/>
      <c r="Q386" s="57"/>
      <c r="R386" s="57"/>
      <c r="S386" s="57"/>
      <c r="T386" s="58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T386" s="16" t="s">
        <v>138</v>
      </c>
      <c r="AU386" s="16" t="s">
        <v>85</v>
      </c>
    </row>
    <row r="387" spans="1:65" s="2" customFormat="1" ht="24.15" customHeight="1">
      <c r="A387" s="31"/>
      <c r="B387" s="136"/>
      <c r="C387" s="137" t="s">
        <v>855</v>
      </c>
      <c r="D387" s="137" t="s">
        <v>133</v>
      </c>
      <c r="E387" s="138" t="s">
        <v>597</v>
      </c>
      <c r="F387" s="139" t="s">
        <v>598</v>
      </c>
      <c r="G387" s="140" t="s">
        <v>178</v>
      </c>
      <c r="H387" s="141">
        <v>113.8</v>
      </c>
      <c r="I387" s="142"/>
      <c r="J387" s="143">
        <f>ROUND(I387*H387,2)</f>
        <v>0</v>
      </c>
      <c r="K387" s="139" t="s">
        <v>179</v>
      </c>
      <c r="L387" s="32"/>
      <c r="M387" s="144" t="s">
        <v>1</v>
      </c>
      <c r="N387" s="145" t="s">
        <v>41</v>
      </c>
      <c r="O387" s="57"/>
      <c r="P387" s="146">
        <f>O387*H387</f>
        <v>0</v>
      </c>
      <c r="Q387" s="146">
        <v>2.9E-4</v>
      </c>
      <c r="R387" s="146">
        <f>Q387*H387</f>
        <v>3.3001999999999997E-2</v>
      </c>
      <c r="S387" s="146">
        <v>0</v>
      </c>
      <c r="T387" s="147">
        <f>S387*H387</f>
        <v>0</v>
      </c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R387" s="148" t="s">
        <v>256</v>
      </c>
      <c r="AT387" s="148" t="s">
        <v>133</v>
      </c>
      <c r="AU387" s="148" t="s">
        <v>85</v>
      </c>
      <c r="AY387" s="16" t="s">
        <v>132</v>
      </c>
      <c r="BE387" s="149">
        <f>IF(N387="základní",J387,0)</f>
        <v>0</v>
      </c>
      <c r="BF387" s="149">
        <f>IF(N387="snížená",J387,0)</f>
        <v>0</v>
      </c>
      <c r="BG387" s="149">
        <f>IF(N387="zákl. přenesená",J387,0)</f>
        <v>0</v>
      </c>
      <c r="BH387" s="149">
        <f>IF(N387="sníž. přenesená",J387,0)</f>
        <v>0</v>
      </c>
      <c r="BI387" s="149">
        <f>IF(N387="nulová",J387,0)</f>
        <v>0</v>
      </c>
      <c r="BJ387" s="16" t="s">
        <v>83</v>
      </c>
      <c r="BK387" s="149">
        <f>ROUND(I387*H387,2)</f>
        <v>0</v>
      </c>
      <c r="BL387" s="16" t="s">
        <v>256</v>
      </c>
      <c r="BM387" s="148" t="s">
        <v>1437</v>
      </c>
    </row>
    <row r="388" spans="1:65" s="2" customFormat="1" ht="28.8">
      <c r="A388" s="31"/>
      <c r="B388" s="32"/>
      <c r="C388" s="31"/>
      <c r="D388" s="150" t="s">
        <v>138</v>
      </c>
      <c r="E388" s="31"/>
      <c r="F388" s="151" t="s">
        <v>600</v>
      </c>
      <c r="G388" s="31"/>
      <c r="H388" s="31"/>
      <c r="I388" s="152"/>
      <c r="J388" s="31"/>
      <c r="K388" s="31"/>
      <c r="L388" s="32"/>
      <c r="M388" s="153"/>
      <c r="N388" s="154"/>
      <c r="O388" s="57"/>
      <c r="P388" s="57"/>
      <c r="Q388" s="57"/>
      <c r="R388" s="57"/>
      <c r="S388" s="57"/>
      <c r="T388" s="58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T388" s="16" t="s">
        <v>138</v>
      </c>
      <c r="AU388" s="16" t="s">
        <v>85</v>
      </c>
    </row>
    <row r="389" spans="1:65" s="11" customFormat="1" ht="25.95" customHeight="1">
      <c r="B389" s="125"/>
      <c r="D389" s="126" t="s">
        <v>75</v>
      </c>
      <c r="E389" s="127" t="s">
        <v>601</v>
      </c>
      <c r="F389" s="127" t="s">
        <v>602</v>
      </c>
      <c r="I389" s="128"/>
      <c r="J389" s="129">
        <f>BK389</f>
        <v>0</v>
      </c>
      <c r="L389" s="125"/>
      <c r="M389" s="130"/>
      <c r="N389" s="131"/>
      <c r="O389" s="131"/>
      <c r="P389" s="132">
        <f>SUM(P390:P391)</f>
        <v>0</v>
      </c>
      <c r="Q389" s="131"/>
      <c r="R389" s="132">
        <f>SUM(R390:R391)</f>
        <v>0</v>
      </c>
      <c r="S389" s="131"/>
      <c r="T389" s="133">
        <f>SUM(T390:T391)</f>
        <v>0</v>
      </c>
      <c r="AR389" s="126" t="s">
        <v>93</v>
      </c>
      <c r="AT389" s="134" t="s">
        <v>75</v>
      </c>
      <c r="AU389" s="134" t="s">
        <v>76</v>
      </c>
      <c r="AY389" s="126" t="s">
        <v>132</v>
      </c>
      <c r="BK389" s="135">
        <f>SUM(BK390:BK391)</f>
        <v>0</v>
      </c>
    </row>
    <row r="390" spans="1:65" s="2" customFormat="1" ht="53.25" customHeight="1">
      <c r="A390" s="31"/>
      <c r="B390" s="136"/>
      <c r="C390" s="137" t="s">
        <v>860</v>
      </c>
      <c r="D390" s="137" t="s">
        <v>133</v>
      </c>
      <c r="E390" s="193" t="s">
        <v>1438</v>
      </c>
      <c r="F390" s="194" t="s">
        <v>1443</v>
      </c>
      <c r="G390" s="195" t="s">
        <v>141</v>
      </c>
      <c r="H390" s="196">
        <v>1</v>
      </c>
      <c r="I390" s="197"/>
      <c r="J390" s="197">
        <f>ROUND(I390*H390,2)</f>
        <v>0</v>
      </c>
      <c r="K390" s="194" t="s">
        <v>1</v>
      </c>
      <c r="L390" s="32"/>
      <c r="M390" s="144" t="s">
        <v>1</v>
      </c>
      <c r="N390" s="145" t="s">
        <v>41</v>
      </c>
      <c r="O390" s="57"/>
      <c r="P390" s="146">
        <f>O390*H390</f>
        <v>0</v>
      </c>
      <c r="Q390" s="146">
        <v>0</v>
      </c>
      <c r="R390" s="146">
        <f>Q390*H390</f>
        <v>0</v>
      </c>
      <c r="S390" s="146">
        <v>0</v>
      </c>
      <c r="T390" s="147">
        <f>S390*H390</f>
        <v>0</v>
      </c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R390" s="148" t="s">
        <v>93</v>
      </c>
      <c r="AT390" s="148" t="s">
        <v>133</v>
      </c>
      <c r="AU390" s="148" t="s">
        <v>83</v>
      </c>
      <c r="AY390" s="16" t="s">
        <v>132</v>
      </c>
      <c r="BE390" s="149">
        <f>IF(N390="základní",J390,0)</f>
        <v>0</v>
      </c>
      <c r="BF390" s="149">
        <f>IF(N390="snížená",J390,0)</f>
        <v>0</v>
      </c>
      <c r="BG390" s="149">
        <f>IF(N390="zákl. přenesená",J390,0)</f>
        <v>0</v>
      </c>
      <c r="BH390" s="149">
        <f>IF(N390="sníž. přenesená",J390,0)</f>
        <v>0</v>
      </c>
      <c r="BI390" s="149">
        <f>IF(N390="nulová",J390,0)</f>
        <v>0</v>
      </c>
      <c r="BJ390" s="16" t="s">
        <v>83</v>
      </c>
      <c r="BK390" s="149">
        <f>ROUND(I390*H390,2)</f>
        <v>0</v>
      </c>
      <c r="BL390" s="16" t="s">
        <v>93</v>
      </c>
      <c r="BM390" s="148" t="s">
        <v>1439</v>
      </c>
    </row>
    <row r="391" spans="1:65" s="2" customFormat="1">
      <c r="A391" s="31"/>
      <c r="B391" s="32"/>
      <c r="C391" s="31"/>
      <c r="D391" s="150" t="s">
        <v>138</v>
      </c>
      <c r="E391" s="31"/>
      <c r="F391" s="151" t="s">
        <v>1440</v>
      </c>
      <c r="G391" s="31"/>
      <c r="H391" s="31"/>
      <c r="I391" s="152"/>
      <c r="J391" s="31"/>
      <c r="K391" s="31"/>
      <c r="L391" s="32"/>
      <c r="M391" s="153"/>
      <c r="N391" s="154"/>
      <c r="O391" s="57"/>
      <c r="P391" s="57"/>
      <c r="Q391" s="57"/>
      <c r="R391" s="57"/>
      <c r="S391" s="57"/>
      <c r="T391" s="58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T391" s="16" t="s">
        <v>138</v>
      </c>
      <c r="AU391" s="16" t="s">
        <v>83</v>
      </c>
    </row>
    <row r="392" spans="1:65" s="2" customFormat="1" ht="6.9" customHeight="1">
      <c r="A392" s="31"/>
      <c r="B392" s="46"/>
      <c r="C392" s="47"/>
      <c r="D392" s="47"/>
      <c r="E392" s="47"/>
      <c r="F392" s="47"/>
      <c r="G392" s="47"/>
      <c r="H392" s="47"/>
      <c r="I392" s="47"/>
      <c r="J392" s="47"/>
      <c r="K392" s="47"/>
      <c r="L392" s="32"/>
      <c r="M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</row>
  </sheetData>
  <autoFilter ref="C135:K391" xr:uid="{00000000-0009-0000-0000-000009000000}"/>
  <mergeCells count="9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20</vt:i4>
      </vt:variant>
    </vt:vector>
  </HeadingPairs>
  <TitlesOfParts>
    <vt:vector size="30" baseType="lpstr">
      <vt:lpstr>Rekapitulace stavby</vt:lpstr>
      <vt:lpstr>0 - Vedlejší náklady</vt:lpstr>
      <vt:lpstr>1 - Učebna B 206 - Biolog...</vt:lpstr>
      <vt:lpstr>2 - Učebna B 207 - Biologie</vt:lpstr>
      <vt:lpstr>3 - Učebna B 307 - Jazyky</vt:lpstr>
      <vt:lpstr>4 - Učebna B 405 - Chemie...</vt:lpstr>
      <vt:lpstr>5 - Učebna B 406 - Chemie</vt:lpstr>
      <vt:lpstr>6 - Učebna C 306 - Polyte...</vt:lpstr>
      <vt:lpstr>7 - Učebna C 405 - Chemie...</vt:lpstr>
      <vt:lpstr>8 - Učebna C 305 - Malá u...</vt:lpstr>
      <vt:lpstr>'0 - Vedlejší náklady'!Názvy_tisku</vt:lpstr>
      <vt:lpstr>'1 - Učebna B 206 - Biolog...'!Názvy_tisku</vt:lpstr>
      <vt:lpstr>'2 - Učebna B 207 - Biologie'!Názvy_tisku</vt:lpstr>
      <vt:lpstr>'3 - Učebna B 307 - Jazyky'!Názvy_tisku</vt:lpstr>
      <vt:lpstr>'4 - Učebna B 405 - Chemie...'!Názvy_tisku</vt:lpstr>
      <vt:lpstr>'5 - Učebna B 406 - Chemie'!Názvy_tisku</vt:lpstr>
      <vt:lpstr>'6 - Učebna C 306 - Polyte...'!Názvy_tisku</vt:lpstr>
      <vt:lpstr>'7 - Učebna C 405 - Chemie...'!Názvy_tisku</vt:lpstr>
      <vt:lpstr>'8 - Učebna C 305 - Malá u...'!Názvy_tisku</vt:lpstr>
      <vt:lpstr>'Rekapitulace stavby'!Názvy_tisku</vt:lpstr>
      <vt:lpstr>'0 - Vedlejší náklady'!Oblast_tisku</vt:lpstr>
      <vt:lpstr>'1 - Učebna B 206 - Biolog...'!Oblast_tisku</vt:lpstr>
      <vt:lpstr>'2 - Učebna B 207 - Biologie'!Oblast_tisku</vt:lpstr>
      <vt:lpstr>'3 - Učebna B 307 - Jazyky'!Oblast_tisku</vt:lpstr>
      <vt:lpstr>'4 - Učebna B 405 - Chemie...'!Oblast_tisku</vt:lpstr>
      <vt:lpstr>'5 - Učebna B 406 - Chemie'!Oblast_tisku</vt:lpstr>
      <vt:lpstr>'6 - Učebna C 306 - Polyte...'!Oblast_tisku</vt:lpstr>
      <vt:lpstr>'7 - Učebna C 405 - Chemie...'!Oblast_tisku</vt:lpstr>
      <vt:lpstr>'8 - Učebna C 305 - Malá u...'!Oblast_tisku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LEGION-MILAN\Milan</dc:creator>
  <cp:lastModifiedBy>Redlová Veronika</cp:lastModifiedBy>
  <dcterms:created xsi:type="dcterms:W3CDTF">2024-05-27T10:06:53Z</dcterms:created>
  <dcterms:modified xsi:type="dcterms:W3CDTF">2025-01-15T09:04:19Z</dcterms:modified>
</cp:coreProperties>
</file>