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PROJEKTY\Odborné učebny 2023\Veřejná zakázka\Stavební úpravy v odborných učebnách\"/>
    </mc:Choice>
  </mc:AlternateContent>
  <bookViews>
    <workbookView xWindow="0" yWindow="0" windowWidth="20490" windowHeight="6900" activeTab="4"/>
  </bookViews>
  <sheets>
    <sheet name="Rekapitulace stavby" sheetId="1" r:id="rId1"/>
    <sheet name="01 - 1. PP" sheetId="2" r:id="rId2"/>
    <sheet name="02 - 2. NP" sheetId="3" r:id="rId3"/>
    <sheet name="03 - 3. NP" sheetId="4" r:id="rId4"/>
    <sheet name="04 - 4. NP" sheetId="5" r:id="rId5"/>
    <sheet name="05 - Elektroinstalace" sheetId="6" r:id="rId6"/>
    <sheet name="06 - Vedlejší rozpočtové ..." sheetId="7" r:id="rId7"/>
  </sheets>
  <definedNames>
    <definedName name="_xlnm._FilterDatabase" localSheetId="1" hidden="1">'01 - 1. PP'!$C$132:$K$253</definedName>
    <definedName name="_xlnm._FilterDatabase" localSheetId="2" hidden="1">'02 - 2. NP'!$C$135:$K$242</definedName>
    <definedName name="_xlnm._FilterDatabase" localSheetId="3" hidden="1">'03 - 3. NP'!$C$133:$K$228</definedName>
    <definedName name="_xlnm._FilterDatabase" localSheetId="4" hidden="1">'04 - 4. NP'!$C$138:$K$303</definedName>
    <definedName name="_xlnm._FilterDatabase" localSheetId="5" hidden="1">'05 - Elektroinstalace'!$C$123:$K$328</definedName>
    <definedName name="_xlnm._FilterDatabase" localSheetId="6" hidden="1">'06 - Vedlejší rozpočtové ...'!$C$120:$K$131</definedName>
    <definedName name="_xlnm.Print_Titles" localSheetId="1">'01 - 1. PP'!$132:$132</definedName>
    <definedName name="_xlnm.Print_Titles" localSheetId="2">'02 - 2. NP'!$135:$135</definedName>
    <definedName name="_xlnm.Print_Titles" localSheetId="3">'03 - 3. NP'!$133:$133</definedName>
    <definedName name="_xlnm.Print_Titles" localSheetId="4">'04 - 4. NP'!$138:$138</definedName>
    <definedName name="_xlnm.Print_Titles" localSheetId="5">'05 - Elektroinstalace'!$123:$123</definedName>
    <definedName name="_xlnm.Print_Titles" localSheetId="6">'06 - Vedlejší rozpočtové ...'!$120:$120</definedName>
    <definedName name="_xlnm.Print_Titles" localSheetId="0">'Rekapitulace stavby'!$92:$92</definedName>
    <definedName name="_xlnm.Print_Area" localSheetId="1">'01 - 1. PP'!$C$4:$J$76,'01 - 1. PP'!$C$120:$K$253</definedName>
    <definedName name="_xlnm.Print_Area" localSheetId="2">'02 - 2. NP'!$C$4:$J$76,'02 - 2. NP'!$C$123:$K$242</definedName>
    <definedName name="_xlnm.Print_Area" localSheetId="3">'03 - 3. NP'!$C$4:$J$76,'03 - 3. NP'!$C$121:$K$228</definedName>
    <definedName name="_xlnm.Print_Area" localSheetId="4">'04 - 4. NP'!$C$4:$J$76,'04 - 4. NP'!$C$126:$K$303</definedName>
    <definedName name="_xlnm.Print_Area" localSheetId="5">'05 - Elektroinstalace'!$C$4:$J$76,'05 - Elektroinstalace'!$C$111:$K$328</definedName>
    <definedName name="_xlnm.Print_Area" localSheetId="6">'06 - Vedlejší rozpočtové ...'!$C$4:$J$76,'06 - Vedlejší rozpočtové ...'!$C$108:$K$131</definedName>
    <definedName name="_xlnm.Print_Area" localSheetId="0">'Rekapitulace stavby'!$D$4:$AO$76,'Rekapitulace stavby'!$C$82:$AQ$101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/>
  <c r="BI131" i="7"/>
  <c r="BH131" i="7"/>
  <c r="BG131" i="7"/>
  <c r="BF131" i="7"/>
  <c r="T131" i="7"/>
  <c r="T130" i="7"/>
  <c r="R131" i="7"/>
  <c r="R130" i="7"/>
  <c r="P131" i="7"/>
  <c r="P130" i="7" s="1"/>
  <c r="BI129" i="7"/>
  <c r="BH129" i="7"/>
  <c r="BG129" i="7"/>
  <c r="BF129" i="7"/>
  <c r="T129" i="7"/>
  <c r="T128" i="7"/>
  <c r="R129" i="7"/>
  <c r="R128" i="7" s="1"/>
  <c r="P129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4" i="7"/>
  <c r="BH124" i="7"/>
  <c r="BG124" i="7"/>
  <c r="BF124" i="7"/>
  <c r="T124" i="7"/>
  <c r="T123" i="7"/>
  <c r="R124" i="7"/>
  <c r="R123" i="7" s="1"/>
  <c r="P124" i="7"/>
  <c r="P123" i="7"/>
  <c r="F117" i="7"/>
  <c r="F115" i="7"/>
  <c r="E113" i="7"/>
  <c r="F91" i="7"/>
  <c r="F89" i="7"/>
  <c r="E87" i="7"/>
  <c r="J24" i="7"/>
  <c r="E24" i="7"/>
  <c r="J118" i="7" s="1"/>
  <c r="J23" i="7"/>
  <c r="J21" i="7"/>
  <c r="E21" i="7"/>
  <c r="J117" i="7"/>
  <c r="J20" i="7"/>
  <c r="J18" i="7"/>
  <c r="E18" i="7"/>
  <c r="F118" i="7" s="1"/>
  <c r="J17" i="7"/>
  <c r="J12" i="7"/>
  <c r="J115" i="7"/>
  <c r="E7" i="7"/>
  <c r="E111" i="7" s="1"/>
  <c r="J37" i="6"/>
  <c r="J36" i="6"/>
  <c r="AY99" i="1" s="1"/>
  <c r="J35" i="6"/>
  <c r="AX99" i="1"/>
  <c r="BI328" i="6"/>
  <c r="BH328" i="6"/>
  <c r="BG328" i="6"/>
  <c r="BF328" i="6"/>
  <c r="T328" i="6"/>
  <c r="R328" i="6"/>
  <c r="P328" i="6"/>
  <c r="BI327" i="6"/>
  <c r="BH327" i="6"/>
  <c r="BG327" i="6"/>
  <c r="BF327" i="6"/>
  <c r="T327" i="6"/>
  <c r="R327" i="6"/>
  <c r="P327" i="6"/>
  <c r="BI326" i="6"/>
  <c r="BH326" i="6"/>
  <c r="BG326" i="6"/>
  <c r="BF326" i="6"/>
  <c r="T326" i="6"/>
  <c r="R326" i="6"/>
  <c r="P326" i="6"/>
  <c r="BI325" i="6"/>
  <c r="BH325" i="6"/>
  <c r="BG325" i="6"/>
  <c r="BF325" i="6"/>
  <c r="T325" i="6"/>
  <c r="R325" i="6"/>
  <c r="P325" i="6"/>
  <c r="BI324" i="6"/>
  <c r="BH324" i="6"/>
  <c r="BG324" i="6"/>
  <c r="BF324" i="6"/>
  <c r="T324" i="6"/>
  <c r="R324" i="6"/>
  <c r="P324" i="6"/>
  <c r="BI323" i="6"/>
  <c r="BH323" i="6"/>
  <c r="BG323" i="6"/>
  <c r="BF323" i="6"/>
  <c r="T323" i="6"/>
  <c r="R323" i="6"/>
  <c r="P323" i="6"/>
  <c r="BI322" i="6"/>
  <c r="BH322" i="6"/>
  <c r="BG322" i="6"/>
  <c r="BF322" i="6"/>
  <c r="T322" i="6"/>
  <c r="R322" i="6"/>
  <c r="P322" i="6"/>
  <c r="BI321" i="6"/>
  <c r="BH321" i="6"/>
  <c r="BG321" i="6"/>
  <c r="BF321" i="6"/>
  <c r="T321" i="6"/>
  <c r="R321" i="6"/>
  <c r="P321" i="6"/>
  <c r="BI320" i="6"/>
  <c r="BH320" i="6"/>
  <c r="BG320" i="6"/>
  <c r="BF320" i="6"/>
  <c r="T320" i="6"/>
  <c r="R320" i="6"/>
  <c r="P320" i="6"/>
  <c r="BI319" i="6"/>
  <c r="BH319" i="6"/>
  <c r="BG319" i="6"/>
  <c r="BF319" i="6"/>
  <c r="T319" i="6"/>
  <c r="R319" i="6"/>
  <c r="P319" i="6"/>
  <c r="BI318" i="6"/>
  <c r="BH318" i="6"/>
  <c r="BG318" i="6"/>
  <c r="BF318" i="6"/>
  <c r="T318" i="6"/>
  <c r="R318" i="6"/>
  <c r="P318" i="6"/>
  <c r="BI317" i="6"/>
  <c r="BH317" i="6"/>
  <c r="BG317" i="6"/>
  <c r="BF317" i="6"/>
  <c r="T317" i="6"/>
  <c r="R317" i="6"/>
  <c r="P317" i="6"/>
  <c r="BI316" i="6"/>
  <c r="BH316" i="6"/>
  <c r="BG316" i="6"/>
  <c r="BF316" i="6"/>
  <c r="T316" i="6"/>
  <c r="R316" i="6"/>
  <c r="P316" i="6"/>
  <c r="BI315" i="6"/>
  <c r="BH315" i="6"/>
  <c r="BG315" i="6"/>
  <c r="BF315" i="6"/>
  <c r="T315" i="6"/>
  <c r="R315" i="6"/>
  <c r="P315" i="6"/>
  <c r="BI314" i="6"/>
  <c r="BH314" i="6"/>
  <c r="BG314" i="6"/>
  <c r="BF314" i="6"/>
  <c r="T314" i="6"/>
  <c r="R314" i="6"/>
  <c r="P314" i="6"/>
  <c r="BI313" i="6"/>
  <c r="BH313" i="6"/>
  <c r="BG313" i="6"/>
  <c r="BF313" i="6"/>
  <c r="T313" i="6"/>
  <c r="R313" i="6"/>
  <c r="P313" i="6"/>
  <c r="BI312" i="6"/>
  <c r="BH312" i="6"/>
  <c r="BG312" i="6"/>
  <c r="BF312" i="6"/>
  <c r="T312" i="6"/>
  <c r="R312" i="6"/>
  <c r="P312" i="6"/>
  <c r="BI311" i="6"/>
  <c r="BH311" i="6"/>
  <c r="BG311" i="6"/>
  <c r="BF311" i="6"/>
  <c r="T311" i="6"/>
  <c r="R311" i="6"/>
  <c r="P311" i="6"/>
  <c r="BI310" i="6"/>
  <c r="BH310" i="6"/>
  <c r="BG310" i="6"/>
  <c r="BF310" i="6"/>
  <c r="T310" i="6"/>
  <c r="R310" i="6"/>
  <c r="P310" i="6"/>
  <c r="BI309" i="6"/>
  <c r="BH309" i="6"/>
  <c r="BG309" i="6"/>
  <c r="BF309" i="6"/>
  <c r="T309" i="6"/>
  <c r="R309" i="6"/>
  <c r="P309" i="6"/>
  <c r="BI308" i="6"/>
  <c r="BH308" i="6"/>
  <c r="BG308" i="6"/>
  <c r="BF308" i="6"/>
  <c r="T308" i="6"/>
  <c r="R308" i="6"/>
  <c r="P308" i="6"/>
  <c r="BI307" i="6"/>
  <c r="BH307" i="6"/>
  <c r="BG307" i="6"/>
  <c r="BF307" i="6"/>
  <c r="T307" i="6"/>
  <c r="R307" i="6"/>
  <c r="P307" i="6"/>
  <c r="BI306" i="6"/>
  <c r="BH306" i="6"/>
  <c r="BG306" i="6"/>
  <c r="BF306" i="6"/>
  <c r="T306" i="6"/>
  <c r="R306" i="6"/>
  <c r="P306" i="6"/>
  <c r="BI305" i="6"/>
  <c r="BH305" i="6"/>
  <c r="BG305" i="6"/>
  <c r="BF305" i="6"/>
  <c r="T305" i="6"/>
  <c r="R305" i="6"/>
  <c r="P305" i="6"/>
  <c r="BI304" i="6"/>
  <c r="BH304" i="6"/>
  <c r="BG304" i="6"/>
  <c r="BF304" i="6"/>
  <c r="T304" i="6"/>
  <c r="R304" i="6"/>
  <c r="P304" i="6"/>
  <c r="BI303" i="6"/>
  <c r="BH303" i="6"/>
  <c r="BG303" i="6"/>
  <c r="BF303" i="6"/>
  <c r="T303" i="6"/>
  <c r="R303" i="6"/>
  <c r="P303" i="6"/>
  <c r="BI302" i="6"/>
  <c r="BH302" i="6"/>
  <c r="BG302" i="6"/>
  <c r="BF302" i="6"/>
  <c r="T302" i="6"/>
  <c r="R302" i="6"/>
  <c r="P302" i="6"/>
  <c r="BI301" i="6"/>
  <c r="BH301" i="6"/>
  <c r="BG301" i="6"/>
  <c r="BF301" i="6"/>
  <c r="T301" i="6"/>
  <c r="R301" i="6"/>
  <c r="P301" i="6"/>
  <c r="BI300" i="6"/>
  <c r="BH300" i="6"/>
  <c r="BG300" i="6"/>
  <c r="BF300" i="6"/>
  <c r="T300" i="6"/>
  <c r="R300" i="6"/>
  <c r="P300" i="6"/>
  <c r="BI299" i="6"/>
  <c r="BH299" i="6"/>
  <c r="BG299" i="6"/>
  <c r="BF299" i="6"/>
  <c r="T299" i="6"/>
  <c r="R299" i="6"/>
  <c r="P299" i="6"/>
  <c r="BI298" i="6"/>
  <c r="BH298" i="6"/>
  <c r="BG298" i="6"/>
  <c r="BF298" i="6"/>
  <c r="T298" i="6"/>
  <c r="R298" i="6"/>
  <c r="P298" i="6"/>
  <c r="BI296" i="6"/>
  <c r="BH296" i="6"/>
  <c r="BG296" i="6"/>
  <c r="BF296" i="6"/>
  <c r="T296" i="6"/>
  <c r="R296" i="6"/>
  <c r="P296" i="6"/>
  <c r="BI295" i="6"/>
  <c r="BH295" i="6"/>
  <c r="BG295" i="6"/>
  <c r="BF295" i="6"/>
  <c r="T295" i="6"/>
  <c r="R295" i="6"/>
  <c r="P295" i="6"/>
  <c r="BI294" i="6"/>
  <c r="BH294" i="6"/>
  <c r="BG294" i="6"/>
  <c r="BF294" i="6"/>
  <c r="T294" i="6"/>
  <c r="R294" i="6"/>
  <c r="P294" i="6"/>
  <c r="BI293" i="6"/>
  <c r="BH293" i="6"/>
  <c r="BG293" i="6"/>
  <c r="BF293" i="6"/>
  <c r="T293" i="6"/>
  <c r="R293" i="6"/>
  <c r="P293" i="6"/>
  <c r="BI292" i="6"/>
  <c r="BH292" i="6"/>
  <c r="BG292" i="6"/>
  <c r="BF292" i="6"/>
  <c r="T292" i="6"/>
  <c r="R292" i="6"/>
  <c r="P292" i="6"/>
  <c r="BI291" i="6"/>
  <c r="BH291" i="6"/>
  <c r="BG291" i="6"/>
  <c r="BF291" i="6"/>
  <c r="T291" i="6"/>
  <c r="R291" i="6"/>
  <c r="P291" i="6"/>
  <c r="BI290" i="6"/>
  <c r="BH290" i="6"/>
  <c r="BG290" i="6"/>
  <c r="BF290" i="6"/>
  <c r="T290" i="6"/>
  <c r="R290" i="6"/>
  <c r="P290" i="6"/>
  <c r="BI289" i="6"/>
  <c r="BH289" i="6"/>
  <c r="BG289" i="6"/>
  <c r="BF289" i="6"/>
  <c r="T289" i="6"/>
  <c r="R289" i="6"/>
  <c r="P289" i="6"/>
  <c r="BI288" i="6"/>
  <c r="BH288" i="6"/>
  <c r="BG288" i="6"/>
  <c r="BF288" i="6"/>
  <c r="T288" i="6"/>
  <c r="R288" i="6"/>
  <c r="P288" i="6"/>
  <c r="BI287" i="6"/>
  <c r="BH287" i="6"/>
  <c r="BG287" i="6"/>
  <c r="BF287" i="6"/>
  <c r="T287" i="6"/>
  <c r="R287" i="6"/>
  <c r="P287" i="6"/>
  <c r="BI286" i="6"/>
  <c r="BH286" i="6"/>
  <c r="BG286" i="6"/>
  <c r="BF286" i="6"/>
  <c r="T286" i="6"/>
  <c r="R286" i="6"/>
  <c r="P286" i="6"/>
  <c r="BI285" i="6"/>
  <c r="BH285" i="6"/>
  <c r="BG285" i="6"/>
  <c r="BF285" i="6"/>
  <c r="T285" i="6"/>
  <c r="R285" i="6"/>
  <c r="P285" i="6"/>
  <c r="BI284" i="6"/>
  <c r="BH284" i="6"/>
  <c r="BG284" i="6"/>
  <c r="BF284" i="6"/>
  <c r="T284" i="6"/>
  <c r="R284" i="6"/>
  <c r="P284" i="6"/>
  <c r="BI283" i="6"/>
  <c r="BH283" i="6"/>
  <c r="BG283" i="6"/>
  <c r="BF283" i="6"/>
  <c r="T283" i="6"/>
  <c r="R283" i="6"/>
  <c r="P283" i="6"/>
  <c r="BI282" i="6"/>
  <c r="BH282" i="6"/>
  <c r="BG282" i="6"/>
  <c r="BF282" i="6"/>
  <c r="T282" i="6"/>
  <c r="R282" i="6"/>
  <c r="P282" i="6"/>
  <c r="BI281" i="6"/>
  <c r="BH281" i="6"/>
  <c r="BG281" i="6"/>
  <c r="BF281" i="6"/>
  <c r="T281" i="6"/>
  <c r="R281" i="6"/>
  <c r="P281" i="6"/>
  <c r="BI280" i="6"/>
  <c r="BH280" i="6"/>
  <c r="BG280" i="6"/>
  <c r="BF280" i="6"/>
  <c r="T280" i="6"/>
  <c r="R280" i="6"/>
  <c r="P280" i="6"/>
  <c r="BI279" i="6"/>
  <c r="BH279" i="6"/>
  <c r="BG279" i="6"/>
  <c r="BF279" i="6"/>
  <c r="T279" i="6"/>
  <c r="R279" i="6"/>
  <c r="P279" i="6"/>
  <c r="BI278" i="6"/>
  <c r="BH278" i="6"/>
  <c r="BG278" i="6"/>
  <c r="BF278" i="6"/>
  <c r="T278" i="6"/>
  <c r="R278" i="6"/>
  <c r="P278" i="6"/>
  <c r="BI277" i="6"/>
  <c r="BH277" i="6"/>
  <c r="BG277" i="6"/>
  <c r="BF277" i="6"/>
  <c r="T277" i="6"/>
  <c r="R277" i="6"/>
  <c r="P277" i="6"/>
  <c r="BI276" i="6"/>
  <c r="BH276" i="6"/>
  <c r="BG276" i="6"/>
  <c r="BF276" i="6"/>
  <c r="T276" i="6"/>
  <c r="R276" i="6"/>
  <c r="P276" i="6"/>
  <c r="BI274" i="6"/>
  <c r="BH274" i="6"/>
  <c r="BG274" i="6"/>
  <c r="BF274" i="6"/>
  <c r="T274" i="6"/>
  <c r="R274" i="6"/>
  <c r="P274" i="6"/>
  <c r="BI273" i="6"/>
  <c r="BH273" i="6"/>
  <c r="BG273" i="6"/>
  <c r="BF273" i="6"/>
  <c r="T273" i="6"/>
  <c r="R273" i="6"/>
  <c r="P273" i="6"/>
  <c r="BI272" i="6"/>
  <c r="BH272" i="6"/>
  <c r="BG272" i="6"/>
  <c r="BF272" i="6"/>
  <c r="T272" i="6"/>
  <c r="R272" i="6"/>
  <c r="P272" i="6"/>
  <c r="BI271" i="6"/>
  <c r="BH271" i="6"/>
  <c r="BG271" i="6"/>
  <c r="BF271" i="6"/>
  <c r="T271" i="6"/>
  <c r="R271" i="6"/>
  <c r="P271" i="6"/>
  <c r="BI270" i="6"/>
  <c r="BH270" i="6"/>
  <c r="BG270" i="6"/>
  <c r="BF270" i="6"/>
  <c r="T270" i="6"/>
  <c r="R270" i="6"/>
  <c r="P270" i="6"/>
  <c r="BI269" i="6"/>
  <c r="BH269" i="6"/>
  <c r="BG269" i="6"/>
  <c r="BF269" i="6"/>
  <c r="T269" i="6"/>
  <c r="R269" i="6"/>
  <c r="P269" i="6"/>
  <c r="BI268" i="6"/>
  <c r="BH268" i="6"/>
  <c r="BG268" i="6"/>
  <c r="BF268" i="6"/>
  <c r="T268" i="6"/>
  <c r="R268" i="6"/>
  <c r="P268" i="6"/>
  <c r="BI267" i="6"/>
  <c r="BH267" i="6"/>
  <c r="BG267" i="6"/>
  <c r="BF267" i="6"/>
  <c r="T267" i="6"/>
  <c r="R267" i="6"/>
  <c r="P267" i="6"/>
  <c r="BI266" i="6"/>
  <c r="BH266" i="6"/>
  <c r="BG266" i="6"/>
  <c r="BF266" i="6"/>
  <c r="T266" i="6"/>
  <c r="R266" i="6"/>
  <c r="P266" i="6"/>
  <c r="BI265" i="6"/>
  <c r="BH265" i="6"/>
  <c r="BG265" i="6"/>
  <c r="BF265" i="6"/>
  <c r="T265" i="6"/>
  <c r="R265" i="6"/>
  <c r="P265" i="6"/>
  <c r="BI264" i="6"/>
  <c r="BH264" i="6"/>
  <c r="BG264" i="6"/>
  <c r="BF264" i="6"/>
  <c r="T264" i="6"/>
  <c r="R264" i="6"/>
  <c r="P264" i="6"/>
  <c r="BI263" i="6"/>
  <c r="BH263" i="6"/>
  <c r="BG263" i="6"/>
  <c r="BF263" i="6"/>
  <c r="T263" i="6"/>
  <c r="R263" i="6"/>
  <c r="P263" i="6"/>
  <c r="BI262" i="6"/>
  <c r="BH262" i="6"/>
  <c r="BG262" i="6"/>
  <c r="BF262" i="6"/>
  <c r="T262" i="6"/>
  <c r="R262" i="6"/>
  <c r="P262" i="6"/>
  <c r="BI261" i="6"/>
  <c r="BH261" i="6"/>
  <c r="BG261" i="6"/>
  <c r="BF261" i="6"/>
  <c r="T261" i="6"/>
  <c r="R261" i="6"/>
  <c r="P261" i="6"/>
  <c r="BI260" i="6"/>
  <c r="BH260" i="6"/>
  <c r="BG260" i="6"/>
  <c r="BF260" i="6"/>
  <c r="T260" i="6"/>
  <c r="R260" i="6"/>
  <c r="P260" i="6"/>
  <c r="BI259" i="6"/>
  <c r="BH259" i="6"/>
  <c r="BG259" i="6"/>
  <c r="BF259" i="6"/>
  <c r="T259" i="6"/>
  <c r="R259" i="6"/>
  <c r="P259" i="6"/>
  <c r="BI258" i="6"/>
  <c r="BH258" i="6"/>
  <c r="BG258" i="6"/>
  <c r="BF258" i="6"/>
  <c r="T258" i="6"/>
  <c r="R258" i="6"/>
  <c r="P258" i="6"/>
  <c r="BI257" i="6"/>
  <c r="BH257" i="6"/>
  <c r="BG257" i="6"/>
  <c r="BF257" i="6"/>
  <c r="T257" i="6"/>
  <c r="R257" i="6"/>
  <c r="P257" i="6"/>
  <c r="BI256" i="6"/>
  <c r="BH256" i="6"/>
  <c r="BG256" i="6"/>
  <c r="BF256" i="6"/>
  <c r="T256" i="6"/>
  <c r="R256" i="6"/>
  <c r="P256" i="6"/>
  <c r="BI255" i="6"/>
  <c r="BH255" i="6"/>
  <c r="BG255" i="6"/>
  <c r="BF255" i="6"/>
  <c r="T255" i="6"/>
  <c r="R255" i="6"/>
  <c r="P255" i="6"/>
  <c r="BI254" i="6"/>
  <c r="BH254" i="6"/>
  <c r="BG254" i="6"/>
  <c r="BF254" i="6"/>
  <c r="T254" i="6"/>
  <c r="R254" i="6"/>
  <c r="P254" i="6"/>
  <c r="BI253" i="6"/>
  <c r="BH253" i="6"/>
  <c r="BG253" i="6"/>
  <c r="BF253" i="6"/>
  <c r="T253" i="6"/>
  <c r="R253" i="6"/>
  <c r="P253" i="6"/>
  <c r="BI252" i="6"/>
  <c r="BH252" i="6"/>
  <c r="BG252" i="6"/>
  <c r="BF252" i="6"/>
  <c r="T252" i="6"/>
  <c r="R252" i="6"/>
  <c r="P252" i="6"/>
  <c r="BI251" i="6"/>
  <c r="BH251" i="6"/>
  <c r="BG251" i="6"/>
  <c r="BF251" i="6"/>
  <c r="T251" i="6"/>
  <c r="R251" i="6"/>
  <c r="P251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8" i="6"/>
  <c r="BH248" i="6"/>
  <c r="BG248" i="6"/>
  <c r="BF248" i="6"/>
  <c r="T248" i="6"/>
  <c r="R248" i="6"/>
  <c r="P248" i="6"/>
  <c r="BI247" i="6"/>
  <c r="BH247" i="6"/>
  <c r="BG247" i="6"/>
  <c r="BF247" i="6"/>
  <c r="T247" i="6"/>
  <c r="R247" i="6"/>
  <c r="P247" i="6"/>
  <c r="BI246" i="6"/>
  <c r="BH246" i="6"/>
  <c r="BG246" i="6"/>
  <c r="BF246" i="6"/>
  <c r="T246" i="6"/>
  <c r="R246" i="6"/>
  <c r="P246" i="6"/>
  <c r="BI245" i="6"/>
  <c r="BH245" i="6"/>
  <c r="BG245" i="6"/>
  <c r="BF245" i="6"/>
  <c r="T245" i="6"/>
  <c r="R245" i="6"/>
  <c r="P245" i="6"/>
  <c r="BI244" i="6"/>
  <c r="BH244" i="6"/>
  <c r="BG244" i="6"/>
  <c r="BF244" i="6"/>
  <c r="T244" i="6"/>
  <c r="R244" i="6"/>
  <c r="P244" i="6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2" i="6"/>
  <c r="BH222" i="6"/>
  <c r="BG222" i="6"/>
  <c r="BF222" i="6"/>
  <c r="T222" i="6"/>
  <c r="R222" i="6"/>
  <c r="P222" i="6"/>
  <c r="BI221" i="6"/>
  <c r="BH221" i="6"/>
  <c r="BG221" i="6"/>
  <c r="BF221" i="6"/>
  <c r="T221" i="6"/>
  <c r="R221" i="6"/>
  <c r="P221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8" i="6"/>
  <c r="BH218" i="6"/>
  <c r="BG218" i="6"/>
  <c r="BF218" i="6"/>
  <c r="T218" i="6"/>
  <c r="R218" i="6"/>
  <c r="P218" i="6"/>
  <c r="BI216" i="6"/>
  <c r="BH216" i="6"/>
  <c r="BG216" i="6"/>
  <c r="BF216" i="6"/>
  <c r="T216" i="6"/>
  <c r="R216" i="6"/>
  <c r="P216" i="6"/>
  <c r="BI215" i="6"/>
  <c r="BH215" i="6"/>
  <c r="BG215" i="6"/>
  <c r="BF215" i="6"/>
  <c r="T215" i="6"/>
  <c r="R215" i="6"/>
  <c r="P215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2" i="6"/>
  <c r="BH202" i="6"/>
  <c r="BG202" i="6"/>
  <c r="BF202" i="6"/>
  <c r="T202" i="6"/>
  <c r="R202" i="6"/>
  <c r="P202" i="6"/>
  <c r="BI201" i="6"/>
  <c r="BH201" i="6"/>
  <c r="BG201" i="6"/>
  <c r="BF201" i="6"/>
  <c r="T201" i="6"/>
  <c r="R201" i="6"/>
  <c r="P201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8" i="6"/>
  <c r="BH188" i="6"/>
  <c r="BG188" i="6"/>
  <c r="BF188" i="6"/>
  <c r="T188" i="6"/>
  <c r="R188" i="6"/>
  <c r="P188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8" i="6"/>
  <c r="BH178" i="6"/>
  <c r="BG178" i="6"/>
  <c r="BF178" i="6"/>
  <c r="T178" i="6"/>
  <c r="R178" i="6"/>
  <c r="P178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F120" i="6"/>
  <c r="F118" i="6"/>
  <c r="E116" i="6"/>
  <c r="F91" i="6"/>
  <c r="F89" i="6"/>
  <c r="E87" i="6"/>
  <c r="J24" i="6"/>
  <c r="E24" i="6"/>
  <c r="J92" i="6" s="1"/>
  <c r="J23" i="6"/>
  <c r="J21" i="6"/>
  <c r="E21" i="6"/>
  <c r="J120" i="6"/>
  <c r="J20" i="6"/>
  <c r="J18" i="6"/>
  <c r="E18" i="6"/>
  <c r="F121" i="6" s="1"/>
  <c r="J17" i="6"/>
  <c r="J12" i="6"/>
  <c r="J89" i="6" s="1"/>
  <c r="E7" i="6"/>
  <c r="E114" i="6"/>
  <c r="J37" i="5"/>
  <c r="J36" i="5"/>
  <c r="AY98" i="1" s="1"/>
  <c r="J35" i="5"/>
  <c r="AX98" i="1"/>
  <c r="BI303" i="5"/>
  <c r="BH303" i="5"/>
  <c r="BG303" i="5"/>
  <c r="BF303" i="5"/>
  <c r="T303" i="5"/>
  <c r="T302" i="5" s="1"/>
  <c r="R303" i="5"/>
  <c r="R302" i="5"/>
  <c r="P303" i="5"/>
  <c r="P302" i="5"/>
  <c r="BI301" i="5"/>
  <c r="BH301" i="5"/>
  <c r="BG301" i="5"/>
  <c r="BF301" i="5"/>
  <c r="T301" i="5"/>
  <c r="R301" i="5"/>
  <c r="P301" i="5"/>
  <c r="BI300" i="5"/>
  <c r="BH300" i="5"/>
  <c r="BG300" i="5"/>
  <c r="BF300" i="5"/>
  <c r="T300" i="5"/>
  <c r="R300" i="5"/>
  <c r="P300" i="5"/>
  <c r="BI294" i="5"/>
  <c r="BH294" i="5"/>
  <c r="BG294" i="5"/>
  <c r="BF294" i="5"/>
  <c r="T294" i="5"/>
  <c r="R294" i="5"/>
  <c r="P294" i="5"/>
  <c r="BI289" i="5"/>
  <c r="BH289" i="5"/>
  <c r="BG289" i="5"/>
  <c r="BF289" i="5"/>
  <c r="T289" i="5"/>
  <c r="R289" i="5"/>
  <c r="P289" i="5"/>
  <c r="BI279" i="5"/>
  <c r="BH279" i="5"/>
  <c r="BG279" i="5"/>
  <c r="BF279" i="5"/>
  <c r="T279" i="5"/>
  <c r="R279" i="5"/>
  <c r="P279" i="5"/>
  <c r="BI278" i="5"/>
  <c r="BH278" i="5"/>
  <c r="BG278" i="5"/>
  <c r="BF278" i="5"/>
  <c r="T278" i="5"/>
  <c r="R278" i="5"/>
  <c r="P278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7" i="5"/>
  <c r="BH257" i="5"/>
  <c r="BG257" i="5"/>
  <c r="BF257" i="5"/>
  <c r="T257" i="5"/>
  <c r="R257" i="5"/>
  <c r="P257" i="5"/>
  <c r="BI256" i="5"/>
  <c r="BH256" i="5"/>
  <c r="BG256" i="5"/>
  <c r="BF256" i="5"/>
  <c r="T256" i="5"/>
  <c r="R256" i="5"/>
  <c r="P256" i="5"/>
  <c r="BI255" i="5"/>
  <c r="BH255" i="5"/>
  <c r="BG255" i="5"/>
  <c r="BF255" i="5"/>
  <c r="T255" i="5"/>
  <c r="R255" i="5"/>
  <c r="P255" i="5"/>
  <c r="BI252" i="5"/>
  <c r="BH252" i="5"/>
  <c r="BG252" i="5"/>
  <c r="BF252" i="5"/>
  <c r="T252" i="5"/>
  <c r="R252" i="5"/>
  <c r="P252" i="5"/>
  <c r="BI251" i="5"/>
  <c r="BH251" i="5"/>
  <c r="BG251" i="5"/>
  <c r="BF251" i="5"/>
  <c r="T251" i="5"/>
  <c r="R251" i="5"/>
  <c r="P251" i="5"/>
  <c r="BI248" i="5"/>
  <c r="BH248" i="5"/>
  <c r="BG248" i="5"/>
  <c r="BF248" i="5"/>
  <c r="T248" i="5"/>
  <c r="R248" i="5"/>
  <c r="P248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41" i="5"/>
  <c r="BH241" i="5"/>
  <c r="BG241" i="5"/>
  <c r="BF241" i="5"/>
  <c r="T241" i="5"/>
  <c r="R241" i="5"/>
  <c r="P241" i="5"/>
  <c r="BI240" i="5"/>
  <c r="BH240" i="5"/>
  <c r="BG240" i="5"/>
  <c r="BF240" i="5"/>
  <c r="T240" i="5"/>
  <c r="R240" i="5"/>
  <c r="P240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2" i="5"/>
  <c r="BH232" i="5"/>
  <c r="BG232" i="5"/>
  <c r="BF232" i="5"/>
  <c r="T232" i="5"/>
  <c r="R232" i="5"/>
  <c r="P232" i="5"/>
  <c r="BI230" i="5"/>
  <c r="BH230" i="5"/>
  <c r="BG230" i="5"/>
  <c r="BF230" i="5"/>
  <c r="T230" i="5"/>
  <c r="R230" i="5"/>
  <c r="P230" i="5"/>
  <c r="BI229" i="5"/>
  <c r="BH229" i="5"/>
  <c r="BG229" i="5"/>
  <c r="BF229" i="5"/>
  <c r="T229" i="5"/>
  <c r="R229" i="5"/>
  <c r="P229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18" i="5"/>
  <c r="BH218" i="5"/>
  <c r="BG218" i="5"/>
  <c r="BF218" i="5"/>
  <c r="T218" i="5"/>
  <c r="R218" i="5"/>
  <c r="P218" i="5"/>
  <c r="BI214" i="5"/>
  <c r="BH214" i="5"/>
  <c r="BG214" i="5"/>
  <c r="BF214" i="5"/>
  <c r="T214" i="5"/>
  <c r="T213" i="5" s="1"/>
  <c r="R214" i="5"/>
  <c r="R213" i="5"/>
  <c r="P214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T184" i="5"/>
  <c r="R185" i="5"/>
  <c r="R184" i="5"/>
  <c r="P185" i="5"/>
  <c r="P184" i="5" s="1"/>
  <c r="BI183" i="5"/>
  <c r="BH183" i="5"/>
  <c r="BG183" i="5"/>
  <c r="BF183" i="5"/>
  <c r="T183" i="5"/>
  <c r="T182" i="5"/>
  <c r="R183" i="5"/>
  <c r="R182" i="5" s="1"/>
  <c r="P183" i="5"/>
  <c r="P182" i="5"/>
  <c r="BI181" i="5"/>
  <c r="BH181" i="5"/>
  <c r="BG181" i="5"/>
  <c r="BF181" i="5"/>
  <c r="T181" i="5"/>
  <c r="T180" i="5" s="1"/>
  <c r="R181" i="5"/>
  <c r="R180" i="5"/>
  <c r="P181" i="5"/>
  <c r="P180" i="5"/>
  <c r="BI178" i="5"/>
  <c r="BH178" i="5"/>
  <c r="BG178" i="5"/>
  <c r="BF178" i="5"/>
  <c r="T178" i="5"/>
  <c r="T177" i="5"/>
  <c r="R178" i="5"/>
  <c r="R177" i="5"/>
  <c r="P178" i="5"/>
  <c r="P177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5" i="5"/>
  <c r="BH155" i="5"/>
  <c r="BG155" i="5"/>
  <c r="BF155" i="5"/>
  <c r="T155" i="5"/>
  <c r="R155" i="5"/>
  <c r="P155" i="5"/>
  <c r="BI147" i="5"/>
  <c r="BH147" i="5"/>
  <c r="BG147" i="5"/>
  <c r="BF147" i="5"/>
  <c r="T147" i="5"/>
  <c r="R147" i="5"/>
  <c r="P147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T141" i="5" s="1"/>
  <c r="R142" i="5"/>
  <c r="R141" i="5"/>
  <c r="P142" i="5"/>
  <c r="P141" i="5"/>
  <c r="F135" i="5"/>
  <c r="F133" i="5"/>
  <c r="E131" i="5"/>
  <c r="F91" i="5"/>
  <c r="F89" i="5"/>
  <c r="E87" i="5"/>
  <c r="J24" i="5"/>
  <c r="E24" i="5"/>
  <c r="J92" i="5"/>
  <c r="J23" i="5"/>
  <c r="J21" i="5"/>
  <c r="E21" i="5"/>
  <c r="J91" i="5" s="1"/>
  <c r="J20" i="5"/>
  <c r="J18" i="5"/>
  <c r="E18" i="5"/>
  <c r="F136" i="5"/>
  <c r="J17" i="5"/>
  <c r="J12" i="5"/>
  <c r="J89" i="5" s="1"/>
  <c r="E7" i="5"/>
  <c r="E129" i="5" s="1"/>
  <c r="P136" i="4"/>
  <c r="BK136" i="4"/>
  <c r="J136" i="4" s="1"/>
  <c r="J98" i="4" s="1"/>
  <c r="J37" i="4"/>
  <c r="J36" i="4"/>
  <c r="AY97" i="1"/>
  <c r="J35" i="4"/>
  <c r="AX97" i="1"/>
  <c r="BI228" i="4"/>
  <c r="BH228" i="4"/>
  <c r="BG228" i="4"/>
  <c r="BF228" i="4"/>
  <c r="T228" i="4"/>
  <c r="T227" i="4"/>
  <c r="R228" i="4"/>
  <c r="R227" i="4"/>
  <c r="P228" i="4"/>
  <c r="P227" i="4" s="1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0" i="4"/>
  <c r="BH220" i="4"/>
  <c r="BG220" i="4"/>
  <c r="BF220" i="4"/>
  <c r="T220" i="4"/>
  <c r="R220" i="4"/>
  <c r="P220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1" i="4"/>
  <c r="BH191" i="4"/>
  <c r="BG191" i="4"/>
  <c r="BF191" i="4"/>
  <c r="T191" i="4"/>
  <c r="R191" i="4"/>
  <c r="P191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T166" i="4"/>
  <c r="R167" i="4"/>
  <c r="R166" i="4" s="1"/>
  <c r="P167" i="4"/>
  <c r="P166" i="4"/>
  <c r="BI165" i="4"/>
  <c r="BH165" i="4"/>
  <c r="BG165" i="4"/>
  <c r="BF165" i="4"/>
  <c r="T165" i="4"/>
  <c r="T164" i="4" s="1"/>
  <c r="R165" i="4"/>
  <c r="R164" i="4"/>
  <c r="P165" i="4"/>
  <c r="P164" i="4" s="1"/>
  <c r="BI163" i="4"/>
  <c r="BH163" i="4"/>
  <c r="BG163" i="4"/>
  <c r="BF163" i="4"/>
  <c r="T163" i="4"/>
  <c r="T162" i="4"/>
  <c r="R163" i="4"/>
  <c r="R162" i="4" s="1"/>
  <c r="P163" i="4"/>
  <c r="P162" i="4"/>
  <c r="BI160" i="4"/>
  <c r="BH160" i="4"/>
  <c r="BG160" i="4"/>
  <c r="BF160" i="4"/>
  <c r="T160" i="4"/>
  <c r="T159" i="4" s="1"/>
  <c r="R160" i="4"/>
  <c r="R159" i="4"/>
  <c r="P160" i="4"/>
  <c r="P159" i="4" s="1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37" i="4"/>
  <c r="BH137" i="4"/>
  <c r="BG137" i="4"/>
  <c r="BF137" i="4"/>
  <c r="T137" i="4"/>
  <c r="T136" i="4" s="1"/>
  <c r="R137" i="4"/>
  <c r="R136" i="4" s="1"/>
  <c r="P137" i="4"/>
  <c r="F130" i="4"/>
  <c r="F128" i="4"/>
  <c r="E126" i="4"/>
  <c r="F91" i="4"/>
  <c r="F89" i="4"/>
  <c r="E87" i="4"/>
  <c r="J24" i="4"/>
  <c r="E24" i="4"/>
  <c r="J131" i="4" s="1"/>
  <c r="J23" i="4"/>
  <c r="J21" i="4"/>
  <c r="E21" i="4"/>
  <c r="J130" i="4"/>
  <c r="J20" i="4"/>
  <c r="J18" i="4"/>
  <c r="E18" i="4"/>
  <c r="F92" i="4" s="1"/>
  <c r="J17" i="4"/>
  <c r="J12" i="4"/>
  <c r="J89" i="4" s="1"/>
  <c r="E7" i="4"/>
  <c r="E124" i="4" s="1"/>
  <c r="J37" i="3"/>
  <c r="J36" i="3"/>
  <c r="AY96" i="1" s="1"/>
  <c r="J35" i="3"/>
  <c r="AX96" i="1" s="1"/>
  <c r="BI242" i="3"/>
  <c r="BH242" i="3"/>
  <c r="BG242" i="3"/>
  <c r="BF242" i="3"/>
  <c r="T242" i="3"/>
  <c r="T241" i="3" s="1"/>
  <c r="R242" i="3"/>
  <c r="R241" i="3" s="1"/>
  <c r="P242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4" i="3"/>
  <c r="BH234" i="3"/>
  <c r="BG234" i="3"/>
  <c r="BF234" i="3"/>
  <c r="T234" i="3"/>
  <c r="R234" i="3"/>
  <c r="P234" i="3"/>
  <c r="BI230" i="3"/>
  <c r="BH230" i="3"/>
  <c r="BG230" i="3"/>
  <c r="BF230" i="3"/>
  <c r="T230" i="3"/>
  <c r="R230" i="3"/>
  <c r="P230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T195" i="3" s="1"/>
  <c r="R196" i="3"/>
  <c r="R195" i="3"/>
  <c r="P196" i="3"/>
  <c r="P195" i="3" s="1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T169" i="3"/>
  <c r="R170" i="3"/>
  <c r="R169" i="3" s="1"/>
  <c r="P170" i="3"/>
  <c r="P169" i="3"/>
  <c r="BI168" i="3"/>
  <c r="BH168" i="3"/>
  <c r="BG168" i="3"/>
  <c r="BF168" i="3"/>
  <c r="T168" i="3"/>
  <c r="T167" i="3" s="1"/>
  <c r="R168" i="3"/>
  <c r="R167" i="3"/>
  <c r="P168" i="3"/>
  <c r="P167" i="3" s="1"/>
  <c r="BI166" i="3"/>
  <c r="BH166" i="3"/>
  <c r="BG166" i="3"/>
  <c r="BF166" i="3"/>
  <c r="T166" i="3"/>
  <c r="T165" i="3"/>
  <c r="R166" i="3"/>
  <c r="R165" i="3" s="1"/>
  <c r="P166" i="3"/>
  <c r="P165" i="3"/>
  <c r="BI163" i="3"/>
  <c r="BH163" i="3"/>
  <c r="BG163" i="3"/>
  <c r="BF163" i="3"/>
  <c r="T163" i="3"/>
  <c r="T162" i="3" s="1"/>
  <c r="R163" i="3"/>
  <c r="R162" i="3"/>
  <c r="P163" i="3"/>
  <c r="P162" i="3" s="1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39" i="3"/>
  <c r="BH139" i="3"/>
  <c r="BG139" i="3"/>
  <c r="BF139" i="3"/>
  <c r="T139" i="3"/>
  <c r="T138" i="3"/>
  <c r="R139" i="3"/>
  <c r="R138" i="3"/>
  <c r="P139" i="3"/>
  <c r="P138" i="3" s="1"/>
  <c r="F132" i="3"/>
  <c r="F130" i="3"/>
  <c r="E128" i="3"/>
  <c r="F91" i="3"/>
  <c r="F89" i="3"/>
  <c r="E87" i="3"/>
  <c r="J24" i="3"/>
  <c r="E24" i="3"/>
  <c r="J133" i="3"/>
  <c r="J23" i="3"/>
  <c r="J21" i="3"/>
  <c r="E21" i="3"/>
  <c r="J132" i="3"/>
  <c r="J20" i="3"/>
  <c r="J18" i="3"/>
  <c r="E18" i="3"/>
  <c r="F133" i="3"/>
  <c r="J17" i="3"/>
  <c r="J12" i="3"/>
  <c r="J89" i="3"/>
  <c r="E7" i="3"/>
  <c r="E126" i="3" s="1"/>
  <c r="J37" i="2"/>
  <c r="J36" i="2"/>
  <c r="AY95" i="1"/>
  <c r="J35" i="2"/>
  <c r="AX95" i="1" s="1"/>
  <c r="BI253" i="2"/>
  <c r="BH253" i="2"/>
  <c r="BG253" i="2"/>
  <c r="BF253" i="2"/>
  <c r="T253" i="2"/>
  <c r="T252" i="2"/>
  <c r="R253" i="2"/>
  <c r="R252" i="2" s="1"/>
  <c r="P253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3" i="2"/>
  <c r="BH193" i="2"/>
  <c r="BG193" i="2"/>
  <c r="BF193" i="2"/>
  <c r="T193" i="2"/>
  <c r="T192" i="2" s="1"/>
  <c r="R193" i="2"/>
  <c r="R192" i="2" s="1"/>
  <c r="P193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T182" i="2" s="1"/>
  <c r="R183" i="2"/>
  <c r="R182" i="2"/>
  <c r="P183" i="2"/>
  <c r="P182" i="2" s="1"/>
  <c r="BI181" i="2"/>
  <c r="BH181" i="2"/>
  <c r="BG181" i="2"/>
  <c r="BF181" i="2"/>
  <c r="T181" i="2"/>
  <c r="T180" i="2"/>
  <c r="R181" i="2"/>
  <c r="R180" i="2" s="1"/>
  <c r="P181" i="2"/>
  <c r="P180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T170" i="2" s="1"/>
  <c r="R171" i="2"/>
  <c r="R170" i="2"/>
  <c r="P171" i="2"/>
  <c r="P170" i="2" s="1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T135" i="2" s="1"/>
  <c r="R136" i="2"/>
  <c r="R135" i="2"/>
  <c r="P136" i="2"/>
  <c r="P135" i="2"/>
  <c r="F129" i="2"/>
  <c r="F127" i="2"/>
  <c r="E125" i="2"/>
  <c r="F91" i="2"/>
  <c r="F89" i="2"/>
  <c r="E87" i="2"/>
  <c r="J24" i="2"/>
  <c r="E24" i="2"/>
  <c r="J130" i="2" s="1"/>
  <c r="J23" i="2"/>
  <c r="J21" i="2"/>
  <c r="E21" i="2"/>
  <c r="J91" i="2" s="1"/>
  <c r="J20" i="2"/>
  <c r="J18" i="2"/>
  <c r="E18" i="2"/>
  <c r="F130" i="2" s="1"/>
  <c r="J17" i="2"/>
  <c r="J12" i="2"/>
  <c r="J89" i="2" s="1"/>
  <c r="E7" i="2"/>
  <c r="E123" i="2" s="1"/>
  <c r="L90" i="1"/>
  <c r="AM90" i="1"/>
  <c r="AM89" i="1"/>
  <c r="L89" i="1"/>
  <c r="AM87" i="1"/>
  <c r="L87" i="1"/>
  <c r="L85" i="1"/>
  <c r="L84" i="1"/>
  <c r="BK253" i="2"/>
  <c r="BK247" i="2"/>
  <c r="J239" i="2"/>
  <c r="J237" i="2"/>
  <c r="BK233" i="2"/>
  <c r="BK230" i="2"/>
  <c r="BK225" i="2"/>
  <c r="BK223" i="2"/>
  <c r="BK222" i="2"/>
  <c r="BK218" i="2"/>
  <c r="BK217" i="2"/>
  <c r="J216" i="2"/>
  <c r="BK215" i="2"/>
  <c r="BK214" i="2"/>
  <c r="J212" i="2"/>
  <c r="J211" i="2"/>
  <c r="J210" i="2"/>
  <c r="J209" i="2"/>
  <c r="J208" i="2"/>
  <c r="J207" i="2"/>
  <c r="BK205" i="2"/>
  <c r="BK203" i="2"/>
  <c r="J201" i="2"/>
  <c r="J198" i="2"/>
  <c r="J193" i="2"/>
  <c r="BK189" i="2"/>
  <c r="BK187" i="2"/>
  <c r="J185" i="2"/>
  <c r="BK181" i="2"/>
  <c r="BK177" i="2"/>
  <c r="J171" i="2"/>
  <c r="J167" i="2"/>
  <c r="BK165" i="2"/>
  <c r="J157" i="2"/>
  <c r="BK153" i="2"/>
  <c r="J145" i="2"/>
  <c r="J140" i="2"/>
  <c r="AS94" i="1"/>
  <c r="J238" i="2"/>
  <c r="J235" i="2"/>
  <c r="BK232" i="2"/>
  <c r="J229" i="2"/>
  <c r="J205" i="2"/>
  <c r="BK204" i="2"/>
  <c r="BK202" i="2"/>
  <c r="J200" i="2"/>
  <c r="BK197" i="2"/>
  <c r="J191" i="2"/>
  <c r="J189" i="2"/>
  <c r="J187" i="2"/>
  <c r="BK186" i="2"/>
  <c r="BK183" i="2"/>
  <c r="BK179" i="2"/>
  <c r="J174" i="2"/>
  <c r="BK167" i="2"/>
  <c r="J165" i="2"/>
  <c r="BK157" i="2"/>
  <c r="BK154" i="2"/>
  <c r="J150" i="2"/>
  <c r="BK141" i="2"/>
  <c r="BK136" i="2"/>
  <c r="BK240" i="3"/>
  <c r="J234" i="3"/>
  <c r="J221" i="3"/>
  <c r="J218" i="3"/>
  <c r="BK215" i="3"/>
  <c r="J212" i="3"/>
  <c r="BK209" i="3"/>
  <c r="J206" i="3"/>
  <c r="BK204" i="3"/>
  <c r="BK198" i="3"/>
  <c r="BK194" i="3"/>
  <c r="J192" i="3"/>
  <c r="J190" i="3"/>
  <c r="J187" i="3"/>
  <c r="BK184" i="3"/>
  <c r="J182" i="3"/>
  <c r="BK179" i="3"/>
  <c r="BK177" i="3"/>
  <c r="J175" i="3"/>
  <c r="J172" i="3"/>
  <c r="J168" i="3"/>
  <c r="BK163" i="3"/>
  <c r="BK159" i="3"/>
  <c r="BK158" i="3"/>
  <c r="J155" i="3"/>
  <c r="J151" i="3"/>
  <c r="BK147" i="3"/>
  <c r="J242" i="3"/>
  <c r="J239" i="3"/>
  <c r="BK221" i="3"/>
  <c r="BK218" i="3"/>
  <c r="J215" i="3"/>
  <c r="BK212" i="3"/>
  <c r="J209" i="3"/>
  <c r="BK206" i="3"/>
  <c r="J204" i="3"/>
  <c r="J198" i="3"/>
  <c r="J193" i="3"/>
  <c r="J191" i="3"/>
  <c r="J188" i="3"/>
  <c r="BK186" i="3"/>
  <c r="BK183" i="3"/>
  <c r="J180" i="3"/>
  <c r="BK178" i="3"/>
  <c r="J176" i="3"/>
  <c r="J174" i="3"/>
  <c r="BK172" i="3"/>
  <c r="BK168" i="3"/>
  <c r="J163" i="3"/>
  <c r="J158" i="3"/>
  <c r="J157" i="3"/>
  <c r="BK154" i="3"/>
  <c r="J150" i="3"/>
  <c r="BK139" i="3"/>
  <c r="J228" i="4"/>
  <c r="J225" i="4"/>
  <c r="J208" i="4"/>
  <c r="BK206" i="4"/>
  <c r="BK203" i="4"/>
  <c r="J200" i="4"/>
  <c r="J197" i="4"/>
  <c r="J191" i="4"/>
  <c r="BK187" i="4"/>
  <c r="BK185" i="4"/>
  <c r="BK184" i="4"/>
  <c r="J180" i="4"/>
  <c r="BK177" i="4"/>
  <c r="BK174" i="4"/>
  <c r="J172" i="4"/>
  <c r="BK169" i="4"/>
  <c r="J167" i="4"/>
  <c r="BK163" i="4"/>
  <c r="J158" i="4"/>
  <c r="J155" i="4"/>
  <c r="BK150" i="4"/>
  <c r="J146" i="4"/>
  <c r="BK228" i="4"/>
  <c r="BK226" i="4"/>
  <c r="J220" i="4"/>
  <c r="J207" i="4"/>
  <c r="BK205" i="4"/>
  <c r="BK201" i="4"/>
  <c r="BK197" i="4"/>
  <c r="J196" i="4"/>
  <c r="BK190" i="4"/>
  <c r="J255" i="5"/>
  <c r="BK251" i="5"/>
  <c r="J247" i="5"/>
  <c r="J240" i="5"/>
  <c r="BK237" i="5"/>
  <c r="J232" i="5"/>
  <c r="BK230" i="5"/>
  <c r="BK222" i="5"/>
  <c r="BK218" i="5"/>
  <c r="BK212" i="5"/>
  <c r="J208" i="5"/>
  <c r="J206" i="5"/>
  <c r="BK203" i="5"/>
  <c r="J201" i="5"/>
  <c r="BK198" i="5"/>
  <c r="BK195" i="5"/>
  <c r="J192" i="5"/>
  <c r="BK191" i="5"/>
  <c r="J189" i="5"/>
  <c r="J187" i="5"/>
  <c r="BK183" i="5"/>
  <c r="J178" i="5"/>
  <c r="J176" i="5"/>
  <c r="J172" i="5"/>
  <c r="BK165" i="5"/>
  <c r="BK162" i="5"/>
  <c r="J155" i="5"/>
  <c r="BK144" i="5"/>
  <c r="BK303" i="5"/>
  <c r="BK300" i="5"/>
  <c r="J300" i="5"/>
  <c r="J289" i="5"/>
  <c r="BK278" i="5"/>
  <c r="BK271" i="5"/>
  <c r="J266" i="5"/>
  <c r="J263" i="5"/>
  <c r="J259" i="5"/>
  <c r="BK256" i="5"/>
  <c r="BK252" i="5"/>
  <c r="BK248" i="5"/>
  <c r="J245" i="5"/>
  <c r="J239" i="5"/>
  <c r="J237" i="5"/>
  <c r="BK232" i="5"/>
  <c r="J230" i="5"/>
  <c r="BK223" i="5"/>
  <c r="J221" i="5"/>
  <c r="J214" i="5"/>
  <c r="BK211" i="5"/>
  <c r="BK208" i="5"/>
  <c r="BK206" i="5"/>
  <c r="J203" i="5"/>
  <c r="BK199" i="5"/>
  <c r="BK197" i="5"/>
  <c r="J194" i="5"/>
  <c r="BK192" i="5"/>
  <c r="J190" i="5"/>
  <c r="BK188" i="5"/>
  <c r="J185" i="5"/>
  <c r="BK181" i="5"/>
  <c r="BK173" i="5"/>
  <c r="BK166" i="5"/>
  <c r="J162" i="5"/>
  <c r="J160" i="5"/>
  <c r="BK147" i="5"/>
  <c r="BK142" i="5"/>
  <c r="BK325" i="6"/>
  <c r="BK323" i="6"/>
  <c r="J321" i="6"/>
  <c r="BK320" i="6"/>
  <c r="J318" i="6"/>
  <c r="J316" i="6"/>
  <c r="J313" i="6"/>
  <c r="J311" i="6"/>
  <c r="BK309" i="6"/>
  <c r="J307" i="6"/>
  <c r="BK305" i="6"/>
  <c r="BK303" i="6"/>
  <c r="J302" i="6"/>
  <c r="BK300" i="6"/>
  <c r="BK298" i="6"/>
  <c r="J295" i="6"/>
  <c r="J293" i="6"/>
  <c r="BK291" i="6"/>
  <c r="J289" i="6"/>
  <c r="BK287" i="6"/>
  <c r="J285" i="6"/>
  <c r="J283" i="6"/>
  <c r="J281" i="6"/>
  <c r="J280" i="6"/>
  <c r="BK278" i="6"/>
  <c r="BK276" i="6"/>
  <c r="J273" i="6"/>
  <c r="BK271" i="6"/>
  <c r="J269" i="6"/>
  <c r="J267" i="6"/>
  <c r="BK265" i="6"/>
  <c r="J264" i="6"/>
  <c r="J261" i="6"/>
  <c r="BK259" i="6"/>
  <c r="BK256" i="6"/>
  <c r="BK255" i="6"/>
  <c r="J254" i="6"/>
  <c r="J253" i="6"/>
  <c r="BK252" i="6"/>
  <c r="BK251" i="6"/>
  <c r="J249" i="6"/>
  <c r="BK248" i="6"/>
  <c r="BK246" i="6"/>
  <c r="J244" i="6"/>
  <c r="BK241" i="6"/>
  <c r="J239" i="6"/>
  <c r="BK237" i="6"/>
  <c r="J234" i="6"/>
  <c r="J232" i="6"/>
  <c r="J230" i="6"/>
  <c r="J228" i="6"/>
  <c r="BK226" i="6"/>
  <c r="BK224" i="6"/>
  <c r="J222" i="6"/>
  <c r="J220" i="6"/>
  <c r="BK218" i="6"/>
  <c r="BK215" i="6"/>
  <c r="J212" i="6"/>
  <c r="J210" i="6"/>
  <c r="BK208" i="6"/>
  <c r="BK207" i="6"/>
  <c r="BK205" i="6"/>
  <c r="BK203" i="6"/>
  <c r="J201" i="6"/>
  <c r="J199" i="6"/>
  <c r="J197" i="6"/>
  <c r="J195" i="6"/>
  <c r="J193" i="6"/>
  <c r="BK191" i="6"/>
  <c r="J189" i="6"/>
  <c r="J187" i="6"/>
  <c r="BK184" i="6"/>
  <c r="BK183" i="6"/>
  <c r="J180" i="6"/>
  <c r="BK178" i="6"/>
  <c r="BK176" i="6"/>
  <c r="J174" i="6"/>
  <c r="J171" i="6"/>
  <c r="J169" i="6"/>
  <c r="BK168" i="6"/>
  <c r="J166" i="6"/>
  <c r="J164" i="6"/>
  <c r="BK162" i="6"/>
  <c r="BK160" i="6"/>
  <c r="J158" i="6"/>
  <c r="BK156" i="6"/>
  <c r="J153" i="6"/>
  <c r="J151" i="6"/>
  <c r="BK149" i="6"/>
  <c r="J147" i="6"/>
  <c r="BK145" i="6"/>
  <c r="J143" i="6"/>
  <c r="J141" i="6"/>
  <c r="BK139" i="6"/>
  <c r="J138" i="6"/>
  <c r="J136" i="6"/>
  <c r="BK134" i="6"/>
  <c r="J132" i="6"/>
  <c r="BK130" i="6"/>
  <c r="BK128" i="6"/>
  <c r="J127" i="6"/>
  <c r="J328" i="6"/>
  <c r="J327" i="6"/>
  <c r="J325" i="6"/>
  <c r="J323" i="6"/>
  <c r="BK321" i="6"/>
  <c r="J319" i="6"/>
  <c r="J317" i="6"/>
  <c r="BK315" i="6"/>
  <c r="BK313" i="6"/>
  <c r="BK311" i="6"/>
  <c r="BK308" i="6"/>
  <c r="BK306" i="6"/>
  <c r="BK304" i="6"/>
  <c r="BK302" i="6"/>
  <c r="J300" i="6"/>
  <c r="J298" i="6"/>
  <c r="J294" i="6"/>
  <c r="J292" i="6"/>
  <c r="BK290" i="6"/>
  <c r="BK288" i="6"/>
  <c r="BK286" i="6"/>
  <c r="BK283" i="6"/>
  <c r="BK281" i="6"/>
  <c r="BK279" i="6"/>
  <c r="J277" i="6"/>
  <c r="J274" i="6"/>
  <c r="BK273" i="6"/>
  <c r="J271" i="6"/>
  <c r="J268" i="6"/>
  <c r="J266" i="6"/>
  <c r="BK264" i="6"/>
  <c r="J262" i="6"/>
  <c r="BK261" i="6"/>
  <c r="J259" i="6"/>
  <c r="J256" i="6"/>
  <c r="BK254" i="6"/>
  <c r="J252" i="6"/>
  <c r="BK250" i="6"/>
  <c r="BK249" i="6"/>
  <c r="J247" i="6"/>
  <c r="J245" i="6"/>
  <c r="J241" i="6"/>
  <c r="BK239" i="6"/>
  <c r="J237" i="6"/>
  <c r="J235" i="6"/>
  <c r="BK234" i="6"/>
  <c r="BK232" i="6"/>
  <c r="BK230" i="6"/>
  <c r="BK227" i="6"/>
  <c r="BK225" i="6"/>
  <c r="J223" i="6"/>
  <c r="BK221" i="6"/>
  <c r="BK220" i="6"/>
  <c r="J218" i="6"/>
  <c r="J214" i="6"/>
  <c r="BK212" i="6"/>
  <c r="BK210" i="6"/>
  <c r="J208" i="6"/>
  <c r="J207" i="6"/>
  <c r="J205" i="6"/>
  <c r="J203" i="6"/>
  <c r="BK201" i="6"/>
  <c r="BK199" i="6"/>
  <c r="BK197" i="6"/>
  <c r="BK195" i="6"/>
  <c r="BK193" i="6"/>
  <c r="BK192" i="6"/>
  <c r="BK189" i="6"/>
  <c r="BK187" i="6"/>
  <c r="BK185" i="6"/>
  <c r="J184" i="6"/>
  <c r="J183" i="6"/>
  <c r="BK181" i="6"/>
  <c r="J179" i="6"/>
  <c r="J177" i="6"/>
  <c r="BK175" i="6"/>
  <c r="BK173" i="6"/>
  <c r="BK171" i="6"/>
  <c r="BK169" i="6"/>
  <c r="J167" i="6"/>
  <c r="BK165" i="6"/>
  <c r="J163" i="6"/>
  <c r="BK161" i="6"/>
  <c r="J159" i="6"/>
  <c r="J157" i="6"/>
  <c r="J155" i="6"/>
  <c r="J152" i="6"/>
  <c r="J150" i="6"/>
  <c r="BK148" i="6"/>
  <c r="BK146" i="6"/>
  <c r="J144" i="6"/>
  <c r="BK142" i="6"/>
  <c r="BK140" i="6"/>
  <c r="BK138" i="6"/>
  <c r="BK136" i="6"/>
  <c r="J134" i="6"/>
  <c r="BK132" i="6"/>
  <c r="J130" i="6"/>
  <c r="J128" i="6"/>
  <c r="BK129" i="7"/>
  <c r="J126" i="7"/>
  <c r="J129" i="7"/>
  <c r="BK126" i="7"/>
  <c r="J251" i="2"/>
  <c r="BK250" i="2"/>
  <c r="BK241" i="2"/>
  <c r="BK238" i="2"/>
  <c r="BK235" i="2"/>
  <c r="J232" i="2"/>
  <c r="BK229" i="2"/>
  <c r="J225" i="2"/>
  <c r="J223" i="2"/>
  <c r="J222" i="2"/>
  <c r="J218" i="2"/>
  <c r="J217" i="2"/>
  <c r="BK216" i="2"/>
  <c r="J215" i="2"/>
  <c r="J214" i="2"/>
  <c r="BK212" i="2"/>
  <c r="BK211" i="2"/>
  <c r="BK210" i="2"/>
  <c r="BK209" i="2"/>
  <c r="BK208" i="2"/>
  <c r="BK207" i="2"/>
  <c r="BK206" i="2"/>
  <c r="J204" i="2"/>
  <c r="J202" i="2"/>
  <c r="BK200" i="2"/>
  <c r="J197" i="2"/>
  <c r="BK190" i="2"/>
  <c r="J188" i="2"/>
  <c r="J186" i="2"/>
  <c r="J183" i="2"/>
  <c r="J179" i="2"/>
  <c r="BK174" i="2"/>
  <c r="J169" i="2"/>
  <c r="BK166" i="2"/>
  <c r="BK160" i="2"/>
  <c r="J154" i="2"/>
  <c r="BK150" i="2"/>
  <c r="J141" i="2"/>
  <c r="J136" i="2"/>
  <c r="J253" i="2"/>
  <c r="BK251" i="2"/>
  <c r="J250" i="2"/>
  <c r="J247" i="2"/>
  <c r="J241" i="2"/>
  <c r="BK239" i="2"/>
  <c r="BK237" i="2"/>
  <c r="J233" i="2"/>
  <c r="J230" i="2"/>
  <c r="J206" i="2"/>
  <c r="J203" i="2"/>
  <c r="BK201" i="2"/>
  <c r="BK198" i="2"/>
  <c r="BK193" i="2"/>
  <c r="BK191" i="2"/>
  <c r="J190" i="2"/>
  <c r="BK188" i="2"/>
  <c r="BK185" i="2"/>
  <c r="J181" i="2"/>
  <c r="J177" i="2"/>
  <c r="BK171" i="2"/>
  <c r="BK169" i="2"/>
  <c r="J166" i="2"/>
  <c r="J160" i="2"/>
  <c r="J153" i="2"/>
  <c r="BK145" i="2"/>
  <c r="BK140" i="2"/>
  <c r="BK242" i="3"/>
  <c r="BK239" i="3"/>
  <c r="J230" i="3"/>
  <c r="BK219" i="3"/>
  <c r="J217" i="3"/>
  <c r="BK213" i="3"/>
  <c r="J210" i="3"/>
  <c r="BK208" i="3"/>
  <c r="J205" i="3"/>
  <c r="BK199" i="3"/>
  <c r="BK196" i="3"/>
  <c r="BK193" i="3"/>
  <c r="BK191" i="3"/>
  <c r="BK188" i="3"/>
  <c r="J186" i="3"/>
  <c r="J183" i="3"/>
  <c r="BK180" i="3"/>
  <c r="J178" i="3"/>
  <c r="BK176" i="3"/>
  <c r="BK174" i="3"/>
  <c r="J173" i="3"/>
  <c r="J170" i="3"/>
  <c r="BK166" i="3"/>
  <c r="BK161" i="3"/>
  <c r="BK157" i="3"/>
  <c r="J154" i="3"/>
  <c r="BK150" i="3"/>
  <c r="J139" i="3"/>
  <c r="J240" i="3"/>
  <c r="BK234" i="3"/>
  <c r="BK230" i="3"/>
  <c r="J219" i="3"/>
  <c r="BK217" i="3"/>
  <c r="J213" i="3"/>
  <c r="BK210" i="3"/>
  <c r="J208" i="3"/>
  <c r="BK205" i="3"/>
  <c r="J199" i="3"/>
  <c r="J196" i="3"/>
  <c r="J194" i="3"/>
  <c r="BK192" i="3"/>
  <c r="BK190" i="3"/>
  <c r="BK187" i="3"/>
  <c r="J184" i="3"/>
  <c r="BK182" i="3"/>
  <c r="J179" i="3"/>
  <c r="J177" i="3"/>
  <c r="BK175" i="3"/>
  <c r="BK173" i="3"/>
  <c r="BK170" i="3"/>
  <c r="J166" i="3"/>
  <c r="J161" i="3"/>
  <c r="J159" i="3"/>
  <c r="BK155" i="3"/>
  <c r="BK151" i="3"/>
  <c r="J147" i="3"/>
  <c r="J226" i="4"/>
  <c r="BK220" i="4"/>
  <c r="BK207" i="4"/>
  <c r="J205" i="4"/>
  <c r="J201" i="4"/>
  <c r="J198" i="4"/>
  <c r="BK196" i="4"/>
  <c r="J190" i="4"/>
  <c r="J188" i="4"/>
  <c r="BK186" i="4"/>
  <c r="J181" i="4"/>
  <c r="J178" i="4"/>
  <c r="BK176" i="4"/>
  <c r="J173" i="4"/>
  <c r="BK171" i="4"/>
  <c r="BK170" i="4"/>
  <c r="J165" i="4"/>
  <c r="J160" i="4"/>
  <c r="J156" i="4"/>
  <c r="J154" i="4"/>
  <c r="J147" i="4"/>
  <c r="BK146" i="4"/>
  <c r="J137" i="4"/>
  <c r="BK225" i="4"/>
  <c r="BK208" i="4"/>
  <c r="J206" i="4"/>
  <c r="J203" i="4"/>
  <c r="BK200" i="4"/>
  <c r="BK198" i="4"/>
  <c r="BK191" i="4"/>
  <c r="BK188" i="4"/>
  <c r="J187" i="4"/>
  <c r="J186" i="4"/>
  <c r="J185" i="4"/>
  <c r="J184" i="4"/>
  <c r="BK182" i="4"/>
  <c r="J182" i="4"/>
  <c r="BK181" i="4"/>
  <c r="BK180" i="4"/>
  <c r="BK178" i="4"/>
  <c r="J177" i="4"/>
  <c r="J176" i="4"/>
  <c r="J174" i="4"/>
  <c r="BK173" i="4"/>
  <c r="BK172" i="4"/>
  <c r="J171" i="4"/>
  <c r="J170" i="4"/>
  <c r="J169" i="4"/>
  <c r="BK167" i="4"/>
  <c r="BK165" i="4"/>
  <c r="J163" i="4"/>
  <c r="BK160" i="4"/>
  <c r="BK158" i="4"/>
  <c r="BK156" i="4"/>
  <c r="BK155" i="4"/>
  <c r="BK154" i="4"/>
  <c r="J150" i="4"/>
  <c r="BK147" i="4"/>
  <c r="BK137" i="4"/>
  <c r="BK301" i="5"/>
  <c r="J294" i="5"/>
  <c r="BK289" i="5"/>
  <c r="BK279" i="5"/>
  <c r="J278" i="5"/>
  <c r="BK272" i="5"/>
  <c r="J271" i="5"/>
  <c r="BK267" i="5"/>
  <c r="BK266" i="5"/>
  <c r="BK265" i="5"/>
  <c r="BK264" i="5"/>
  <c r="J264" i="5"/>
  <c r="BK263" i="5"/>
  <c r="J260" i="5"/>
  <c r="BK259" i="5"/>
  <c r="J257" i="5"/>
  <c r="J256" i="5"/>
  <c r="J252" i="5"/>
  <c r="J248" i="5"/>
  <c r="BK245" i="5"/>
  <c r="BK241" i="5"/>
  <c r="BK239" i="5"/>
  <c r="J235" i="5"/>
  <c r="BK229" i="5"/>
  <c r="J223" i="5"/>
  <c r="BK221" i="5"/>
  <c r="BK214" i="5"/>
  <c r="J211" i="5"/>
  <c r="J209" i="5"/>
  <c r="J207" i="5"/>
  <c r="J205" i="5"/>
  <c r="BK202" i="5"/>
  <c r="J199" i="5"/>
  <c r="J197" i="5"/>
  <c r="BK194" i="5"/>
  <c r="J193" i="5"/>
  <c r="BK190" i="5"/>
  <c r="J188" i="5"/>
  <c r="BK185" i="5"/>
  <c r="J181" i="5"/>
  <c r="BK176" i="5"/>
  <c r="BK174" i="5"/>
  <c r="J173" i="5"/>
  <c r="J166" i="5"/>
  <c r="BK161" i="5"/>
  <c r="BK160" i="5"/>
  <c r="J147" i="5"/>
  <c r="J142" i="5"/>
  <c r="J303" i="5"/>
  <c r="J301" i="5"/>
  <c r="BK294" i="5"/>
  <c r="J279" i="5"/>
  <c r="J272" i="5"/>
  <c r="J267" i="5"/>
  <c r="J265" i="5"/>
  <c r="BK260" i="5"/>
  <c r="BK257" i="5"/>
  <c r="BK255" i="5"/>
  <c r="J251" i="5"/>
  <c r="BK247" i="5"/>
  <c r="J241" i="5"/>
  <c r="BK240" i="5"/>
  <c r="BK235" i="5"/>
  <c r="J229" i="5"/>
  <c r="J222" i="5"/>
  <c r="J218" i="5"/>
  <c r="J212" i="5"/>
  <c r="BK209" i="5"/>
  <c r="BK207" i="5"/>
  <c r="BK205" i="5"/>
  <c r="J202" i="5"/>
  <c r="BK201" i="5"/>
  <c r="J198" i="5"/>
  <c r="J195" i="5"/>
  <c r="BK193" i="5"/>
  <c r="J191" i="5"/>
  <c r="BK189" i="5"/>
  <c r="BK187" i="5"/>
  <c r="J183" i="5"/>
  <c r="BK178" i="5"/>
  <c r="J174" i="5"/>
  <c r="BK172" i="5"/>
  <c r="J165" i="5"/>
  <c r="J161" i="5"/>
  <c r="BK155" i="5"/>
  <c r="J144" i="5"/>
  <c r="BK326" i="6"/>
  <c r="J324" i="6"/>
  <c r="BK322" i="6"/>
  <c r="BK319" i="6"/>
  <c r="BK317" i="6"/>
  <c r="J315" i="6"/>
  <c r="J314" i="6"/>
  <c r="J312" i="6"/>
  <c r="BK310" i="6"/>
  <c r="J308" i="6"/>
  <c r="J306" i="6"/>
  <c r="J304" i="6"/>
  <c r="J303" i="6"/>
  <c r="J301" i="6"/>
  <c r="BK299" i="6"/>
  <c r="J296" i="6"/>
  <c r="BK294" i="6"/>
  <c r="BK292" i="6"/>
  <c r="J290" i="6"/>
  <c r="J288" i="6"/>
  <c r="J286" i="6"/>
  <c r="BK284" i="6"/>
  <c r="BK282" i="6"/>
  <c r="J279" i="6"/>
  <c r="BK277" i="6"/>
  <c r="BK274" i="6"/>
  <c r="BK272" i="6"/>
  <c r="J270" i="6"/>
  <c r="BK268" i="6"/>
  <c r="BK266" i="6"/>
  <c r="BK263" i="6"/>
  <c r="BK262" i="6"/>
  <c r="BK260" i="6"/>
  <c r="BK258" i="6"/>
  <c r="J257" i="6"/>
  <c r="J250" i="6"/>
  <c r="BK247" i="6"/>
  <c r="BK245" i="6"/>
  <c r="J242" i="6"/>
  <c r="BK240" i="6"/>
  <c r="BK238" i="6"/>
  <c r="BK236" i="6"/>
  <c r="BK235" i="6"/>
  <c r="BK233" i="6"/>
  <c r="BK231" i="6"/>
  <c r="J229" i="6"/>
  <c r="J227" i="6"/>
  <c r="J225" i="6"/>
  <c r="BK223" i="6"/>
  <c r="J221" i="6"/>
  <c r="BK219" i="6"/>
  <c r="BK216" i="6"/>
  <c r="BK214" i="6"/>
  <c r="J213" i="6"/>
  <c r="BK211" i="6"/>
  <c r="BK209" i="6"/>
  <c r="BK206" i="6"/>
  <c r="J204" i="6"/>
  <c r="BK202" i="6"/>
  <c r="J200" i="6"/>
  <c r="J198" i="6"/>
  <c r="BK196" i="6"/>
  <c r="BK194" i="6"/>
  <c r="J192" i="6"/>
  <c r="BK190" i="6"/>
  <c r="BK188" i="6"/>
  <c r="BK186" i="6"/>
  <c r="J185" i="6"/>
  <c r="J181" i="6"/>
  <c r="BK179" i="6"/>
  <c r="BK177" i="6"/>
  <c r="J175" i="6"/>
  <c r="J173" i="6"/>
  <c r="BK172" i="6"/>
  <c r="BK170" i="6"/>
  <c r="BK167" i="6"/>
  <c r="J165" i="6"/>
  <c r="BK163" i="6"/>
  <c r="J161" i="6"/>
  <c r="BK159" i="6"/>
  <c r="BK157" i="6"/>
  <c r="BK155" i="6"/>
  <c r="BK152" i="6"/>
  <c r="BK150" i="6"/>
  <c r="J148" i="6"/>
  <c r="J146" i="6"/>
  <c r="BK144" i="6"/>
  <c r="J142" i="6"/>
  <c r="J140" i="6"/>
  <c r="BK137" i="6"/>
  <c r="BK135" i="6"/>
  <c r="J133" i="6"/>
  <c r="J131" i="6"/>
  <c r="J129" i="6"/>
  <c r="BK328" i="6"/>
  <c r="BK327" i="6"/>
  <c r="J326" i="6"/>
  <c r="BK324" i="6"/>
  <c r="J322" i="6"/>
  <c r="J320" i="6"/>
  <c r="BK318" i="6"/>
  <c r="BK316" i="6"/>
  <c r="BK314" i="6"/>
  <c r="BK312" i="6"/>
  <c r="J310" i="6"/>
  <c r="J309" i="6"/>
  <c r="BK307" i="6"/>
  <c r="J305" i="6"/>
  <c r="BK301" i="6"/>
  <c r="J299" i="6"/>
  <c r="BK296" i="6"/>
  <c r="BK295" i="6"/>
  <c r="BK293" i="6"/>
  <c r="J291" i="6"/>
  <c r="BK289" i="6"/>
  <c r="J287" i="6"/>
  <c r="BK285" i="6"/>
  <c r="J284" i="6"/>
  <c r="J282" i="6"/>
  <c r="BK280" i="6"/>
  <c r="J278" i="6"/>
  <c r="J276" i="6"/>
  <c r="J272" i="6"/>
  <c r="BK270" i="6"/>
  <c r="BK269" i="6"/>
  <c r="BK267" i="6"/>
  <c r="J265" i="6"/>
  <c r="J263" i="6"/>
  <c r="J260" i="6"/>
  <c r="J258" i="6"/>
  <c r="BK257" i="6"/>
  <c r="J255" i="6"/>
  <c r="BK253" i="6"/>
  <c r="J251" i="6"/>
  <c r="J248" i="6"/>
  <c r="J246" i="6"/>
  <c r="BK244" i="6"/>
  <c r="BK242" i="6"/>
  <c r="J240" i="6"/>
  <c r="J238" i="6"/>
  <c r="J236" i="6"/>
  <c r="J233" i="6"/>
  <c r="J231" i="6"/>
  <c r="BK229" i="6"/>
  <c r="BK228" i="6"/>
  <c r="J226" i="6"/>
  <c r="J224" i="6"/>
  <c r="BK222" i="6"/>
  <c r="J219" i="6"/>
  <c r="J216" i="6"/>
  <c r="J215" i="6"/>
  <c r="BK213" i="6"/>
  <c r="J211" i="6"/>
  <c r="J209" i="6"/>
  <c r="J206" i="6"/>
  <c r="BK204" i="6"/>
  <c r="J202" i="6"/>
  <c r="BK200" i="6"/>
  <c r="BK198" i="6"/>
  <c r="J196" i="6"/>
  <c r="J194" i="6"/>
  <c r="J191" i="6"/>
  <c r="J190" i="6"/>
  <c r="J188" i="6"/>
  <c r="J186" i="6"/>
  <c r="BK180" i="6"/>
  <c r="J178" i="6"/>
  <c r="J176" i="6"/>
  <c r="BK174" i="6"/>
  <c r="J172" i="6"/>
  <c r="J170" i="6"/>
  <c r="J168" i="6"/>
  <c r="BK166" i="6"/>
  <c r="BK164" i="6"/>
  <c r="J162" i="6"/>
  <c r="J160" i="6"/>
  <c r="BK158" i="6"/>
  <c r="J156" i="6"/>
  <c r="BK153" i="6"/>
  <c r="BK151" i="6"/>
  <c r="J149" i="6"/>
  <c r="BK147" i="6"/>
  <c r="J145" i="6"/>
  <c r="BK143" i="6"/>
  <c r="BK141" i="6"/>
  <c r="J139" i="6"/>
  <c r="J137" i="6"/>
  <c r="J135" i="6"/>
  <c r="BK133" i="6"/>
  <c r="BK131" i="6"/>
  <c r="BK129" i="6"/>
  <c r="BK127" i="6"/>
  <c r="BK131" i="7"/>
  <c r="J127" i="7"/>
  <c r="BK124" i="7"/>
  <c r="J131" i="7"/>
  <c r="BK127" i="7"/>
  <c r="J124" i="7"/>
  <c r="BK139" i="2" l="1"/>
  <c r="J139" i="2"/>
  <c r="J99" i="2"/>
  <c r="R139" i="2"/>
  <c r="BK149" i="2"/>
  <c r="J149" i="2"/>
  <c r="J100" i="2"/>
  <c r="T149" i="2"/>
  <c r="P164" i="2"/>
  <c r="R164" i="2"/>
  <c r="BK173" i="2"/>
  <c r="J173" i="2"/>
  <c r="J104" i="2"/>
  <c r="R173" i="2"/>
  <c r="BK184" i="2"/>
  <c r="J184" i="2" s="1"/>
  <c r="J107" i="2" s="1"/>
  <c r="R184" i="2"/>
  <c r="BK196" i="2"/>
  <c r="J196" i="2"/>
  <c r="J109" i="2"/>
  <c r="R196" i="2"/>
  <c r="BK213" i="2"/>
  <c r="J213" i="2" s="1"/>
  <c r="J110" i="2" s="1"/>
  <c r="T213" i="2"/>
  <c r="P236" i="2"/>
  <c r="R236" i="2"/>
  <c r="BK246" i="2"/>
  <c r="J246" i="2"/>
  <c r="J112" i="2"/>
  <c r="R246" i="2"/>
  <c r="P146" i="3"/>
  <c r="T146" i="3"/>
  <c r="P156" i="3"/>
  <c r="P137" i="3" s="1"/>
  <c r="T156" i="3"/>
  <c r="T137" i="3" s="1"/>
  <c r="BK171" i="3"/>
  <c r="J171" i="3" s="1"/>
  <c r="J106" i="3" s="1"/>
  <c r="R171" i="3"/>
  <c r="R164" i="3" s="1"/>
  <c r="BK181" i="3"/>
  <c r="J181" i="3"/>
  <c r="J107" i="3"/>
  <c r="R181" i="3"/>
  <c r="BK185" i="3"/>
  <c r="J185" i="3"/>
  <c r="J108" i="3"/>
  <c r="R185" i="3"/>
  <c r="BK189" i="3"/>
  <c r="J189" i="3"/>
  <c r="J109" i="3"/>
  <c r="R189" i="3"/>
  <c r="BK197" i="3"/>
  <c r="J197" i="3"/>
  <c r="J111" i="3"/>
  <c r="R197" i="3"/>
  <c r="BK207" i="3"/>
  <c r="J207" i="3"/>
  <c r="J112" i="3"/>
  <c r="R207" i="3"/>
  <c r="BK211" i="3"/>
  <c r="J211" i="3"/>
  <c r="J113" i="3"/>
  <c r="R211" i="3"/>
  <c r="BK216" i="3"/>
  <c r="J216" i="3"/>
  <c r="J114" i="3"/>
  <c r="R216" i="3"/>
  <c r="BK233" i="3"/>
  <c r="J233" i="3"/>
  <c r="J115" i="3"/>
  <c r="R233" i="3"/>
  <c r="P145" i="4"/>
  <c r="R145" i="4"/>
  <c r="BK153" i="4"/>
  <c r="J153" i="4"/>
  <c r="J100" i="4" s="1"/>
  <c r="T153" i="4"/>
  <c r="P168" i="4"/>
  <c r="P161" i="4" s="1"/>
  <c r="T168" i="4"/>
  <c r="P175" i="4"/>
  <c r="T175" i="4"/>
  <c r="T161" i="4" s="1"/>
  <c r="P179" i="4"/>
  <c r="T179" i="4"/>
  <c r="P183" i="4"/>
  <c r="T183" i="4"/>
  <c r="P189" i="4"/>
  <c r="T189" i="4"/>
  <c r="P199" i="4"/>
  <c r="T199" i="4"/>
  <c r="P204" i="4"/>
  <c r="T204" i="4"/>
  <c r="P219" i="4"/>
  <c r="T219" i="4"/>
  <c r="P143" i="5"/>
  <c r="R143" i="5"/>
  <c r="BK159" i="5"/>
  <c r="J159" i="5" s="1"/>
  <c r="J100" i="5" s="1"/>
  <c r="T159" i="5"/>
  <c r="P171" i="5"/>
  <c r="T171" i="5"/>
  <c r="BK186" i="5"/>
  <c r="J186" i="5"/>
  <c r="J107" i="5" s="1"/>
  <c r="R186" i="5"/>
  <c r="P196" i="5"/>
  <c r="T196" i="5"/>
  <c r="P200" i="5"/>
  <c r="T200" i="5"/>
  <c r="BK204" i="5"/>
  <c r="J204" i="5" s="1"/>
  <c r="J110" i="5" s="1"/>
  <c r="R204" i="5"/>
  <c r="BK210" i="5"/>
  <c r="J210" i="5" s="1"/>
  <c r="J111" i="5" s="1"/>
  <c r="R210" i="5"/>
  <c r="T210" i="5"/>
  <c r="BK217" i="5"/>
  <c r="J217" i="5" s="1"/>
  <c r="J113" i="5" s="1"/>
  <c r="R217" i="5"/>
  <c r="BK231" i="5"/>
  <c r="J231" i="5"/>
  <c r="J114" i="5"/>
  <c r="R231" i="5"/>
  <c r="BK238" i="5"/>
  <c r="J238" i="5" s="1"/>
  <c r="J115" i="5" s="1"/>
  <c r="R238" i="5"/>
  <c r="P258" i="5"/>
  <c r="T258" i="5"/>
  <c r="P270" i="5"/>
  <c r="R270" i="5"/>
  <c r="P293" i="5"/>
  <c r="T293" i="5"/>
  <c r="BK126" i="6"/>
  <c r="J126" i="6" s="1"/>
  <c r="J98" i="6" s="1"/>
  <c r="R126" i="6"/>
  <c r="BK154" i="6"/>
  <c r="BK125" i="6" s="1"/>
  <c r="BK124" i="6" s="1"/>
  <c r="J124" i="6" s="1"/>
  <c r="J96" i="6" s="1"/>
  <c r="J154" i="6"/>
  <c r="J99" i="6" s="1"/>
  <c r="R154" i="6"/>
  <c r="BK182" i="6"/>
  <c r="J182" i="6" s="1"/>
  <c r="J100" i="6" s="1"/>
  <c r="R182" i="6"/>
  <c r="BK217" i="6"/>
  <c r="J217" i="6"/>
  <c r="J101" i="6" s="1"/>
  <c r="R217" i="6"/>
  <c r="BK243" i="6"/>
  <c r="J243" i="6" s="1"/>
  <c r="J102" i="6" s="1"/>
  <c r="T243" i="6"/>
  <c r="P275" i="6"/>
  <c r="R275" i="6"/>
  <c r="BK297" i="6"/>
  <c r="J297" i="6"/>
  <c r="J104" i="6"/>
  <c r="R297" i="6"/>
  <c r="P125" i="7"/>
  <c r="P122" i="7"/>
  <c r="P121" i="7"/>
  <c r="AU100" i="1"/>
  <c r="R125" i="7"/>
  <c r="R122" i="7"/>
  <c r="R121" i="7"/>
  <c r="P139" i="2"/>
  <c r="P134" i="2" s="1"/>
  <c r="T139" i="2"/>
  <c r="T134" i="2"/>
  <c r="P149" i="2"/>
  <c r="R149" i="2"/>
  <c r="R134" i="2" s="1"/>
  <c r="BK164" i="2"/>
  <c r="J164" i="2"/>
  <c r="J101" i="2" s="1"/>
  <c r="T164" i="2"/>
  <c r="P173" i="2"/>
  <c r="T173" i="2"/>
  <c r="P184" i="2"/>
  <c r="T184" i="2"/>
  <c r="P196" i="2"/>
  <c r="T196" i="2"/>
  <c r="P213" i="2"/>
  <c r="R213" i="2"/>
  <c r="BK236" i="2"/>
  <c r="J236" i="2"/>
  <c r="J111" i="2"/>
  <c r="T236" i="2"/>
  <c r="P246" i="2"/>
  <c r="T246" i="2"/>
  <c r="BK146" i="3"/>
  <c r="J146" i="3" s="1"/>
  <c r="J99" i="3" s="1"/>
  <c r="R146" i="3"/>
  <c r="R137" i="3"/>
  <c r="R136" i="3" s="1"/>
  <c r="BK156" i="3"/>
  <c r="J156" i="3"/>
  <c r="J100" i="3" s="1"/>
  <c r="R156" i="3"/>
  <c r="P171" i="3"/>
  <c r="T171" i="3"/>
  <c r="T164" i="3" s="1"/>
  <c r="P181" i="3"/>
  <c r="T181" i="3"/>
  <c r="P185" i="3"/>
  <c r="T185" i="3"/>
  <c r="P189" i="3"/>
  <c r="T189" i="3"/>
  <c r="P197" i="3"/>
  <c r="P164" i="3" s="1"/>
  <c r="T197" i="3"/>
  <c r="P207" i="3"/>
  <c r="T207" i="3"/>
  <c r="P211" i="3"/>
  <c r="T211" i="3"/>
  <c r="P216" i="3"/>
  <c r="T216" i="3"/>
  <c r="P233" i="3"/>
  <c r="T233" i="3"/>
  <c r="BK145" i="4"/>
  <c r="J145" i="4"/>
  <c r="J99" i="4" s="1"/>
  <c r="T145" i="4"/>
  <c r="T135" i="4"/>
  <c r="P153" i="4"/>
  <c r="R153" i="4"/>
  <c r="BK168" i="4"/>
  <c r="J168" i="4"/>
  <c r="J106" i="4"/>
  <c r="R168" i="4"/>
  <c r="R161" i="4" s="1"/>
  <c r="BK175" i="4"/>
  <c r="J175" i="4"/>
  <c r="J107" i="4"/>
  <c r="R175" i="4"/>
  <c r="BK179" i="4"/>
  <c r="J179" i="4"/>
  <c r="J108" i="4" s="1"/>
  <c r="R179" i="4"/>
  <c r="BK183" i="4"/>
  <c r="J183" i="4"/>
  <c r="J109" i="4"/>
  <c r="R183" i="4"/>
  <c r="BK189" i="4"/>
  <c r="J189" i="4"/>
  <c r="J110" i="4" s="1"/>
  <c r="R189" i="4"/>
  <c r="BK199" i="4"/>
  <c r="J199" i="4"/>
  <c r="J111" i="4"/>
  <c r="R199" i="4"/>
  <c r="BK204" i="4"/>
  <c r="J204" i="4"/>
  <c r="J112" i="4" s="1"/>
  <c r="R204" i="4"/>
  <c r="BK219" i="4"/>
  <c r="J219" i="4"/>
  <c r="J113" i="4"/>
  <c r="R219" i="4"/>
  <c r="BK143" i="5"/>
  <c r="J143" i="5"/>
  <c r="J99" i="5" s="1"/>
  <c r="T143" i="5"/>
  <c r="T140" i="5"/>
  <c r="P159" i="5"/>
  <c r="P140" i="5" s="1"/>
  <c r="R159" i="5"/>
  <c r="R140" i="5" s="1"/>
  <c r="BK171" i="5"/>
  <c r="J171" i="5"/>
  <c r="J101" i="5"/>
  <c r="R171" i="5"/>
  <c r="P186" i="5"/>
  <c r="T186" i="5"/>
  <c r="T179" i="5"/>
  <c r="BK196" i="5"/>
  <c r="J196" i="5"/>
  <c r="J108" i="5"/>
  <c r="R196" i="5"/>
  <c r="R179" i="5" s="1"/>
  <c r="BK200" i="5"/>
  <c r="J200" i="5"/>
  <c r="J109" i="5"/>
  <c r="R200" i="5"/>
  <c r="P204" i="5"/>
  <c r="T204" i="5"/>
  <c r="P210" i="5"/>
  <c r="P217" i="5"/>
  <c r="T217" i="5"/>
  <c r="P231" i="5"/>
  <c r="T231" i="5"/>
  <c r="P238" i="5"/>
  <c r="P179" i="5" s="1"/>
  <c r="T238" i="5"/>
  <c r="BK258" i="5"/>
  <c r="J258" i="5"/>
  <c r="J116" i="5" s="1"/>
  <c r="R258" i="5"/>
  <c r="BK270" i="5"/>
  <c r="J270" i="5"/>
  <c r="J117" i="5"/>
  <c r="T270" i="5"/>
  <c r="BK293" i="5"/>
  <c r="J293" i="5"/>
  <c r="J118" i="5" s="1"/>
  <c r="R293" i="5"/>
  <c r="P126" i="6"/>
  <c r="T126" i="6"/>
  <c r="P154" i="6"/>
  <c r="T154" i="6"/>
  <c r="P182" i="6"/>
  <c r="T182" i="6"/>
  <c r="P217" i="6"/>
  <c r="T217" i="6"/>
  <c r="P243" i="6"/>
  <c r="R243" i="6"/>
  <c r="BK275" i="6"/>
  <c r="J275" i="6" s="1"/>
  <c r="J103" i="6" s="1"/>
  <c r="T275" i="6"/>
  <c r="P297" i="6"/>
  <c r="T297" i="6"/>
  <c r="BK125" i="7"/>
  <c r="J125" i="7"/>
  <c r="J99" i="7"/>
  <c r="T125" i="7"/>
  <c r="T122" i="7"/>
  <c r="T121" i="7"/>
  <c r="BK135" i="2"/>
  <c r="J135" i="2"/>
  <c r="J98" i="2"/>
  <c r="BK170" i="2"/>
  <c r="J170" i="2"/>
  <c r="J102" i="2" s="1"/>
  <c r="BK180" i="2"/>
  <c r="J180" i="2"/>
  <c r="J105" i="2" s="1"/>
  <c r="BK182" i="2"/>
  <c r="J182" i="2"/>
  <c r="J106" i="2"/>
  <c r="BK192" i="2"/>
  <c r="J192" i="2" s="1"/>
  <c r="J108" i="2" s="1"/>
  <c r="BK252" i="2"/>
  <c r="J252" i="2" s="1"/>
  <c r="J113" i="2" s="1"/>
  <c r="BK162" i="3"/>
  <c r="J162" i="3"/>
  <c r="J101" i="3"/>
  <c r="BK195" i="3"/>
  <c r="J195" i="3"/>
  <c r="J110" i="3"/>
  <c r="BK241" i="3"/>
  <c r="J241" i="3"/>
  <c r="J116" i="3"/>
  <c r="BK159" i="4"/>
  <c r="J159" i="4"/>
  <c r="J101" i="4" s="1"/>
  <c r="BK162" i="4"/>
  <c r="J162" i="4"/>
  <c r="J103" i="4" s="1"/>
  <c r="BK164" i="4"/>
  <c r="J164" i="4"/>
  <c r="J104" i="4"/>
  <c r="BK166" i="4"/>
  <c r="J166" i="4" s="1"/>
  <c r="J105" i="4" s="1"/>
  <c r="BK123" i="7"/>
  <c r="BK138" i="3"/>
  <c r="J138" i="3"/>
  <c r="J98" i="3"/>
  <c r="BK165" i="3"/>
  <c r="J165" i="3"/>
  <c r="J103" i="3" s="1"/>
  <c r="BK167" i="3"/>
  <c r="J167" i="3"/>
  <c r="J104" i="3" s="1"/>
  <c r="BK169" i="3"/>
  <c r="J169" i="3"/>
  <c r="J105" i="3"/>
  <c r="BK227" i="4"/>
  <c r="J227" i="4" s="1"/>
  <c r="J114" i="4" s="1"/>
  <c r="BK141" i="5"/>
  <c r="J141" i="5" s="1"/>
  <c r="J98" i="5" s="1"/>
  <c r="BK177" i="5"/>
  <c r="J177" i="5"/>
  <c r="J102" i="5"/>
  <c r="BK180" i="5"/>
  <c r="J180" i="5"/>
  <c r="J104" i="5"/>
  <c r="BK182" i="5"/>
  <c r="J182" i="5"/>
  <c r="J105" i="5"/>
  <c r="BK184" i="5"/>
  <c r="J184" i="5"/>
  <c r="J106" i="5" s="1"/>
  <c r="BK213" i="5"/>
  <c r="J213" i="5"/>
  <c r="J112" i="5" s="1"/>
  <c r="BK302" i="5"/>
  <c r="J302" i="5"/>
  <c r="J119" i="5"/>
  <c r="BK128" i="7"/>
  <c r="J128" i="7" s="1"/>
  <c r="J100" i="7" s="1"/>
  <c r="BK130" i="7"/>
  <c r="J130" i="7" s="1"/>
  <c r="J101" i="7" s="1"/>
  <c r="J91" i="7"/>
  <c r="J92" i="7"/>
  <c r="BE124" i="7"/>
  <c r="BE127" i="7"/>
  <c r="BE131" i="7"/>
  <c r="E85" i="7"/>
  <c r="J89" i="7"/>
  <c r="F92" i="7"/>
  <c r="BE126" i="7"/>
  <c r="BE129" i="7"/>
  <c r="E85" i="6"/>
  <c r="J91" i="6"/>
  <c r="F92" i="6"/>
  <c r="J118" i="6"/>
  <c r="J121" i="6"/>
  <c r="BE128" i="6"/>
  <c r="BE130" i="6"/>
  <c r="BE131" i="6"/>
  <c r="BE133" i="6"/>
  <c r="BE135" i="6"/>
  <c r="BE137" i="6"/>
  <c r="BE139" i="6"/>
  <c r="BE140" i="6"/>
  <c r="BE142" i="6"/>
  <c r="BE145" i="6"/>
  <c r="BE146" i="6"/>
  <c r="BE147" i="6"/>
  <c r="BE149" i="6"/>
  <c r="BE153" i="6"/>
  <c r="BE156" i="6"/>
  <c r="BE159" i="6"/>
  <c r="BE162" i="6"/>
  <c r="BE164" i="6"/>
  <c r="BE165" i="6"/>
  <c r="BE167" i="6"/>
  <c r="BE168" i="6"/>
  <c r="BE169" i="6"/>
  <c r="BE170" i="6"/>
  <c r="BE173" i="6"/>
  <c r="BE178" i="6"/>
  <c r="BE180" i="6"/>
  <c r="BE184" i="6"/>
  <c r="BE186" i="6"/>
  <c r="BE187" i="6"/>
  <c r="BE188" i="6"/>
  <c r="BE190" i="6"/>
  <c r="BE191" i="6"/>
  <c r="BE194" i="6"/>
  <c r="BE196" i="6"/>
  <c r="BE199" i="6"/>
  <c r="BE200" i="6"/>
  <c r="BE203" i="6"/>
  <c r="BE204" i="6"/>
  <c r="BE206" i="6"/>
  <c r="BE209" i="6"/>
  <c r="BE211" i="6"/>
  <c r="BE212" i="6"/>
  <c r="BE215" i="6"/>
  <c r="BE216" i="6"/>
  <c r="BE219" i="6"/>
  <c r="BE223" i="6"/>
  <c r="BE227" i="6"/>
  <c r="BE229" i="6"/>
  <c r="BE231" i="6"/>
  <c r="BE235" i="6"/>
  <c r="BE237" i="6"/>
  <c r="BE238" i="6"/>
  <c r="BE245" i="6"/>
  <c r="BE248" i="6"/>
  <c r="BE249" i="6"/>
  <c r="BE252" i="6"/>
  <c r="BE253" i="6"/>
  <c r="BE255" i="6"/>
  <c r="BE256" i="6"/>
  <c r="BE258" i="6"/>
  <c r="BE259" i="6"/>
  <c r="BE261" i="6"/>
  <c r="BE262" i="6"/>
  <c r="BE265" i="6"/>
  <c r="BE266" i="6"/>
  <c r="BE268" i="6"/>
  <c r="BE269" i="6"/>
  <c r="BE271" i="6"/>
  <c r="BE272" i="6"/>
  <c r="BE276" i="6"/>
  <c r="BE278" i="6"/>
  <c r="BE279" i="6"/>
  <c r="BE280" i="6"/>
  <c r="BE282" i="6"/>
  <c r="BE284" i="6"/>
  <c r="BE285" i="6"/>
  <c r="BE287" i="6"/>
  <c r="BE288" i="6"/>
  <c r="BE290" i="6"/>
  <c r="BE292" i="6"/>
  <c r="BE295" i="6"/>
  <c r="BE296" i="6"/>
  <c r="BE299" i="6"/>
  <c r="BE301" i="6"/>
  <c r="BE302" i="6"/>
  <c r="BE303" i="6"/>
  <c r="BE304" i="6"/>
  <c r="BE305" i="6"/>
  <c r="BE306" i="6"/>
  <c r="BE309" i="6"/>
  <c r="BE310" i="6"/>
  <c r="BE311" i="6"/>
  <c r="BE313" i="6"/>
  <c r="BE316" i="6"/>
  <c r="BE317" i="6"/>
  <c r="BE319" i="6"/>
  <c r="BE320" i="6"/>
  <c r="BE323" i="6"/>
  <c r="BE326" i="6"/>
  <c r="BE327" i="6"/>
  <c r="BE328" i="6"/>
  <c r="BE127" i="6"/>
  <c r="BE129" i="6"/>
  <c r="BE132" i="6"/>
  <c r="BE134" i="6"/>
  <c r="BE136" i="6"/>
  <c r="BE138" i="6"/>
  <c r="BE141" i="6"/>
  <c r="BE143" i="6"/>
  <c r="BE144" i="6"/>
  <c r="BE148" i="6"/>
  <c r="BE150" i="6"/>
  <c r="BE151" i="6"/>
  <c r="BE152" i="6"/>
  <c r="BE155" i="6"/>
  <c r="BE157" i="6"/>
  <c r="BE158" i="6"/>
  <c r="BE160" i="6"/>
  <c r="BE161" i="6"/>
  <c r="BE163" i="6"/>
  <c r="BE166" i="6"/>
  <c r="BE171" i="6"/>
  <c r="BE172" i="6"/>
  <c r="BE174" i="6"/>
  <c r="BE175" i="6"/>
  <c r="BE176" i="6"/>
  <c r="BE177" i="6"/>
  <c r="BE179" i="6"/>
  <c r="BE181" i="6"/>
  <c r="BE183" i="6"/>
  <c r="BE185" i="6"/>
  <c r="BE189" i="6"/>
  <c r="BE192" i="6"/>
  <c r="BE193" i="6"/>
  <c r="BE195" i="6"/>
  <c r="BE197" i="6"/>
  <c r="BE198" i="6"/>
  <c r="BE201" i="6"/>
  <c r="BE202" i="6"/>
  <c r="BE205" i="6"/>
  <c r="BE207" i="6"/>
  <c r="BE208" i="6"/>
  <c r="BE210" i="6"/>
  <c r="BE213" i="6"/>
  <c r="BE214" i="6"/>
  <c r="BE218" i="6"/>
  <c r="BE220" i="6"/>
  <c r="BE221" i="6"/>
  <c r="BE222" i="6"/>
  <c r="BE224" i="6"/>
  <c r="BE225" i="6"/>
  <c r="BE226" i="6"/>
  <c r="BE228" i="6"/>
  <c r="BE230" i="6"/>
  <c r="BE232" i="6"/>
  <c r="BE233" i="6"/>
  <c r="BE234" i="6"/>
  <c r="BE236" i="6"/>
  <c r="BE239" i="6"/>
  <c r="BE240" i="6"/>
  <c r="BE241" i="6"/>
  <c r="BE242" i="6"/>
  <c r="BE244" i="6"/>
  <c r="BE246" i="6"/>
  <c r="BE247" i="6"/>
  <c r="BE250" i="6"/>
  <c r="BE251" i="6"/>
  <c r="BE254" i="6"/>
  <c r="BE257" i="6"/>
  <c r="BE260" i="6"/>
  <c r="BE263" i="6"/>
  <c r="BE264" i="6"/>
  <c r="BE267" i="6"/>
  <c r="BE270" i="6"/>
  <c r="BE273" i="6"/>
  <c r="BE274" i="6"/>
  <c r="BE277" i="6"/>
  <c r="BE281" i="6"/>
  <c r="BE283" i="6"/>
  <c r="BE286" i="6"/>
  <c r="BE289" i="6"/>
  <c r="BE291" i="6"/>
  <c r="BE293" i="6"/>
  <c r="BE294" i="6"/>
  <c r="BE298" i="6"/>
  <c r="BE300" i="6"/>
  <c r="BE307" i="6"/>
  <c r="BE308" i="6"/>
  <c r="BE312" i="6"/>
  <c r="BE314" i="6"/>
  <c r="BE315" i="6"/>
  <c r="BE318" i="6"/>
  <c r="BE321" i="6"/>
  <c r="BE322" i="6"/>
  <c r="BE324" i="6"/>
  <c r="BE325" i="6"/>
  <c r="E85" i="5"/>
  <c r="F92" i="5"/>
  <c r="J133" i="5"/>
  <c r="J135" i="5"/>
  <c r="J136" i="5"/>
  <c r="BE144" i="5"/>
  <c r="BE147" i="5"/>
  <c r="BE161" i="5"/>
  <c r="BE162" i="5"/>
  <c r="BE166" i="5"/>
  <c r="BE172" i="5"/>
  <c r="BE174" i="5"/>
  <c r="BE178" i="5"/>
  <c r="BE190" i="5"/>
  <c r="BE192" i="5"/>
  <c r="BE193" i="5"/>
  <c r="BE197" i="5"/>
  <c r="BE198" i="5"/>
  <c r="BE202" i="5"/>
  <c r="BE203" i="5"/>
  <c r="BE206" i="5"/>
  <c r="BE207" i="5"/>
  <c r="BE209" i="5"/>
  <c r="BE212" i="5"/>
  <c r="BE222" i="5"/>
  <c r="BE229" i="5"/>
  <c r="BE230" i="5"/>
  <c r="BE240" i="5"/>
  <c r="BE241" i="5"/>
  <c r="BE247" i="5"/>
  <c r="BE252" i="5"/>
  <c r="BE255" i="5"/>
  <c r="BE257" i="5"/>
  <c r="BE259" i="5"/>
  <c r="BE263" i="5"/>
  <c r="BE264" i="5"/>
  <c r="BE266" i="5"/>
  <c r="BE278" i="5"/>
  <c r="BE289" i="5"/>
  <c r="BE301" i="5"/>
  <c r="BE303" i="5"/>
  <c r="BE142" i="5"/>
  <c r="BE155" i="5"/>
  <c r="BE160" i="5"/>
  <c r="BE165" i="5"/>
  <c r="BE173" i="5"/>
  <c r="BE176" i="5"/>
  <c r="BE181" i="5"/>
  <c r="BE183" i="5"/>
  <c r="BE185" i="5"/>
  <c r="BE187" i="5"/>
  <c r="BE188" i="5"/>
  <c r="BE189" i="5"/>
  <c r="BE191" i="5"/>
  <c r="BE194" i="5"/>
  <c r="BE195" i="5"/>
  <c r="BE199" i="5"/>
  <c r="BE201" i="5"/>
  <c r="BE205" i="5"/>
  <c r="BE208" i="5"/>
  <c r="BE211" i="5"/>
  <c r="BE214" i="5"/>
  <c r="BE218" i="5"/>
  <c r="BE221" i="5"/>
  <c r="BE223" i="5"/>
  <c r="BE232" i="5"/>
  <c r="BE235" i="5"/>
  <c r="BE237" i="5"/>
  <c r="BE239" i="5"/>
  <c r="BE245" i="5"/>
  <c r="BE248" i="5"/>
  <c r="BE251" i="5"/>
  <c r="BE256" i="5"/>
  <c r="BE260" i="5"/>
  <c r="BE265" i="5"/>
  <c r="BE267" i="5"/>
  <c r="BE271" i="5"/>
  <c r="BE272" i="5"/>
  <c r="BE279" i="5"/>
  <c r="BE294" i="5"/>
  <c r="BE300" i="5"/>
  <c r="E85" i="4"/>
  <c r="J91" i="4"/>
  <c r="J92" i="4"/>
  <c r="J128" i="4"/>
  <c r="F131" i="4"/>
  <c r="BE146" i="4"/>
  <c r="BE154" i="4"/>
  <c r="BE165" i="4"/>
  <c r="BE167" i="4"/>
  <c r="BE169" i="4"/>
  <c r="BE171" i="4"/>
  <c r="BE173" i="4"/>
  <c r="BE174" i="4"/>
  <c r="BE177" i="4"/>
  <c r="BE180" i="4"/>
  <c r="BE185" i="4"/>
  <c r="BE187" i="4"/>
  <c r="BE188" i="4"/>
  <c r="BE196" i="4"/>
  <c r="BE200" i="4"/>
  <c r="BE203" i="4"/>
  <c r="BE206" i="4"/>
  <c r="BE207" i="4"/>
  <c r="BE220" i="4"/>
  <c r="BE226" i="4"/>
  <c r="BE228" i="4"/>
  <c r="BE137" i="4"/>
  <c r="BE147" i="4"/>
  <c r="BE150" i="4"/>
  <c r="BE155" i="4"/>
  <c r="BE156" i="4"/>
  <c r="BE158" i="4"/>
  <c r="BE160" i="4"/>
  <c r="BE163" i="4"/>
  <c r="BE170" i="4"/>
  <c r="BE172" i="4"/>
  <c r="BE176" i="4"/>
  <c r="BE178" i="4"/>
  <c r="BE181" i="4"/>
  <c r="BE182" i="4"/>
  <c r="BE184" i="4"/>
  <c r="BE186" i="4"/>
  <c r="BE190" i="4"/>
  <c r="BE191" i="4"/>
  <c r="BE197" i="4"/>
  <c r="BE198" i="4"/>
  <c r="BE201" i="4"/>
  <c r="BE205" i="4"/>
  <c r="BE208" i="4"/>
  <c r="BE225" i="4"/>
  <c r="J91" i="3"/>
  <c r="J92" i="3"/>
  <c r="J130" i="3"/>
  <c r="BE147" i="3"/>
  <c r="BE150" i="3"/>
  <c r="BE154" i="3"/>
  <c r="BE155" i="3"/>
  <c r="BE158" i="3"/>
  <c r="BE161" i="3"/>
  <c r="BE163" i="3"/>
  <c r="BE166" i="3"/>
  <c r="BE168" i="3"/>
  <c r="BE170" i="3"/>
  <c r="BE174" i="3"/>
  <c r="BE177" i="3"/>
  <c r="BE180" i="3"/>
  <c r="BE182" i="3"/>
  <c r="BE186" i="3"/>
  <c r="BE187" i="3"/>
  <c r="BE190" i="3"/>
  <c r="BE191" i="3"/>
  <c r="BE193" i="3"/>
  <c r="BE196" i="3"/>
  <c r="BE199" i="3"/>
  <c r="BE205" i="3"/>
  <c r="BE206" i="3"/>
  <c r="BE208" i="3"/>
  <c r="BE209" i="3"/>
  <c r="BE213" i="3"/>
  <c r="BE217" i="3"/>
  <c r="BE218" i="3"/>
  <c r="BE219" i="3"/>
  <c r="BE234" i="3"/>
  <c r="BE239" i="3"/>
  <c r="BE242" i="3"/>
  <c r="E85" i="3"/>
  <c r="F92" i="3"/>
  <c r="BE139" i="3"/>
  <c r="BE151" i="3"/>
  <c r="BE157" i="3"/>
  <c r="BE159" i="3"/>
  <c r="BE172" i="3"/>
  <c r="BE173" i="3"/>
  <c r="BE175" i="3"/>
  <c r="BE176" i="3"/>
  <c r="BE178" i="3"/>
  <c r="BE179" i="3"/>
  <c r="BE183" i="3"/>
  <c r="BE184" i="3"/>
  <c r="BE188" i="3"/>
  <c r="BE192" i="3"/>
  <c r="BE194" i="3"/>
  <c r="BE198" i="3"/>
  <c r="BE204" i="3"/>
  <c r="BE210" i="3"/>
  <c r="BE212" i="3"/>
  <c r="BE215" i="3"/>
  <c r="BE221" i="3"/>
  <c r="BE230" i="3"/>
  <c r="BE240" i="3"/>
  <c r="E85" i="2"/>
  <c r="J92" i="2"/>
  <c r="J127" i="2"/>
  <c r="J129" i="2"/>
  <c r="BE140" i="2"/>
  <c r="BE141" i="2"/>
  <c r="BE150" i="2"/>
  <c r="BE153" i="2"/>
  <c r="BE165" i="2"/>
  <c r="BE167" i="2"/>
  <c r="BE171" i="2"/>
  <c r="BE174" i="2"/>
  <c r="BE179" i="2"/>
  <c r="BE181" i="2"/>
  <c r="BE187" i="2"/>
  <c r="BE189" i="2"/>
  <c r="BE190" i="2"/>
  <c r="BE191" i="2"/>
  <c r="BE197" i="2"/>
  <c r="BE200" i="2"/>
  <c r="BE201" i="2"/>
  <c r="BE204" i="2"/>
  <c r="BE205" i="2"/>
  <c r="BE229" i="2"/>
  <c r="BE230" i="2"/>
  <c r="BE233" i="2"/>
  <c r="BE238" i="2"/>
  <c r="BE241" i="2"/>
  <c r="BE247" i="2"/>
  <c r="BE251" i="2"/>
  <c r="BE253" i="2"/>
  <c r="F92" i="2"/>
  <c r="BE136" i="2"/>
  <c r="BE145" i="2"/>
  <c r="BE154" i="2"/>
  <c r="BE157" i="2"/>
  <c r="BE160" i="2"/>
  <c r="BE166" i="2"/>
  <c r="BE169" i="2"/>
  <c r="BE177" i="2"/>
  <c r="BE183" i="2"/>
  <c r="BE185" i="2"/>
  <c r="BE186" i="2"/>
  <c r="BE188" i="2"/>
  <c r="BE193" i="2"/>
  <c r="BE198" i="2"/>
  <c r="BE202" i="2"/>
  <c r="BE203" i="2"/>
  <c r="BE206" i="2"/>
  <c r="BE207" i="2"/>
  <c r="BE208" i="2"/>
  <c r="BE209" i="2"/>
  <c r="BE210" i="2"/>
  <c r="BE211" i="2"/>
  <c r="BE212" i="2"/>
  <c r="BE214" i="2"/>
  <c r="BE215" i="2"/>
  <c r="BE216" i="2"/>
  <c r="BE217" i="2"/>
  <c r="BE218" i="2"/>
  <c r="BE222" i="2"/>
  <c r="BE223" i="2"/>
  <c r="BE225" i="2"/>
  <c r="BE232" i="2"/>
  <c r="BE235" i="2"/>
  <c r="BE237" i="2"/>
  <c r="BE239" i="2"/>
  <c r="BE250" i="2"/>
  <c r="F34" i="2"/>
  <c r="BA95" i="1" s="1"/>
  <c r="J34" i="2"/>
  <c r="AW95" i="1" s="1"/>
  <c r="F36" i="2"/>
  <c r="BC95" i="1" s="1"/>
  <c r="J34" i="3"/>
  <c r="AW96" i="1"/>
  <c r="F35" i="3"/>
  <c r="BB96" i="1" s="1"/>
  <c r="F37" i="3"/>
  <c r="BD96" i="1" s="1"/>
  <c r="F35" i="4"/>
  <c r="BB97" i="1" s="1"/>
  <c r="F37" i="4"/>
  <c r="BD97" i="1"/>
  <c r="F36" i="5"/>
  <c r="BC98" i="1" s="1"/>
  <c r="F34" i="5"/>
  <c r="BA98" i="1" s="1"/>
  <c r="F37" i="5"/>
  <c r="BD98" i="1" s="1"/>
  <c r="F34" i="6"/>
  <c r="BA99" i="1"/>
  <c r="F37" i="6"/>
  <c r="BD99" i="1" s="1"/>
  <c r="F35" i="7"/>
  <c r="BB100" i="1" s="1"/>
  <c r="F34" i="7"/>
  <c r="BA100" i="1" s="1"/>
  <c r="F37" i="7"/>
  <c r="BD100" i="1"/>
  <c r="F36" i="7"/>
  <c r="BC100" i="1" s="1"/>
  <c r="J34" i="7"/>
  <c r="AW100" i="1" s="1"/>
  <c r="F35" i="2"/>
  <c r="BB95" i="1" s="1"/>
  <c r="F37" i="2"/>
  <c r="BD95" i="1"/>
  <c r="F34" i="3"/>
  <c r="BA96" i="1" s="1"/>
  <c r="F36" i="3"/>
  <c r="BC96" i="1" s="1"/>
  <c r="J34" i="4"/>
  <c r="AW97" i="1" s="1"/>
  <c r="F36" i="4"/>
  <c r="BC97" i="1"/>
  <c r="F34" i="4"/>
  <c r="BA97" i="1" s="1"/>
  <c r="J34" i="5"/>
  <c r="AW98" i="1" s="1"/>
  <c r="F35" i="5"/>
  <c r="BB98" i="1" s="1"/>
  <c r="J34" i="6"/>
  <c r="AW99" i="1"/>
  <c r="F36" i="6"/>
  <c r="BC99" i="1" s="1"/>
  <c r="F35" i="6"/>
  <c r="BB99" i="1" s="1"/>
  <c r="T139" i="5" l="1"/>
  <c r="R139" i="5"/>
  <c r="P139" i="5"/>
  <c r="AU98" i="1" s="1"/>
  <c r="T136" i="3"/>
  <c r="P136" i="3"/>
  <c r="AU96" i="1"/>
  <c r="T125" i="6"/>
  <c r="T124" i="6" s="1"/>
  <c r="T134" i="4"/>
  <c r="P172" i="2"/>
  <c r="P133" i="2" s="1"/>
  <c r="AU95" i="1" s="1"/>
  <c r="R125" i="6"/>
  <c r="R124" i="6"/>
  <c r="P135" i="4"/>
  <c r="P134" i="4" s="1"/>
  <c r="AU97" i="1" s="1"/>
  <c r="R172" i="2"/>
  <c r="R133" i="2" s="1"/>
  <c r="BK122" i="7"/>
  <c r="J122" i="7"/>
  <c r="J97" i="7"/>
  <c r="P125" i="6"/>
  <c r="P124" i="6" s="1"/>
  <c r="AU99" i="1" s="1"/>
  <c r="T172" i="2"/>
  <c r="T133" i="2" s="1"/>
  <c r="R135" i="4"/>
  <c r="R134" i="4"/>
  <c r="BK172" i="2"/>
  <c r="J172" i="2"/>
  <c r="J103" i="2" s="1"/>
  <c r="BK137" i="3"/>
  <c r="J137" i="3"/>
  <c r="J97" i="3" s="1"/>
  <c r="BK161" i="4"/>
  <c r="J161" i="4"/>
  <c r="J102" i="4"/>
  <c r="J123" i="7"/>
  <c r="J98" i="7" s="1"/>
  <c r="BK134" i="2"/>
  <c r="J134" i="2"/>
  <c r="J97" i="2" s="1"/>
  <c r="BK164" i="3"/>
  <c r="J164" i="3"/>
  <c r="J102" i="3"/>
  <c r="BK135" i="4"/>
  <c r="J135" i="4" s="1"/>
  <c r="J97" i="4" s="1"/>
  <c r="BK140" i="5"/>
  <c r="J140" i="5" s="1"/>
  <c r="J97" i="5" s="1"/>
  <c r="BK179" i="5"/>
  <c r="J179" i="5"/>
  <c r="J103" i="5"/>
  <c r="J125" i="6"/>
  <c r="J97" i="6"/>
  <c r="F33" i="2"/>
  <c r="AZ95" i="1" s="1"/>
  <c r="F33" i="3"/>
  <c r="AZ96" i="1"/>
  <c r="F33" i="4"/>
  <c r="AZ97" i="1"/>
  <c r="F33" i="5"/>
  <c r="AZ98" i="1" s="1"/>
  <c r="J33" i="6"/>
  <c r="AV99" i="1" s="1"/>
  <c r="AT99" i="1" s="1"/>
  <c r="F33" i="7"/>
  <c r="AZ100" i="1"/>
  <c r="BD94" i="1"/>
  <c r="W33" i="1" s="1"/>
  <c r="BA94" i="1"/>
  <c r="W30" i="1"/>
  <c r="J33" i="2"/>
  <c r="AV95" i="1"/>
  <c r="AT95" i="1"/>
  <c r="J33" i="3"/>
  <c r="AV96" i="1"/>
  <c r="AT96" i="1" s="1"/>
  <c r="J33" i="4"/>
  <c r="AV97" i="1"/>
  <c r="AT97" i="1" s="1"/>
  <c r="J33" i="5"/>
  <c r="AV98" i="1"/>
  <c r="AT98" i="1"/>
  <c r="F33" i="6"/>
  <c r="AZ99" i="1" s="1"/>
  <c r="J30" i="6"/>
  <c r="AG99" i="1"/>
  <c r="BB94" i="1"/>
  <c r="W31" i="1"/>
  <c r="J33" i="7"/>
  <c r="AV100" i="1"/>
  <c r="AT100" i="1"/>
  <c r="BC94" i="1"/>
  <c r="W32" i="1" s="1"/>
  <c r="BK121" i="7" l="1"/>
  <c r="J121" i="7"/>
  <c r="BK133" i="2"/>
  <c r="J133" i="2" s="1"/>
  <c r="J30" i="2" s="1"/>
  <c r="AG95" i="1" s="1"/>
  <c r="BK136" i="3"/>
  <c r="J136" i="3"/>
  <c r="BK134" i="4"/>
  <c r="J134" i="4"/>
  <c r="J96" i="4" s="1"/>
  <c r="BK139" i="5"/>
  <c r="J139" i="5"/>
  <c r="J30" i="5" s="1"/>
  <c r="AG98" i="1" s="1"/>
  <c r="AN99" i="1"/>
  <c r="J39" i="6"/>
  <c r="AU94" i="1"/>
  <c r="AX94" i="1"/>
  <c r="AW94" i="1"/>
  <c r="AK30" i="1"/>
  <c r="J30" i="7"/>
  <c r="AG100" i="1" s="1"/>
  <c r="J30" i="3"/>
  <c r="AG96" i="1" s="1"/>
  <c r="AY94" i="1"/>
  <c r="AZ94" i="1"/>
  <c r="W29" i="1" s="1"/>
  <c r="J39" i="3" l="1"/>
  <c r="J39" i="7"/>
  <c r="J39" i="2"/>
  <c r="J39" i="5"/>
  <c r="J96" i="5"/>
  <c r="J96" i="7"/>
  <c r="J96" i="2"/>
  <c r="J96" i="3"/>
  <c r="AN95" i="1"/>
  <c r="AN96" i="1"/>
  <c r="AN98" i="1"/>
  <c r="AN100" i="1"/>
  <c r="J30" i="4"/>
  <c r="AG97" i="1"/>
  <c r="AV94" i="1"/>
  <c r="AK29" i="1" s="1"/>
  <c r="J39" i="4" l="1"/>
  <c r="AN97" i="1"/>
  <c r="AG94" i="1"/>
  <c r="AT94" i="1"/>
  <c r="AN94" i="1" l="1"/>
  <c r="AK26" i="1"/>
  <c r="AK35" i="1" l="1"/>
</calcChain>
</file>

<file path=xl/sharedStrings.xml><?xml version="1.0" encoding="utf-8"?>
<sst xmlns="http://schemas.openxmlformats.org/spreadsheetml/2006/main" count="9604" uniqueCount="1321">
  <si>
    <t>Export Komplet</t>
  </si>
  <si>
    <t/>
  </si>
  <si>
    <t>2.0</t>
  </si>
  <si>
    <t>False</t>
  </si>
  <si>
    <t>{2ddb0d69-2914-4b7a-9355-427854f4e46f}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</si>
  <si>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</si>
  <si>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</si>
  <si>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</si>
  <si>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</si>
  <si>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</si>
  <si>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</si>
  <si>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</si>
  <si>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</si>
  <si>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</si>
  <si>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2419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</si>
  <si>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</si>
  <si>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</si>
  <si>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</si>
  <si>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</si>
  <si>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</si>
  <si>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 xml:space="preserve"> </t>
  </si>
  <si>
    <t>Datum:</t>
  </si>
  <si>
    <t>21. 7. 2024</t>
  </si>
  <si>
    <t>Zadavatel:</t>
  </si>
  <si>
    <t>IČ:</t>
  </si>
  <si>
    <t>47723386</t>
  </si>
  <si>
    <t>Gymnázium Cheb, Nerudova 2283/7, Cheb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</si>
  <si>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</si>
  <si>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</si>
  <si>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</si>
  <si>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</si>
  <si>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</si>
  <si>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</si>
  <si>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</si>
  <si>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</si>
  <si>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</si>
  <si>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</si>
  <si>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</si>
  <si>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</si>
  <si>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</si>
  <si>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</si>
  <si>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</si>
  <si>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</si>
  <si>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</si>
  <si>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</si>
  <si>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</si>
  <si>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</si>
  <si>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</si>
  <si>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</si>
  <si>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</si>
  <si>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</si>
  <si>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</si>
  <si>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</si>
  <si>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</si>
  <si>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</si>
  <si>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</si>
  <si>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</si>
  <si>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</si>
  <si>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</si>
  <si>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</si>
  <si>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</si>
  <si>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</si>
  <si>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</si>
  <si>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</si>
  <si>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</si>
  <si>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</si>
  <si>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</si>
  <si>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</si>
  <si>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</si>
  <si>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</si>
  <si>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</si>
  <si>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</si>
  <si>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</si>
  <si>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</si>
  <si>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</si>
  <si>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</si>
  <si>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</si>
  <si>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</si>
  <si>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</si>
  <si>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</si>
  <si>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1. PP</t>
  </si>
  <si>
    <t>STA</t>
  </si>
  <si>
    <t>1</t>
  </si>
  <si>
    <t>{be0084d8-70c7-4f66-9c50-2743bf5016b0}</t>
  </si>
  <si>
    <t>2</t>
  </si>
  <si>
    <t>02</t>
  </si>
  <si>
    <t>2. NP</t>
  </si>
  <si>
    <t>{743c1636-e9ec-456e-8b06-2f4c3038f9f5}</t>
  </si>
  <si>
    <t>03</t>
  </si>
  <si>
    <t>3. NP</t>
  </si>
  <si>
    <t>{a0102967-cec6-4ade-b322-08f1e679eb19}</t>
  </si>
  <si>
    <t>04</t>
  </si>
  <si>
    <t>4. NP</t>
  </si>
  <si>
    <t>{6ba9220b-27e9-4f65-94d4-dc23c50b629d}</t>
  </si>
  <si>
    <t>05</t>
  </si>
  <si>
    <t>Elektroinstalace</t>
  </si>
  <si>
    <t>{387ef063-f888-415a-8666-6b91d7e91109}</t>
  </si>
  <si>
    <t>06</t>
  </si>
  <si>
    <t>Vedlejší rozpočtové náklady</t>
  </si>
  <si>
    <t>{0c338e23-9b43-4e2b-b0bd-9062faa85d08}</t>
  </si>
  <si>
    <t>KRYCÍ LIST SOUPISU PRACÍ</t>
  </si>
  <si>
    <t>Objekt:</t>
  </si>
  <si>
    <t>01 - 1. PP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</si>
  <si>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</si>
  <si>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</si>
  <si>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</si>
  <si>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</si>
  <si>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</si>
  <si>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</si>
  <si>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</si>
  <si>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</si>
  <si>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</si>
  <si>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</si>
  <si>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</si>
  <si>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</si>
  <si>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714 - Akustická a protiotřesová opatření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</si>
  <si>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</si>
  <si>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</si>
  <si>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</si>
  <si>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762 - Konstrukce tesařské</t>
  </si>
  <si>
    <t xml:space="preserve">    766 - Konstrukce truhlářské</t>
  </si>
  <si>
    <t xml:space="preserve">    776 - Podlahy povlakové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</si>
  <si>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</si>
  <si>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</si>
  <si>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</si>
  <si>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</si>
  <si>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</si>
  <si>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</si>
  <si>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</si>
  <si>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</si>
  <si>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</si>
  <si>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</si>
  <si>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</si>
  <si>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</si>
  <si>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</si>
  <si>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</si>
  <si>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</si>
  <si>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</si>
  <si>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</si>
  <si>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</si>
  <si>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</si>
  <si>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</si>
  <si>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</si>
  <si>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</si>
  <si>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310271071</t>
  </si>
  <si>
    <t>Zazdívka otvorů ve zdivu nadzákladovém pl přes 1 do 4 m2 pórobetonovými tvárnicemi do P2 na tenkovrstvou maltu tl 300 m</t>
  </si>
  <si>
    <t>m2</t>
  </si>
  <si>
    <t>CS ÚRS 2024 02</t>
  </si>
  <si>
    <t>4</t>
  </si>
  <si>
    <t>276924707</t>
  </si>
  <si>
    <t>VV</t>
  </si>
  <si>
    <t>"dveře do kabinetu" 1,1*2,3</t>
  </si>
  <si>
    <t>Součet</t>
  </si>
  <si>
    <t>6</t>
  </si>
  <si>
    <t>Úpravy povrchů, podlahy a osazování výplní</t>
  </si>
  <si>
    <t>612325225</t>
  </si>
  <si>
    <t>Vápenocementová štuková omítka malých ploch přes 1 do 4 m2 na stěnách</t>
  </si>
  <si>
    <t>kus</t>
  </si>
  <si>
    <t>-1652468433</t>
  </si>
  <si>
    <t>612325421</t>
  </si>
  <si>
    <t>Oprava vnitřní vápenocementové štukové omítky tl jádrové omítky do 20 mm a tl štuku do 3 mm stěn v rozsahu plochy do 10 %</t>
  </si>
  <si>
    <t>-481068052</t>
  </si>
  <si>
    <t>"stěny" (16,7*2+7,3*2)*3,3</t>
  </si>
  <si>
    <t>158,4*0,15 'Přepočtené koeficientem množství</t>
  </si>
  <si>
    <t>631312141</t>
  </si>
  <si>
    <t>Doplnění rýh v dosavadních mazaninách betonem prostým</t>
  </si>
  <si>
    <t>m3</t>
  </si>
  <si>
    <t>651025724</t>
  </si>
  <si>
    <t>"po vybourané příčce" 7,3*0,2*0,06</t>
  </si>
  <si>
    <t>"kabel  v podlaze" 2*0,2*0,06</t>
  </si>
  <si>
    <t>9</t>
  </si>
  <si>
    <t>Ostatní konstrukce a práce, bourání</t>
  </si>
  <si>
    <t>5</t>
  </si>
  <si>
    <t>949101111</t>
  </si>
  <si>
    <t>Lešení pomocné pro objekty pozemních staveb s lešeňovou podlahou v do 1,9 m zatížení do 150 kg/m2</t>
  </si>
  <si>
    <t>-1648822497</t>
  </si>
  <si>
    <t>(9,9*7,3)+(6,6*3,5)</t>
  </si>
  <si>
    <t>952901111</t>
  </si>
  <si>
    <t>Vyčištění budov bytové a občanské výstavby při výšce podlaží do 4 m</t>
  </si>
  <si>
    <t>-59658300</t>
  </si>
  <si>
    <t>7</t>
  </si>
  <si>
    <t>962086111</t>
  </si>
  <si>
    <t>Bourání pórobetonových příček nebo přizdívek tl přes 100 do 150 mm</t>
  </si>
  <si>
    <t>1031531008</t>
  </si>
  <si>
    <t>7,3*3,3</t>
  </si>
  <si>
    <t>8</t>
  </si>
  <si>
    <t>968072455</t>
  </si>
  <si>
    <t>Vybourání kovových dveřních zárubní pl do 2 m2</t>
  </si>
  <si>
    <t>-2124279543</t>
  </si>
  <si>
    <t>0,8*2*2</t>
  </si>
  <si>
    <t>978059511</t>
  </si>
  <si>
    <t>Odsekání a odebrání obkladů stěn z vnitřních obkládaček plochy do 1 m2</t>
  </si>
  <si>
    <t>1485015955</t>
  </si>
  <si>
    <t>"B0112" (0,45+1+0,45)*1,6</t>
  </si>
  <si>
    <t>"kabinet" 3,04</t>
  </si>
  <si>
    <t>997</t>
  </si>
  <si>
    <t>Přesun sutě</t>
  </si>
  <si>
    <t>10</t>
  </si>
  <si>
    <t>997013153</t>
  </si>
  <si>
    <t>Vnitrostaveništní doprava suti a vybouraných hmot pro budovy v přes 9 do 12 m s omezením mechanizace</t>
  </si>
  <si>
    <t>t</t>
  </si>
  <si>
    <t>65251853</t>
  </si>
  <si>
    <t>11</t>
  </si>
  <si>
    <t>997013501</t>
  </si>
  <si>
    <t>Odvoz suti a vybouraných hmot na skládku nebo meziskládku do 1 km se složením</t>
  </si>
  <si>
    <t>1979416150</t>
  </si>
  <si>
    <t>997013509</t>
  </si>
  <si>
    <t>Příplatek k odvozu suti a vybouraných hmot na skládku ZKD 1 km přes 1 km</t>
  </si>
  <si>
    <t>-1343491194</t>
  </si>
  <si>
    <t>3,271*4,6 'Přepočtené koeficientem množství</t>
  </si>
  <si>
    <t>13</t>
  </si>
  <si>
    <t>997013631</t>
  </si>
  <si>
    <t>Poplatek za uložení na skládce (skládkovné) stavebního odpadu směsného kód odpadu 17 09 04</t>
  </si>
  <si>
    <t>-1984029970</t>
  </si>
  <si>
    <t>998</t>
  </si>
  <si>
    <t>Přesun hmot</t>
  </si>
  <si>
    <t>14</t>
  </si>
  <si>
    <t>998011009</t>
  </si>
  <si>
    <t>Přesun hmot pro budovy zděné s omezením mechanizace pro budovy v přes 6 do 12 m</t>
  </si>
  <si>
    <t>302637539</t>
  </si>
  <si>
    <t>PSV</t>
  </si>
  <si>
    <t>Práce a dodávky PSV</t>
  </si>
  <si>
    <t>714</t>
  </si>
  <si>
    <t>Akustická a protiotřesová opatření</t>
  </si>
  <si>
    <t>15</t>
  </si>
  <si>
    <t>714113101</t>
  </si>
  <si>
    <t>Montáž akustických obkladů stěn z dřevěných lamelových panelů navrtaných do zdiva</t>
  </si>
  <si>
    <t>16</t>
  </si>
  <si>
    <t>-1619703411</t>
  </si>
  <si>
    <t>(7,3+0,4+0,4)*3,3</t>
  </si>
  <si>
    <t>M</t>
  </si>
  <si>
    <t>60712000</t>
  </si>
  <si>
    <t>panel lamelový akustický na stěny a strop z dřevovláknitých desek s nalisovanou přírodní dřevěnou dýhou</t>
  </si>
  <si>
    <t>32</t>
  </si>
  <si>
    <t>-1977450751</t>
  </si>
  <si>
    <t>26,73*1,08 'Přepočtené koeficientem množství</t>
  </si>
  <si>
    <t>17</t>
  </si>
  <si>
    <t>998714212</t>
  </si>
  <si>
    <t>Přesun hmot procentní pro akustická a protiotřesová opatření s omezením mechanizace v objektech v do 12 m</t>
  </si>
  <si>
    <t>%</t>
  </si>
  <si>
    <t>1680485871</t>
  </si>
  <si>
    <t>721</t>
  </si>
  <si>
    <t>Zdravotechnika - vnitřní kanalizace</t>
  </si>
  <si>
    <t>18</t>
  </si>
  <si>
    <t>721173722R006</t>
  </si>
  <si>
    <t>Úprava potrubí kanalizační z PE připojovací</t>
  </si>
  <si>
    <t>soubor</t>
  </si>
  <si>
    <t>2064815914</t>
  </si>
  <si>
    <t>722</t>
  </si>
  <si>
    <t>Zdravotechnika - vnitřní vodovod</t>
  </si>
  <si>
    <t>19</t>
  </si>
  <si>
    <t>722174001</t>
  </si>
  <si>
    <t xml:space="preserve">Úprava potrubí vodovodní plastové PPR </t>
  </si>
  <si>
    <t>398507407</t>
  </si>
  <si>
    <t>725</t>
  </si>
  <si>
    <t>Zdravotechnika - zařizovací předměty</t>
  </si>
  <si>
    <t>20</t>
  </si>
  <si>
    <t>725210821</t>
  </si>
  <si>
    <t>Demontáž umyvadel bez výtokových armatur</t>
  </si>
  <si>
    <t>294742511</t>
  </si>
  <si>
    <t>725210911</t>
  </si>
  <si>
    <t>Opravy umyvadel odmontování a zpětná montáž umyvadel bez výtokových armatur</t>
  </si>
  <si>
    <t>-1965340822</t>
  </si>
  <si>
    <t>22</t>
  </si>
  <si>
    <t>725210982</t>
  </si>
  <si>
    <t>Opravy umyvadel odmontování zápachové uzávěrky</t>
  </si>
  <si>
    <t>1500282079</t>
  </si>
  <si>
    <t>23</t>
  </si>
  <si>
    <t>725210983</t>
  </si>
  <si>
    <t>Opravy umyvadel zpětná montáž zápachové uzávěrky</t>
  </si>
  <si>
    <t>-1196155498</t>
  </si>
  <si>
    <t>24</t>
  </si>
  <si>
    <t>725820801</t>
  </si>
  <si>
    <t>Demontáž baterie nástěnné do G 3 / 4</t>
  </si>
  <si>
    <t>-9991631</t>
  </si>
  <si>
    <t>25</t>
  </si>
  <si>
    <t>725829121</t>
  </si>
  <si>
    <t>Zpětná montáž baterie umyvadlové nástěnné pákové a klasické ostatní typ</t>
  </si>
  <si>
    <t>-239561448</t>
  </si>
  <si>
    <t>26</t>
  </si>
  <si>
    <t>998725212</t>
  </si>
  <si>
    <t>Přesun hmot procentní pro zařizovací předměty s omezením mechanizace v objektech v přes 6 do 12 m</t>
  </si>
  <si>
    <t>1672405289</t>
  </si>
  <si>
    <t>762</t>
  </si>
  <si>
    <t>Konstrukce tesařské</t>
  </si>
  <si>
    <t>27</t>
  </si>
  <si>
    <t>762511847</t>
  </si>
  <si>
    <t>Demontáž kce podkladové z desek dřevoštěpkových tl přes 15 mm na sraz šroubovaných</t>
  </si>
  <si>
    <t>-811189740</t>
  </si>
  <si>
    <t>"stupínek pod katedrou" 5,5*2,2</t>
  </si>
  <si>
    <t>766</t>
  </si>
  <si>
    <t>Konstrukce truhlářské</t>
  </si>
  <si>
    <t>28</t>
  </si>
  <si>
    <t>766417211</t>
  </si>
  <si>
    <t>Montáž podkladového roštu pro obložení stěn</t>
  </si>
  <si>
    <t>m</t>
  </si>
  <si>
    <t>1671646789</t>
  </si>
  <si>
    <t>29</t>
  </si>
  <si>
    <t>60514105</t>
  </si>
  <si>
    <t>řezivo jehličnaté lať pevnostní průřez 30x50mm</t>
  </si>
  <si>
    <t>-2105772661</t>
  </si>
  <si>
    <t>26,73*0,00264 'Přepočtené koeficientem množství</t>
  </si>
  <si>
    <t>30</t>
  </si>
  <si>
    <t>762495000</t>
  </si>
  <si>
    <t>Spojovací prostředky pro montáž olištování, obložení stropů, střešních podhledů a stěn</t>
  </si>
  <si>
    <t>-1017868470</t>
  </si>
  <si>
    <t>31</t>
  </si>
  <si>
    <t>766491851</t>
  </si>
  <si>
    <t>Demontáž prahů dveří jednokřídlových</t>
  </si>
  <si>
    <t>1869970708</t>
  </si>
  <si>
    <t>766660001</t>
  </si>
  <si>
    <t>Montáž dveřních křídel otvíravých jednokřídlových š do 0,8 m do ocelové zárubně</t>
  </si>
  <si>
    <t>-371324239</t>
  </si>
  <si>
    <t>33</t>
  </si>
  <si>
    <t>MSN.0069879.URS</t>
  </si>
  <si>
    <t>dveře protihlukové PP CPL standard</t>
  </si>
  <si>
    <t>958353256</t>
  </si>
  <si>
    <t>34</t>
  </si>
  <si>
    <t>766660728</t>
  </si>
  <si>
    <t>Montáž dveřního interiérového kování - zámku</t>
  </si>
  <si>
    <t>-1109855671</t>
  </si>
  <si>
    <t>35</t>
  </si>
  <si>
    <t>54924012</t>
  </si>
  <si>
    <t>zámek zadlabací vložkový pravolevý rozteč 72x40mm</t>
  </si>
  <si>
    <t>-115301941</t>
  </si>
  <si>
    <t>36</t>
  </si>
  <si>
    <t>766660729</t>
  </si>
  <si>
    <t>Montáž dveřního interiérového kování - štítku s klikou</t>
  </si>
  <si>
    <t>902476226</t>
  </si>
  <si>
    <t>37</t>
  </si>
  <si>
    <t>54914123</t>
  </si>
  <si>
    <t>kování rozetové klika/klika</t>
  </si>
  <si>
    <t>-100713113</t>
  </si>
  <si>
    <t>38</t>
  </si>
  <si>
    <t>766691914</t>
  </si>
  <si>
    <t>Vyvěšení nebo zavěšení dřevěných křídel dveří pl do 2 m2</t>
  </si>
  <si>
    <t>289147161</t>
  </si>
  <si>
    <t>39</t>
  </si>
  <si>
    <t>766692312R001</t>
  </si>
  <si>
    <t>Montáž záclonových krytů z hliníku dl přes 1,75 do 2,70 m</t>
  </si>
  <si>
    <t>1457013268</t>
  </si>
  <si>
    <t>40</t>
  </si>
  <si>
    <t>19416061R002</t>
  </si>
  <si>
    <t>kolejnička záclonová dvoudrážková, hliník</t>
  </si>
  <si>
    <t>396510592</t>
  </si>
  <si>
    <t>41</t>
  </si>
  <si>
    <t>28341062R003</t>
  </si>
  <si>
    <t>kolejnička záclonová bočnice dvoudrážková, hliník</t>
  </si>
  <si>
    <t>1681394461</t>
  </si>
  <si>
    <t>42</t>
  </si>
  <si>
    <t>998766212</t>
  </si>
  <si>
    <t>Přesun hmot procentní pro kce truhlářské s omezením mechanizace v objektech v přes 6 do 12 m</t>
  </si>
  <si>
    <t>1766764821</t>
  </si>
  <si>
    <t>776</t>
  </si>
  <si>
    <t>Podlahy povlakové</t>
  </si>
  <si>
    <t>43</t>
  </si>
  <si>
    <t>776111116</t>
  </si>
  <si>
    <t>Odstranění zbytků lepidla z podkladu povlakových podlah broušením</t>
  </si>
  <si>
    <t>2009106202</t>
  </si>
  <si>
    <t>44</t>
  </si>
  <si>
    <t>776111311</t>
  </si>
  <si>
    <t>Vysátí podkladu povlakových podlah</t>
  </si>
  <si>
    <t>-190918825</t>
  </si>
  <si>
    <t>45</t>
  </si>
  <si>
    <t>776121112</t>
  </si>
  <si>
    <t>Vodou ředitelná penetrace savého podkladu povlakových podlah</t>
  </si>
  <si>
    <t>939383373</t>
  </si>
  <si>
    <t>46</t>
  </si>
  <si>
    <t>776141111</t>
  </si>
  <si>
    <t>Stěrka podlahová nivelační pro vyrovnání podkladu povlakových podlah pevnosti 20 MPa tl do 3 mm</t>
  </si>
  <si>
    <t>-42436034</t>
  </si>
  <si>
    <t>47</t>
  </si>
  <si>
    <t>776201812</t>
  </si>
  <si>
    <t>Demontáž lepených povlakových podlah s podložkou ručně</t>
  </si>
  <si>
    <t>-167868157</t>
  </si>
  <si>
    <t>"kabinet" 6,6*3,5</t>
  </si>
  <si>
    <t>"učebna v ploše demontovaného stupínku" 7,3*3,5</t>
  </si>
  <si>
    <t>48</t>
  </si>
  <si>
    <t>776221221</t>
  </si>
  <si>
    <t>Lepení elektrostaticky vodivých čtverců z PVC</t>
  </si>
  <si>
    <t>-855526453</t>
  </si>
  <si>
    <t>49</t>
  </si>
  <si>
    <t>28410241</t>
  </si>
  <si>
    <t>krytina podlahová homogenní elektrostaticky vodivá tl 1,7mm 608x608mm</t>
  </si>
  <si>
    <t>30997309</t>
  </si>
  <si>
    <t>48,65*1,1 'Přepočtené koeficientem množství</t>
  </si>
  <si>
    <t>50</t>
  </si>
  <si>
    <t>776410811</t>
  </si>
  <si>
    <t>Odstranění soklíků a lišt pryžových nebo plastových</t>
  </si>
  <si>
    <t>1760956804</t>
  </si>
  <si>
    <t>6,6*2+3,5*2</t>
  </si>
  <si>
    <t>3,5*2</t>
  </si>
  <si>
    <t>51</t>
  </si>
  <si>
    <t>776411111</t>
  </si>
  <si>
    <t>Montáž obvodových soklíků výšky do 80 mm</t>
  </si>
  <si>
    <t>306035478</t>
  </si>
  <si>
    <t>52</t>
  </si>
  <si>
    <t>28411004</t>
  </si>
  <si>
    <t>lišta soklová PVC samolepící 30x30mm</t>
  </si>
  <si>
    <t>1455293291</t>
  </si>
  <si>
    <t>27,2*1,02 'Přepočtené koeficientem množství</t>
  </si>
  <si>
    <t>53</t>
  </si>
  <si>
    <t>776421311</t>
  </si>
  <si>
    <t>Montáž přechodových samolepících lišt</t>
  </si>
  <si>
    <t>682842342</t>
  </si>
  <si>
    <t>54</t>
  </si>
  <si>
    <t>59054130</t>
  </si>
  <si>
    <t>profil přechodový nerezový samolepící</t>
  </si>
  <si>
    <t>162019736</t>
  </si>
  <si>
    <t>1,96078431372549*1,02 'Přepočtené koeficientem množství</t>
  </si>
  <si>
    <t>55</t>
  </si>
  <si>
    <t>998776212</t>
  </si>
  <si>
    <t>Přesun hmot procentní pro podlahy povlakové s omezením mechanizace v objektech v přes 6 do 12 m</t>
  </si>
  <si>
    <t>-1251874352</t>
  </si>
  <si>
    <t>784</t>
  </si>
  <si>
    <t>Dokončovací práce - malby a tapety</t>
  </si>
  <si>
    <t>56</t>
  </si>
  <si>
    <t>784161301</t>
  </si>
  <si>
    <t>Lokální vyrovnání podkladu disperzní stěrkou pl do 0,1 m2 v místnostech v do 3,80 m</t>
  </si>
  <si>
    <t>-828253580</t>
  </si>
  <si>
    <t>57</t>
  </si>
  <si>
    <t>784171101</t>
  </si>
  <si>
    <t>Zakrytí vnitřních podlah včetně pozdějšího odkrytí</t>
  </si>
  <si>
    <t>-1795350964</t>
  </si>
  <si>
    <t>58</t>
  </si>
  <si>
    <t>58124844</t>
  </si>
  <si>
    <t>fólie pro malířské potřeby zakrývací tl 25µ 4x5m</t>
  </si>
  <si>
    <t>-696009870</t>
  </si>
  <si>
    <t>121,91*1,05 'Přepočtené koeficientem množství</t>
  </si>
  <si>
    <t>59</t>
  </si>
  <si>
    <t>784211101</t>
  </si>
  <si>
    <t>Dvojnásobné bílé malby ze směsí za mokra výborně oděruvzdorných v místnostech v do 3,80 m</t>
  </si>
  <si>
    <t>1827349324</t>
  </si>
  <si>
    <t>"strop" 16,7*7,3</t>
  </si>
  <si>
    <t>"odpočet okenních otvorů" -2*2,05*4</t>
  </si>
  <si>
    <t>786</t>
  </si>
  <si>
    <t>Dokončovací práce - čalounické úpravy</t>
  </si>
  <si>
    <t>60</t>
  </si>
  <si>
    <t>786625211</t>
  </si>
  <si>
    <t>Montáž lamelové žaluzie do oken zdvojených dřevěných kyvných nebo otočných</t>
  </si>
  <si>
    <t>-154347150</t>
  </si>
  <si>
    <t>2*2,05*4</t>
  </si>
  <si>
    <t>61</t>
  </si>
  <si>
    <t>55346200</t>
  </si>
  <si>
    <t>žaluzie horizontální interiérové</t>
  </si>
  <si>
    <t>572606193</t>
  </si>
  <si>
    <t>62</t>
  </si>
  <si>
    <t>998786212</t>
  </si>
  <si>
    <t>Přesun hmot procentní pro stínění a čalounické úpravy s omezením mechanizace v objektech v přes 6 do 12 m</t>
  </si>
  <si>
    <t>1125123912</t>
  </si>
  <si>
    <t>HZS</t>
  </si>
  <si>
    <t>Hodinové zúčtovací sazby</t>
  </si>
  <si>
    <t>63</t>
  </si>
  <si>
    <t>HZS2491</t>
  </si>
  <si>
    <t>Hodinová zúčtovací sazba dělník zednických výpomocí a pomocné práce PSV</t>
  </si>
  <si>
    <t>hod</t>
  </si>
  <si>
    <t>512</t>
  </si>
  <si>
    <t>-1043758085</t>
  </si>
  <si>
    <t>02 - 2. NP</t>
  </si>
  <si>
    <t xml:space="preserve">    723 - Zdravotechnika - vnitřní plynovod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</si>
  <si>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</si>
  <si>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</si>
  <si>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</si>
  <si>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</si>
  <si>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    771 - Podlahy z dlaždic</t>
  </si>
  <si>
    <t>612325422</t>
  </si>
  <si>
    <t>Oprava vnitřní vápenocementové štukové omítky tl jádrové omítky do 20 mm a tl štuku do 3 mm stěn v rozsahu plochy přes 10 do 30 %</t>
  </si>
  <si>
    <t>1490529177</t>
  </si>
  <si>
    <t>"A212 stěny" (11,6*2+7,2*2)*3,3</t>
  </si>
  <si>
    <t>"A214 stěny" (7*2+5,8*2)*3,3</t>
  </si>
  <si>
    <t>"A215 stěny" (11,6*2+7,2*2)*3,3</t>
  </si>
  <si>
    <t>"odpočet okenních otvorů" -41</t>
  </si>
  <si>
    <t>291,64*0,15 'Přepočtené koeficientem množství</t>
  </si>
  <si>
    <t>1353533972</t>
  </si>
  <si>
    <t>83,5+42,5+83,5</t>
  </si>
  <si>
    <t>1902304814</t>
  </si>
  <si>
    <t>961044111R008</t>
  </si>
  <si>
    <t>Bourání základů z betonu prostého pod stávající akumulační kamna</t>
  </si>
  <si>
    <t>1330460807</t>
  </si>
  <si>
    <t>(1,2*0,6*0,08)*2</t>
  </si>
  <si>
    <t>972054141</t>
  </si>
  <si>
    <t>Vybourání otvorů v ŽB stropech nebo klenbách pl do 0,0225 m2 tl do 150 mm</t>
  </si>
  <si>
    <t>2004713914</t>
  </si>
  <si>
    <t>757182767</t>
  </si>
  <si>
    <t>957103922</t>
  </si>
  <si>
    <t>1719734245</t>
  </si>
  <si>
    <t>-74739462</t>
  </si>
  <si>
    <t>1,512*4,6 'Přepočtené koeficientem množství</t>
  </si>
  <si>
    <t>41146743</t>
  </si>
  <si>
    <t>-75056407</t>
  </si>
  <si>
    <t>721-R01</t>
  </si>
  <si>
    <t>Rozvod potrubí kanalizační z PE připojovací od stolů, zavěšení pod stropem, napojení na stávající litinovou stoupačku</t>
  </si>
  <si>
    <t>-73364007</t>
  </si>
  <si>
    <t>722-R01</t>
  </si>
  <si>
    <t>Rozvod potrubí vodovodní plastové PPR ke stolům</t>
  </si>
  <si>
    <t>-2076790620</t>
  </si>
  <si>
    <t>723</t>
  </si>
  <si>
    <t>Zdravotechnika - vnitřní plynovod</t>
  </si>
  <si>
    <t>723-R01</t>
  </si>
  <si>
    <t>Vnitřní plynovod, rozvod potrubí ke stolům</t>
  </si>
  <si>
    <t>-2135757544</t>
  </si>
  <si>
    <t>-916822821</t>
  </si>
  <si>
    <t>725339111</t>
  </si>
  <si>
    <t>Montáž výlevky</t>
  </si>
  <si>
    <t>1704713915</t>
  </si>
  <si>
    <t>725-R01</t>
  </si>
  <si>
    <t>výlevka  kombinovaná na nohách (mycí stůl)</t>
  </si>
  <si>
    <t>2106511403</t>
  </si>
  <si>
    <t>1533560327</t>
  </si>
  <si>
    <t>725829101</t>
  </si>
  <si>
    <t>Montáž baterie nástěnné dřezové pákové a klasické</t>
  </si>
  <si>
    <t>1200139258</t>
  </si>
  <si>
    <t>55143976</t>
  </si>
  <si>
    <t>baterie dřezová páková nástěnná s kulatým ústím 300mm</t>
  </si>
  <si>
    <t>-1641396033</t>
  </si>
  <si>
    <t>725869204</t>
  </si>
  <si>
    <t>Montáž zápachových uzávěrek dřezových jednodílných DN 50</t>
  </si>
  <si>
    <t>-627097935</t>
  </si>
  <si>
    <t>55161116</t>
  </si>
  <si>
    <t>uzávěrka zápachová dřezová s kulovým kloubem DN 50</t>
  </si>
  <si>
    <t>-1626603034</t>
  </si>
  <si>
    <t>-1300169788</t>
  </si>
  <si>
    <t>733</t>
  </si>
  <si>
    <t>Ústřední vytápění - rozvodné potrubí</t>
  </si>
  <si>
    <t>733191925</t>
  </si>
  <si>
    <t>Navaření odbočky na potrubí ocelové závitové DN 25</t>
  </si>
  <si>
    <t>181699356</t>
  </si>
  <si>
    <t>733222202</t>
  </si>
  <si>
    <t>Potrubí měděné polotvrdé spojované tvrdým pájením D 15x1 mm</t>
  </si>
  <si>
    <t>-1555414402</t>
  </si>
  <si>
    <t>998733212</t>
  </si>
  <si>
    <t>Přesun hmot procentní pro rozvody potrubí s omezením mechanizace v objektech v přes 6 do 12 m</t>
  </si>
  <si>
    <t>-1028623873</t>
  </si>
  <si>
    <t>734</t>
  </si>
  <si>
    <t>Ústřední vytápění - armatury</t>
  </si>
  <si>
    <t>73422R-86</t>
  </si>
  <si>
    <t>Ventily regulační závitové hlavice termostatické, pro ovládání ventilů PN10  do 110 st. voskové otopných těles (dod+mont)</t>
  </si>
  <si>
    <t>47765078</t>
  </si>
  <si>
    <t>734261406</t>
  </si>
  <si>
    <t>Armatura připojovací přímá G 1/2x18 PN 10 do 110°C radiátorů typu VK</t>
  </si>
  <si>
    <t>808950275</t>
  </si>
  <si>
    <t>998734212</t>
  </si>
  <si>
    <t>Přesun hmot procentní pro armatury s omezením mechanizace v objektech v přes 6 do 12 m</t>
  </si>
  <si>
    <t>889737224</t>
  </si>
  <si>
    <t>735</t>
  </si>
  <si>
    <t>Ústřední vytápění - otopná tělesa</t>
  </si>
  <si>
    <t>735159220</t>
  </si>
  <si>
    <t>Montáž otopných těles panelových dvouřadých dl přes 1140 do 1500 mm</t>
  </si>
  <si>
    <t>1730132451</t>
  </si>
  <si>
    <t>48457036</t>
  </si>
  <si>
    <t>těleso otopné panelové 1 deskové VK 1 přídavná přestupní plocha v 600mm dl 1200mm 1202W</t>
  </si>
  <si>
    <t>-2053580692</t>
  </si>
  <si>
    <t>735R-01</t>
  </si>
  <si>
    <t>Napuštění a vypuštění vody topného systému</t>
  </si>
  <si>
    <t>202346682</t>
  </si>
  <si>
    <t>795192802</t>
  </si>
  <si>
    <t>Demontáž elektrických akumulačních kamen výkonu přes 3 do 5 kW</t>
  </si>
  <si>
    <t>-1322718114</t>
  </si>
  <si>
    <t>998735212</t>
  </si>
  <si>
    <t>Přesun hmot procentní pro otopná tělesa s omezením mechanizace v objektech v přes 6 do 12 m</t>
  </si>
  <si>
    <t>-207011787</t>
  </si>
  <si>
    <t>751</t>
  </si>
  <si>
    <t>Vzduchotechnika</t>
  </si>
  <si>
    <t>751510861</t>
  </si>
  <si>
    <t>Demontáž vzduchotechnického potrubí plechového čtyřhranného s přírubou do suti průřezu přes 0,03 do 0,13 m2</t>
  </si>
  <si>
    <t>2040247300</t>
  </si>
  <si>
    <t>-1001878041</t>
  </si>
  <si>
    <t>-180002791</t>
  </si>
  <si>
    <t>"A212" 4</t>
  </si>
  <si>
    <t>"A214" 2</t>
  </si>
  <si>
    <t>"A215" 4</t>
  </si>
  <si>
    <t>-1155614866</t>
  </si>
  <si>
    <t>-776091451</t>
  </si>
  <si>
    <t>-2013800050</t>
  </si>
  <si>
    <t>771</t>
  </si>
  <si>
    <t>Podlahy z dlaždic</t>
  </si>
  <si>
    <t>771573919</t>
  </si>
  <si>
    <t>Výměna dlaždice keramické lepené velikosti přes 45 do 50 ks/m2 (odhadovaná plocha do 15 m2)</t>
  </si>
  <si>
    <t>-1878485287</t>
  </si>
  <si>
    <t>59761161</t>
  </si>
  <si>
    <t>dlažba keramická slinutá mrazuvzdorná povrch hladký/matný tl do 10mm přes 45 do 50ks/m2</t>
  </si>
  <si>
    <t>1067406139</t>
  </si>
  <si>
    <t>998771212</t>
  </si>
  <si>
    <t>Přesun hmot procentní pro podlahy z dlaždic s omezením mechanizace v objektech v přes 6 do 12 m</t>
  </si>
  <si>
    <t>30768770</t>
  </si>
  <si>
    <t>311652100</t>
  </si>
  <si>
    <t>-1467019940</t>
  </si>
  <si>
    <t>3,92156862745098*1,02 'Přepočtené koeficientem množství</t>
  </si>
  <si>
    <t>1752442125</t>
  </si>
  <si>
    <t>784161311</t>
  </si>
  <si>
    <t>Lokální vyrovnání podkladu disperzní stěrkou pl přes 0,1 do 0,25 m2 v místnostech v do 3,80 m</t>
  </si>
  <si>
    <t>1111950881</t>
  </si>
  <si>
    <t>147890422</t>
  </si>
  <si>
    <t>1471291699</t>
  </si>
  <si>
    <t>209,52380952381*1,05 'Přepočtené koeficientem množství</t>
  </si>
  <si>
    <t>143404297</t>
  </si>
  <si>
    <t>"A212 strop" 11,6*7,2</t>
  </si>
  <si>
    <t>"A214 strop" 7*5,8</t>
  </si>
  <si>
    <t>"A215 strop" 11,6*7,2</t>
  </si>
  <si>
    <t>"A215" (11,6*2+7,2*2)*3,3</t>
  </si>
  <si>
    <t>"odpočet okenních otvorů" -(2*2,05)*10</t>
  </si>
  <si>
    <t>784211163</t>
  </si>
  <si>
    <t>Příplatek k cenám 2x maleb ze směsí za mokra oděruvzdorných za barevnou malbu středně sytého odstínu</t>
  </si>
  <si>
    <t>-795283963</t>
  </si>
  <si>
    <t>165193293</t>
  </si>
  <si>
    <t>"A212" (2*2,05)*4</t>
  </si>
  <si>
    <t>"A214" (2*2,05)*2</t>
  </si>
  <si>
    <t>"A215" (2*2,05)*4</t>
  </si>
  <si>
    <t>215803948</t>
  </si>
  <si>
    <t>-278617062</t>
  </si>
  <si>
    <t>-560953085</t>
  </si>
  <si>
    <t>03 - 3. NP</t>
  </si>
  <si>
    <t>-502338168</t>
  </si>
  <si>
    <t>"A302 stěny" (7,22*2+2,88*2)*3,25</t>
  </si>
  <si>
    <t>"A303 stěny" (5,83*2+7,45*2)*3,25</t>
  </si>
  <si>
    <t>"A306 stěny" (8,86*2+7,5*2)*3,25</t>
  </si>
  <si>
    <t>"A314 stěny" (11,7*2+6,65*2)*3,25</t>
  </si>
  <si>
    <t>"odpočet okenních otvorů" -(2*2,05)*12</t>
  </si>
  <si>
    <t>328,385*0,15 'Přepočtené koeficientem množství</t>
  </si>
  <si>
    <t>783262746</t>
  </si>
  <si>
    <t>-87358531</t>
  </si>
  <si>
    <t>21,6+43,2+64+83,5</t>
  </si>
  <si>
    <t>1625971274</t>
  </si>
  <si>
    <t>-395775214</t>
  </si>
  <si>
    <t>406864387</t>
  </si>
  <si>
    <t>-554103709</t>
  </si>
  <si>
    <t>0,666*4,6 'Přepočtené koeficientem množství</t>
  </si>
  <si>
    <t>463363794</t>
  </si>
  <si>
    <t>1473031193</t>
  </si>
  <si>
    <t>558687537</t>
  </si>
  <si>
    <t>1768310917</t>
  </si>
  <si>
    <t>723150801R009</t>
  </si>
  <si>
    <t>Demontáž potrubí ocelové hladké svařované D do 32</t>
  </si>
  <si>
    <t>599026294</t>
  </si>
  <si>
    <t>55145615</t>
  </si>
  <si>
    <t>baterie umyvadlová nástěnná páková 150mm chrom</t>
  </si>
  <si>
    <t>899526623</t>
  </si>
  <si>
    <t>725829131</t>
  </si>
  <si>
    <t>Montáž baterie umyvadlové stojánkové G 1/2" ostatní typ</t>
  </si>
  <si>
    <t>302347687</t>
  </si>
  <si>
    <t>55145686</t>
  </si>
  <si>
    <t>baterie umyvadlová stojánková páková</t>
  </si>
  <si>
    <t>754132290</t>
  </si>
  <si>
    <t>725869101</t>
  </si>
  <si>
    <t>Montáž zápachových uzávěrek umyvadlových do DN 40</t>
  </si>
  <si>
    <t>-1901478460</t>
  </si>
  <si>
    <t>55161322</t>
  </si>
  <si>
    <t>uzávěrka zápachová umyvadlová s krycí růžicí odtoku DN 40</t>
  </si>
  <si>
    <t>1255309768</t>
  </si>
  <si>
    <t>1562662338</t>
  </si>
  <si>
    <t>-807980134</t>
  </si>
  <si>
    <t>611408751</t>
  </si>
  <si>
    <t>-1556841989</t>
  </si>
  <si>
    <t>-2026419763</t>
  </si>
  <si>
    <t>1383202951</t>
  </si>
  <si>
    <t>-1037164369</t>
  </si>
  <si>
    <t>1227554990</t>
  </si>
  <si>
    <t>783326500</t>
  </si>
  <si>
    <t>-1618462603</t>
  </si>
  <si>
    <t>-1601670847</t>
  </si>
  <si>
    <t>-1126713900</t>
  </si>
  <si>
    <t>-1123672399</t>
  </si>
  <si>
    <t>956617433</t>
  </si>
  <si>
    <t>"A302/303" 4</t>
  </si>
  <si>
    <t>"A306" 3</t>
  </si>
  <si>
    <t>"A314" 4</t>
  </si>
  <si>
    <t>-1820521516</t>
  </si>
  <si>
    <t>1241386197</t>
  </si>
  <si>
    <t>-2000181077</t>
  </si>
  <si>
    <t>-1899981194</t>
  </si>
  <si>
    <t>-215574501</t>
  </si>
  <si>
    <t>4,8*1,02 'Přepočtené koeficientem množství</t>
  </si>
  <si>
    <t>1930399148</t>
  </si>
  <si>
    <t>1595187080</t>
  </si>
  <si>
    <t>1649866044</t>
  </si>
  <si>
    <t>-989630681</t>
  </si>
  <si>
    <t>-1406789623</t>
  </si>
  <si>
    <t>"A302 strop" 7,22*2,88</t>
  </si>
  <si>
    <t>"A303 strop" 5,83*7,45</t>
  </si>
  <si>
    <t>"A306 strop" 8,86*7,5</t>
  </si>
  <si>
    <t>"A314 strop" 11,7*6,65</t>
  </si>
  <si>
    <t>311896686</t>
  </si>
  <si>
    <t>"A302/303" (2*2,05)*4</t>
  </si>
  <si>
    <t>"A306" (2*2,05)*3</t>
  </si>
  <si>
    <t>"A314" (2*2,05)*4</t>
  </si>
  <si>
    <t>902450602</t>
  </si>
  <si>
    <t>1957926272</t>
  </si>
  <si>
    <t>-1087462651</t>
  </si>
  <si>
    <t>04 - 4. NP</t>
  </si>
  <si>
    <t xml:space="preserve">    781 - Dokončovací práce - obklady</t>
  </si>
  <si>
    <t xml:space="preserve">    783 - Dokončovací práce - nátěry</t>
  </si>
  <si>
    <t>319201321</t>
  </si>
  <si>
    <t>Vyrovnání nerovného povrchu zdiva tl do 30 mm maltou (pod obklady)</t>
  </si>
  <si>
    <t>-622795064</t>
  </si>
  <si>
    <t>-1466990669</t>
  </si>
  <si>
    <t>"zazdívka dveří" 2</t>
  </si>
  <si>
    <t>1367095927</t>
  </si>
  <si>
    <t>"A401 stěny" (12,05*2+6,75*2)*3,3</t>
  </si>
  <si>
    <t>"A411 stěny" (11,75*2+6,75*2)*3,3</t>
  </si>
  <si>
    <t>"A412 stěny" (6,75*2+2,95*2)*3,3</t>
  </si>
  <si>
    <t>"A413 stěny" (8,72*2+7,22*2)*3,3</t>
  </si>
  <si>
    <t>"odpočet okenních otvorů" -49,2</t>
  </si>
  <si>
    <t>366,204*0,15 'Přepočtené koeficientem množství</t>
  </si>
  <si>
    <t>619995001</t>
  </si>
  <si>
    <t>Začištění omítek kolem oken, dveří, podlah nebo obkladů</t>
  </si>
  <si>
    <t>-1818441774</t>
  </si>
  <si>
    <t>"A401" (0,3+1+0,45)</t>
  </si>
  <si>
    <t>"A411" (0,45+1+0,45)</t>
  </si>
  <si>
    <t>-265646343</t>
  </si>
  <si>
    <t>867001691</t>
  </si>
  <si>
    <t>-1172746670</t>
  </si>
  <si>
    <t>(1,2*0,6)*0,06*3</t>
  </si>
  <si>
    <t>-1276333877</t>
  </si>
  <si>
    <t>-679064567</t>
  </si>
  <si>
    <t>"A401" (0,3+1+0,45)*1.6</t>
  </si>
  <si>
    <t>"A411" (0,45+1+0,45)*1,6</t>
  </si>
  <si>
    <t>"A412" (0,45+1+0,45)*1,6</t>
  </si>
  <si>
    <t>259890130</t>
  </si>
  <si>
    <t>-471574172</t>
  </si>
  <si>
    <t>1176166404</t>
  </si>
  <si>
    <t>2,697*4,6 'Přepočtené koeficientem množství</t>
  </si>
  <si>
    <t>-1844720263</t>
  </si>
  <si>
    <t>168601113</t>
  </si>
  <si>
    <t>-1474358665</t>
  </si>
  <si>
    <t>1212402381</t>
  </si>
  <si>
    <t>36867956</t>
  </si>
  <si>
    <t>-1610680085</t>
  </si>
  <si>
    <t>725219102</t>
  </si>
  <si>
    <t>Montáž umyvadla připevněného na šrouby do zdiva</t>
  </si>
  <si>
    <t>1671701293</t>
  </si>
  <si>
    <t>64211005</t>
  </si>
  <si>
    <t>umyvadlo keramické závěsné bílé 550x420mm</t>
  </si>
  <si>
    <t>-1061166671</t>
  </si>
  <si>
    <t>866973562</t>
  </si>
  <si>
    <t>71840652</t>
  </si>
  <si>
    <t>-403463792</t>
  </si>
  <si>
    <t>-1986443144</t>
  </si>
  <si>
    <t>647781984</t>
  </si>
  <si>
    <t>-834405349</t>
  </si>
  <si>
    <t>-561676326</t>
  </si>
  <si>
    <t>831097492</t>
  </si>
  <si>
    <t>-1936577164</t>
  </si>
  <si>
    <t>-165446245</t>
  </si>
  <si>
    <t>1572648788</t>
  </si>
  <si>
    <t>-168007350</t>
  </si>
  <si>
    <t>1200008945</t>
  </si>
  <si>
    <t>87237255</t>
  </si>
  <si>
    <t>-1023855108</t>
  </si>
  <si>
    <t>134706959</t>
  </si>
  <si>
    <t>-424866512</t>
  </si>
  <si>
    <t>751377841</t>
  </si>
  <si>
    <t>Demontáž odsávacího zákrytu (digestoř) průmyslového závěsného průřezu do 1,5 m2</t>
  </si>
  <si>
    <t>-1052728524</t>
  </si>
  <si>
    <t>734191986R010</t>
  </si>
  <si>
    <t>Zaslepení odvětrávacího potrubí do DN 300</t>
  </si>
  <si>
    <t>-2130822678</t>
  </si>
  <si>
    <t>1709349070</t>
  </si>
  <si>
    <t>766411811</t>
  </si>
  <si>
    <t>Demontáž akustického obložení stěn z panelů plochy do 1,5 m2</t>
  </si>
  <si>
    <t>-1456687849</t>
  </si>
  <si>
    <t>"A401" (5,93+6,75)*2,5</t>
  </si>
  <si>
    <t>1237072533</t>
  </si>
  <si>
    <t>-1665699564</t>
  </si>
  <si>
    <t>-2038399758</t>
  </si>
  <si>
    <t>"A401" 2*4</t>
  </si>
  <si>
    <t>"A411" 2*4</t>
  </si>
  <si>
    <t>"A412" 2*1</t>
  </si>
  <si>
    <t>"A413" 2*3</t>
  </si>
  <si>
    <t>1585637963</t>
  </si>
  <si>
    <t>1723110180</t>
  </si>
  <si>
    <t>1144006617</t>
  </si>
  <si>
    <t>0,8*6</t>
  </si>
  <si>
    <t>1119640625</t>
  </si>
  <si>
    <t>5,88235294117647*1,02 'Přepočtené koeficientem množství</t>
  </si>
  <si>
    <t>-1331260985</t>
  </si>
  <si>
    <t>781</t>
  </si>
  <si>
    <t>Dokončovací práce - obklady</t>
  </si>
  <si>
    <t>781111011</t>
  </si>
  <si>
    <t>Ometení (oprášení) stěny při přípravě podkladu</t>
  </si>
  <si>
    <t>783864942</t>
  </si>
  <si>
    <t>781121011</t>
  </si>
  <si>
    <t>Nátěr penetrační na stěnu</t>
  </si>
  <si>
    <t>-1422067385</t>
  </si>
  <si>
    <t>781472419</t>
  </si>
  <si>
    <t>Montáž obkladů keramických hladkých lepených cementovým standardním lepidlem přes 22 do 25 ks/m2</t>
  </si>
  <si>
    <t>259474871</t>
  </si>
  <si>
    <t>59761704</t>
  </si>
  <si>
    <t>obklad keramický nemrazuvzdorný povrch hladký/lesklý tl do 10mm přes 22 do 25ks/m2</t>
  </si>
  <si>
    <t>106067</t>
  </si>
  <si>
    <t>5,84*1,1 'Přepočtené koeficientem množství</t>
  </si>
  <si>
    <t>781472491</t>
  </si>
  <si>
    <t>Příplatek k montáži obkladů keramických lepených cementovým standardním lepidlem za plochu do 10 m2</t>
  </si>
  <si>
    <t>1030072956</t>
  </si>
  <si>
    <t>781492151</t>
  </si>
  <si>
    <t>Montáž profilů ukončovacích kladených do malty</t>
  </si>
  <si>
    <t>-647486694</t>
  </si>
  <si>
    <t>4*1,6</t>
  </si>
  <si>
    <t>19416010</t>
  </si>
  <si>
    <t>lišta ukončovací hliníková 8mm</t>
  </si>
  <si>
    <t>-1168293682</t>
  </si>
  <si>
    <t>781495115</t>
  </si>
  <si>
    <t>Spárování vnitřních obkladů silikonem</t>
  </si>
  <si>
    <t>-1443987631</t>
  </si>
  <si>
    <t>1,6*4</t>
  </si>
  <si>
    <t>781495142</t>
  </si>
  <si>
    <t>Průnik obkladem kruhový přes DN 30 do DN 90</t>
  </si>
  <si>
    <t>964672831</t>
  </si>
  <si>
    <t>781495211</t>
  </si>
  <si>
    <t>Čištění vnitřních ploch stěn po provedení obkladu chemickými prostředky</t>
  </si>
  <si>
    <t>534124346</t>
  </si>
  <si>
    <t>998781212</t>
  </si>
  <si>
    <t>Přesun hmot procentní pro obklady keramické s omezením mechanizace v objektech v přes 6 do 12 m</t>
  </si>
  <si>
    <t>206028424</t>
  </si>
  <si>
    <t>783</t>
  </si>
  <si>
    <t>Dokončovací práce - nátěry</t>
  </si>
  <si>
    <t>783000201</t>
  </si>
  <si>
    <t>Přemístění okenních nebo dveřních křídel pro zhotovení nátěrů vodorovné do 50 m</t>
  </si>
  <si>
    <t>694010305</t>
  </si>
  <si>
    <t>783000225</t>
  </si>
  <si>
    <t>Vyvěšení nebo zavěšení dveřních nebo okenních jednoduchých křídel</t>
  </si>
  <si>
    <t>1826524616</t>
  </si>
  <si>
    <t>(0,8*2)*7</t>
  </si>
  <si>
    <t>783101203</t>
  </si>
  <si>
    <t>Jemné obroušení podkladu truhlářských konstrukcí před provedením nátěru</t>
  </si>
  <si>
    <t>273446821</t>
  </si>
  <si>
    <t>64</t>
  </si>
  <si>
    <t>783101401</t>
  </si>
  <si>
    <t>Ometení podkladu truhlářských konstrukcí před provedením nátěru</t>
  </si>
  <si>
    <t>-1493672955</t>
  </si>
  <si>
    <t>65</t>
  </si>
  <si>
    <t>783122101</t>
  </si>
  <si>
    <t>Lokální tmelení truhlářských konstrukcí včetně přebroušení disperzním tmelem plochy do 10%</t>
  </si>
  <si>
    <t>1113841832</t>
  </si>
  <si>
    <t>66</t>
  </si>
  <si>
    <t>783144101</t>
  </si>
  <si>
    <t>Základní jednonásobný polyuretanový nátěr truhlářských konstrukcí</t>
  </si>
  <si>
    <t>-1729113187</t>
  </si>
  <si>
    <t>67</t>
  </si>
  <si>
    <t>783147101</t>
  </si>
  <si>
    <t>Krycí jednonásobný polyuretanový nátěr truhlářských konstrukcí</t>
  </si>
  <si>
    <t>422940762</t>
  </si>
  <si>
    <t>(0,85*2,05)*2*6</t>
  </si>
  <si>
    <t>68</t>
  </si>
  <si>
    <t>2135472590</t>
  </si>
  <si>
    <t>69</t>
  </si>
  <si>
    <t>-630334371</t>
  </si>
  <si>
    <t>12,05*6,75</t>
  </si>
  <si>
    <t>11,75*6,75</t>
  </si>
  <si>
    <t>6,75*2,95</t>
  </si>
  <si>
    <t>8,72*7,22</t>
  </si>
  <si>
    <t>70</t>
  </si>
  <si>
    <t>475105298</t>
  </si>
  <si>
    <t>71</t>
  </si>
  <si>
    <t>1259922877</t>
  </si>
  <si>
    <t>"A401 strop"  12,05*6,75</t>
  </si>
  <si>
    <t>"A411 strop" 11,75*6,75</t>
  </si>
  <si>
    <t>"A412 strop" 6,75*2,95</t>
  </si>
  <si>
    <t>"A413 strop" 8,72*7,22</t>
  </si>
  <si>
    <t>72</t>
  </si>
  <si>
    <t>-1318040297</t>
  </si>
  <si>
    <t>73</t>
  </si>
  <si>
    <t>-282081575</t>
  </si>
  <si>
    <t>"A401" (2*2,05)*4</t>
  </si>
  <si>
    <t>"A411" (2*2.05)*4</t>
  </si>
  <si>
    <t>"A412" (2*2,05)*1</t>
  </si>
  <si>
    <t>"A413" (2*2,05)*3</t>
  </si>
  <si>
    <t>74</t>
  </si>
  <si>
    <t>230476192</t>
  </si>
  <si>
    <t>75</t>
  </si>
  <si>
    <t>-1422010713</t>
  </si>
  <si>
    <t>76</t>
  </si>
  <si>
    <t>-103540337</t>
  </si>
  <si>
    <t>05 - Elektroinstalace</t>
  </si>
  <si>
    <t>M - Elektroinstalace</t>
  </si>
  <si>
    <t xml:space="preserve">    A314 - A 314 - Laboratoř fyziky</t>
  </si>
  <si>
    <t xml:space="preserve">    A215 - A 215 - Laboratoř chemie</t>
  </si>
  <si>
    <t xml:space="preserve">    A214 - A 214 - Přípravna chemie</t>
  </si>
  <si>
    <t xml:space="preserve">    B0112 - B0112 - Učebna HV (odborná učebna)</t>
  </si>
  <si>
    <t xml:space="preserve">    A306 - A 306 - Odborná učebna 3D tisk</t>
  </si>
  <si>
    <t xml:space="preserve">    A413 - A 413 - Učebna biologie</t>
  </si>
  <si>
    <t xml:space="preserve">    ELSPOL - Společné pro učebny 212, 214, 215, 306, 301, 304, 411, 413, 0112</t>
  </si>
  <si>
    <t>A314</t>
  </si>
  <si>
    <t>A 314 - Laboratoř fyziky</t>
  </si>
  <si>
    <t>Pol1</t>
  </si>
  <si>
    <t>KO ZÁSUVKA QUADRO 45X45 S CLON. QP 45X45 C_BB</t>
  </si>
  <si>
    <t>KS</t>
  </si>
  <si>
    <t>694520710</t>
  </si>
  <si>
    <t>Pol2</t>
  </si>
  <si>
    <t>006 - Vypínače, ovladače, zásuvky/0102 - zásuvka domovní, 1fázová, 16 A, průběžná montáž</t>
  </si>
  <si>
    <t>742745013</t>
  </si>
  <si>
    <t>Pol3</t>
  </si>
  <si>
    <t>KO KRABICE DO BETONU KUP 57 332X250X57MM BEZHALOG</t>
  </si>
  <si>
    <t>-110111911</t>
  </si>
  <si>
    <t>Pol4</t>
  </si>
  <si>
    <t>KO RÁM PODLAHOVÝ KOPOBOX 57</t>
  </si>
  <si>
    <t>-129909370</t>
  </si>
  <si>
    <t>Pol5</t>
  </si>
  <si>
    <t>KO SADA NIVELAČNÍ SN (4KS)</t>
  </si>
  <si>
    <t>set</t>
  </si>
  <si>
    <t>-101323075</t>
  </si>
  <si>
    <t>Pol6</t>
  </si>
  <si>
    <t>001 - Trubky, lišty, krabice/0316 - krabice do zateplení KEZ / MDZ včetně zařezání hloubky</t>
  </si>
  <si>
    <t>ks</t>
  </si>
  <si>
    <t>-874283069</t>
  </si>
  <si>
    <t>Pol7</t>
  </si>
  <si>
    <t>KO TRUBKA OHEB 1425 K50 MONOFLEX 320N 25/18,3MM 50M SV ŠEDÁ</t>
  </si>
  <si>
    <t>-1984104749</t>
  </si>
  <si>
    <t>Pol8</t>
  </si>
  <si>
    <t>001 - Trubky, lišty, krabice/0016 - trubka plastová, ohebná, uložená pevně, pr. 29 mm</t>
  </si>
  <si>
    <t>34293526</t>
  </si>
  <si>
    <t>Pol9</t>
  </si>
  <si>
    <t>KO LIŠTA PLAST LHD 40X20 HD 2M/24M BÍLÁ</t>
  </si>
  <si>
    <t>-1831978910</t>
  </si>
  <si>
    <t>Pol10</t>
  </si>
  <si>
    <t>001 - Trubky, lišty, krabice/0102 - lišta vkládací, šířky přes 20 do 40 mm</t>
  </si>
  <si>
    <t>-1694659477</t>
  </si>
  <si>
    <t>Pol11</t>
  </si>
  <si>
    <t>KO LIŠTA PLAST LHD 40X40 HD 2M/20M BÍLÁ</t>
  </si>
  <si>
    <t>338139723</t>
  </si>
  <si>
    <t>1976716009</t>
  </si>
  <si>
    <t>Pol12</t>
  </si>
  <si>
    <t>KV CYKY-J  3 X   2,5  (C)</t>
  </si>
  <si>
    <t>1337465486</t>
  </si>
  <si>
    <t>Pol13</t>
  </si>
  <si>
    <t>002 - Cu vedení/0041 - Cu kabel uložený pevně, do 4 mm2</t>
  </si>
  <si>
    <t>-2054278883</t>
  </si>
  <si>
    <t>Pol14</t>
  </si>
  <si>
    <t>EAT CHRÁNIČ KOMBI. PFL6-16/1N/B/003 TYP AC 6KA 286431</t>
  </si>
  <si>
    <t>-2099686496</t>
  </si>
  <si>
    <t>Pol15</t>
  </si>
  <si>
    <t>009 - Jisticí prvky/0243 - proudový chránič dvoupólový do 25 A, ve skříni</t>
  </si>
  <si>
    <t>1378634149</t>
  </si>
  <si>
    <t>Pol16</t>
  </si>
  <si>
    <t>PRODO SADRA STAVEBNI 30KG</t>
  </si>
  <si>
    <t>KG</t>
  </si>
  <si>
    <t>-1628864441</t>
  </si>
  <si>
    <t>Pol17</t>
  </si>
  <si>
    <t>Hmoždinka pr. 8mm včetně vrutu</t>
  </si>
  <si>
    <t>115774492</t>
  </si>
  <si>
    <t>Pol18</t>
  </si>
  <si>
    <t>016 - Osazení kotevních prvků/0013 - hmoždinka do 8 mm, do betonu</t>
  </si>
  <si>
    <t>-1128801941</t>
  </si>
  <si>
    <t>Pol19</t>
  </si>
  <si>
    <t>Popisovací návlečka na vodič</t>
  </si>
  <si>
    <t>1774207975</t>
  </si>
  <si>
    <t>Pol20</t>
  </si>
  <si>
    <t>008 - Rozváděče/9030 - značení (popis) vodičů v rozvaděči</t>
  </si>
  <si>
    <t>906361306</t>
  </si>
  <si>
    <t>Pol21</t>
  </si>
  <si>
    <t>Popisovací štítek přístroje</t>
  </si>
  <si>
    <t>-1996801972</t>
  </si>
  <si>
    <t>Pol22</t>
  </si>
  <si>
    <t>008 - Rozváděče/9022 - zhotovení a montáž popisu pro označení přístroje, uchycená lepením</t>
  </si>
  <si>
    <t>-647938469</t>
  </si>
  <si>
    <t>Pol23</t>
  </si>
  <si>
    <t>005 - Ukončení, propojení vedení/0003 - ukončení vodičů v rozváděči nebo na přístroji do 6 mm2</t>
  </si>
  <si>
    <t>235167633</t>
  </si>
  <si>
    <t>Pol24</t>
  </si>
  <si>
    <t>015 - Průchody zdivem/0153 - vybourání otvoru v betonu, plochy přes 30 x 30 cm do 50 x 50 cm, tloušťky do 15 cm</t>
  </si>
  <si>
    <t>-447854801</t>
  </si>
  <si>
    <t>Pol25</t>
  </si>
  <si>
    <t>015 - Průchody zdivem/2206 - vysekání rýh v betonu, hloubky přes 3 do 5 cm, šířky do 5 cm</t>
  </si>
  <si>
    <t>1244956568</t>
  </si>
  <si>
    <t>Pol26</t>
  </si>
  <si>
    <t>015 - Průchody zdivem/3030 - průraz železobetonovým panelem, pr. 22-32 mm, hloubka do 200 mm</t>
  </si>
  <si>
    <t>-1816237186</t>
  </si>
  <si>
    <t>A215</t>
  </si>
  <si>
    <t>A 215 - Laboratoř chemie</t>
  </si>
  <si>
    <t>921647084</t>
  </si>
  <si>
    <t>-293607738</t>
  </si>
  <si>
    <t>-1421929981</t>
  </si>
  <si>
    <t>968144390</t>
  </si>
  <si>
    <t>-321061759</t>
  </si>
  <si>
    <t>224212721</t>
  </si>
  <si>
    <t>600595563</t>
  </si>
  <si>
    <t>884522118</t>
  </si>
  <si>
    <t>2097547531</t>
  </si>
  <si>
    <t>-940755930</t>
  </si>
  <si>
    <t>-697757281</t>
  </si>
  <si>
    <t>-1140117935</t>
  </si>
  <si>
    <t>751041024</t>
  </si>
  <si>
    <t>724738870</t>
  </si>
  <si>
    <t>-374271149</t>
  </si>
  <si>
    <t>1712379839</t>
  </si>
  <si>
    <t>45900242</t>
  </si>
  <si>
    <t>-1588252725</t>
  </si>
  <si>
    <t>-474203794</t>
  </si>
  <si>
    <t>-439381526</t>
  </si>
  <si>
    <t>-168629871</t>
  </si>
  <si>
    <t>1844675383</t>
  </si>
  <si>
    <t>-613106248</t>
  </si>
  <si>
    <t>-67051474</t>
  </si>
  <si>
    <t>-1845530670</t>
  </si>
  <si>
    <t>-855461539</t>
  </si>
  <si>
    <t>-634186502</t>
  </si>
  <si>
    <t>A214</t>
  </si>
  <si>
    <t>A 214 - Přípravna chemie</t>
  </si>
  <si>
    <t>-574096395</t>
  </si>
  <si>
    <t>-735515539</t>
  </si>
  <si>
    <t>203758351</t>
  </si>
  <si>
    <t>-1066958984</t>
  </si>
  <si>
    <t>-1549218458</t>
  </si>
  <si>
    <t>1777415888</t>
  </si>
  <si>
    <t>-1074388239</t>
  </si>
  <si>
    <t>993074054</t>
  </si>
  <si>
    <t>-232851627</t>
  </si>
  <si>
    <t>1422887269</t>
  </si>
  <si>
    <t>Pol27</t>
  </si>
  <si>
    <t>KO KRABICE LIŠTOVÁ LK 80X28 2ZT HB 105X80,5X28MM BÍLÁ</t>
  </si>
  <si>
    <t>449666292</t>
  </si>
  <si>
    <t>Pol28</t>
  </si>
  <si>
    <t>001 - Trubky, lišty, krabice/0310 - krabice nástěnná, čtyřhranná, vel. do 100, bez zapojení</t>
  </si>
  <si>
    <t>1520792175</t>
  </si>
  <si>
    <t>Pol29</t>
  </si>
  <si>
    <t>JBT Z 5513A-C02357 B   ZÁS.2NÁS.NAT.BEZŠR.CLON., TANGO, BÍLÁ</t>
  </si>
  <si>
    <t>-1337893883</t>
  </si>
  <si>
    <t>453453144</t>
  </si>
  <si>
    <t>Pol30</t>
  </si>
  <si>
    <t>KO KRABICE LIŠTOVÁ LK 80X28 T HB 80,5X80,5X28MM BÍLÁ</t>
  </si>
  <si>
    <t>-879938306</t>
  </si>
  <si>
    <t>1073828668</t>
  </si>
  <si>
    <t>Pol31</t>
  </si>
  <si>
    <t>JBT Z 5518A-A2349 B  ZÁS.1NÁS. TANGO, BÍLÁ</t>
  </si>
  <si>
    <t>1002674260</t>
  </si>
  <si>
    <t>970065430</t>
  </si>
  <si>
    <t>Pol32</t>
  </si>
  <si>
    <t>JBT R 3901A-B10 B   RÁM. 1NÁS.,VOD., TANGO, BÍLÁ</t>
  </si>
  <si>
    <t>1088579584</t>
  </si>
  <si>
    <t>-1819309783</t>
  </si>
  <si>
    <t>-1308768392</t>
  </si>
  <si>
    <t>1281479870</t>
  </si>
  <si>
    <t>77</t>
  </si>
  <si>
    <t>1303607811</t>
  </si>
  <si>
    <t>78</t>
  </si>
  <si>
    <t>1794555184</t>
  </si>
  <si>
    <t>79</t>
  </si>
  <si>
    <t>-994961697</t>
  </si>
  <si>
    <t>80</t>
  </si>
  <si>
    <t>1846990356</t>
  </si>
  <si>
    <t>81</t>
  </si>
  <si>
    <t>465218948</t>
  </si>
  <si>
    <t>82</t>
  </si>
  <si>
    <t>1161401698</t>
  </si>
  <si>
    <t>83</t>
  </si>
  <si>
    <t>-241709228</t>
  </si>
  <si>
    <t>84</t>
  </si>
  <si>
    <t>-217100849</t>
  </si>
  <si>
    <t>85</t>
  </si>
  <si>
    <t>2054493974</t>
  </si>
  <si>
    <t>86</t>
  </si>
  <si>
    <t>518230057</t>
  </si>
  <si>
    <t>87</t>
  </si>
  <si>
    <t>-365541652</t>
  </si>
  <si>
    <t>88</t>
  </si>
  <si>
    <t>997277458</t>
  </si>
  <si>
    <t>B0112</t>
  </si>
  <si>
    <t>B0112 - Učebna HV (odborná učebna)</t>
  </si>
  <si>
    <t>89</t>
  </si>
  <si>
    <t>162494485</t>
  </si>
  <si>
    <t>90</t>
  </si>
  <si>
    <t>1848241654</t>
  </si>
  <si>
    <t>91</t>
  </si>
  <si>
    <t>1962371078</t>
  </si>
  <si>
    <t>92</t>
  </si>
  <si>
    <t>-1041445926</t>
  </si>
  <si>
    <t>93</t>
  </si>
  <si>
    <t>-667717682</t>
  </si>
  <si>
    <t>94</t>
  </si>
  <si>
    <t>-46222231</t>
  </si>
  <si>
    <t>95</t>
  </si>
  <si>
    <t>1393330014</t>
  </si>
  <si>
    <t>96</t>
  </si>
  <si>
    <t>-1727683002</t>
  </si>
  <si>
    <t>97</t>
  </si>
  <si>
    <t>1620867285</t>
  </si>
  <si>
    <t>98</t>
  </si>
  <si>
    <t>100054185</t>
  </si>
  <si>
    <t>99</t>
  </si>
  <si>
    <t>1010477329</t>
  </si>
  <si>
    <t>100</t>
  </si>
  <si>
    <t>-1743644470</t>
  </si>
  <si>
    <t>101</t>
  </si>
  <si>
    <t>-88775344</t>
  </si>
  <si>
    <t>102</t>
  </si>
  <si>
    <t>-1462600061</t>
  </si>
  <si>
    <t>103</t>
  </si>
  <si>
    <t>2129328852</t>
  </si>
  <si>
    <t>104</t>
  </si>
  <si>
    <t>334731418</t>
  </si>
  <si>
    <t>105</t>
  </si>
  <si>
    <t>-629433776</t>
  </si>
  <si>
    <t>106</t>
  </si>
  <si>
    <t>-689127045</t>
  </si>
  <si>
    <t>107</t>
  </si>
  <si>
    <t>-1967384520</t>
  </si>
  <si>
    <t>108</t>
  </si>
  <si>
    <t>-1080173082</t>
  </si>
  <si>
    <t>109</t>
  </si>
  <si>
    <t>232626311</t>
  </si>
  <si>
    <t>110</t>
  </si>
  <si>
    <t>-950844504</t>
  </si>
  <si>
    <t>111</t>
  </si>
  <si>
    <t>-1816628148</t>
  </si>
  <si>
    <t>112</t>
  </si>
  <si>
    <t>-1263141240</t>
  </si>
  <si>
    <t>113</t>
  </si>
  <si>
    <t>-1497829081</t>
  </si>
  <si>
    <t>A306</t>
  </si>
  <si>
    <t>A 306 - Odborná učebna 3D tisk</t>
  </si>
  <si>
    <t>114</t>
  </si>
  <si>
    <t>-1254275002</t>
  </si>
  <si>
    <t>115</t>
  </si>
  <si>
    <t>1519528028</t>
  </si>
  <si>
    <t>116</t>
  </si>
  <si>
    <t>-651753012</t>
  </si>
  <si>
    <t>117</t>
  </si>
  <si>
    <t>904845454</t>
  </si>
  <si>
    <t>118</t>
  </si>
  <si>
    <t>250204148</t>
  </si>
  <si>
    <t>119</t>
  </si>
  <si>
    <t>-1196274096</t>
  </si>
  <si>
    <t>120</t>
  </si>
  <si>
    <t>413754849</t>
  </si>
  <si>
    <t>121</t>
  </si>
  <si>
    <t>1625750875</t>
  </si>
  <si>
    <t>122</t>
  </si>
  <si>
    <t>-861602205</t>
  </si>
  <si>
    <t>123</t>
  </si>
  <si>
    <t>997675107</t>
  </si>
  <si>
    <t>124</t>
  </si>
  <si>
    <t>-843101695</t>
  </si>
  <si>
    <t>125</t>
  </si>
  <si>
    <t>-1748873073</t>
  </si>
  <si>
    <t>126</t>
  </si>
  <si>
    <t>-90126319</t>
  </si>
  <si>
    <t>127</t>
  </si>
  <si>
    <t>-1374359896</t>
  </si>
  <si>
    <t>128</t>
  </si>
  <si>
    <t>1693784663</t>
  </si>
  <si>
    <t>129</t>
  </si>
  <si>
    <t>-14237472</t>
  </si>
  <si>
    <t>130</t>
  </si>
  <si>
    <t>-191361572</t>
  </si>
  <si>
    <t>131</t>
  </si>
  <si>
    <t>904770998</t>
  </si>
  <si>
    <t>132</t>
  </si>
  <si>
    <t>-1214237080</t>
  </si>
  <si>
    <t>133</t>
  </si>
  <si>
    <t>-1488120753</t>
  </si>
  <si>
    <t>134</t>
  </si>
  <si>
    <t>774956758</t>
  </si>
  <si>
    <t>135</t>
  </si>
  <si>
    <t>137497812</t>
  </si>
  <si>
    <t>136</t>
  </si>
  <si>
    <t>-956799179</t>
  </si>
  <si>
    <t>137</t>
  </si>
  <si>
    <t>355605154</t>
  </si>
  <si>
    <t>138</t>
  </si>
  <si>
    <t>-1332604832</t>
  </si>
  <si>
    <t>139</t>
  </si>
  <si>
    <t>340212989</t>
  </si>
  <si>
    <t>140</t>
  </si>
  <si>
    <t>-1809043817</t>
  </si>
  <si>
    <t>141</t>
  </si>
  <si>
    <t>-1105800731</t>
  </si>
  <si>
    <t>142</t>
  </si>
  <si>
    <t>856507813</t>
  </si>
  <si>
    <t>143</t>
  </si>
  <si>
    <t>-57015024</t>
  </si>
  <si>
    <t>144</t>
  </si>
  <si>
    <t>1627789595</t>
  </si>
  <si>
    <t>A413</t>
  </si>
  <si>
    <t>A 413 - Učebna biologie</t>
  </si>
  <si>
    <t>145</t>
  </si>
  <si>
    <t>-211000502</t>
  </si>
  <si>
    <t>146</t>
  </si>
  <si>
    <t>-1384247743</t>
  </si>
  <si>
    <t>147</t>
  </si>
  <si>
    <t>-2124590950</t>
  </si>
  <si>
    <t>148</t>
  </si>
  <si>
    <t>376213491</t>
  </si>
  <si>
    <t>149</t>
  </si>
  <si>
    <t>-1821100651</t>
  </si>
  <si>
    <t>150</t>
  </si>
  <si>
    <t>953362956</t>
  </si>
  <si>
    <t>151</t>
  </si>
  <si>
    <t>-1163448860</t>
  </si>
  <si>
    <t>152</t>
  </si>
  <si>
    <t>622147618</t>
  </si>
  <si>
    <t>153</t>
  </si>
  <si>
    <t>-1169324128</t>
  </si>
  <si>
    <t>154</t>
  </si>
  <si>
    <t>2060394790</t>
  </si>
  <si>
    <t>155</t>
  </si>
  <si>
    <t>729338947</t>
  </si>
  <si>
    <t>156</t>
  </si>
  <si>
    <t>-2086002088</t>
  </si>
  <si>
    <t>157</t>
  </si>
  <si>
    <t>926331859</t>
  </si>
  <si>
    <t>158</t>
  </si>
  <si>
    <t>-1410752577</t>
  </si>
  <si>
    <t>159</t>
  </si>
  <si>
    <t>1508216459</t>
  </si>
  <si>
    <t>160</t>
  </si>
  <si>
    <t>-350565556</t>
  </si>
  <si>
    <t>161</t>
  </si>
  <si>
    <t>-1326164818</t>
  </si>
  <si>
    <t>162</t>
  </si>
  <si>
    <t>455239715</t>
  </si>
  <si>
    <t>163</t>
  </si>
  <si>
    <t>-1675457482</t>
  </si>
  <si>
    <t>164</t>
  </si>
  <si>
    <t>-693324177</t>
  </si>
  <si>
    <t>165</t>
  </si>
  <si>
    <t>1483367055</t>
  </si>
  <si>
    <t>ELSPOL</t>
  </si>
  <si>
    <t>Společné pro učebny 212, 214, 215, 306, 301, 304, 411, 413, 0112</t>
  </si>
  <si>
    <t>166</t>
  </si>
  <si>
    <t>559183614</t>
  </si>
  <si>
    <t>167</t>
  </si>
  <si>
    <t>67876525</t>
  </si>
  <si>
    <t>168</t>
  </si>
  <si>
    <t>Pol33</t>
  </si>
  <si>
    <t>KO KRABICE DO BETONU KUP 80 332X250X80MM BEZHALOG</t>
  </si>
  <si>
    <t>1745263839</t>
  </si>
  <si>
    <t>169</t>
  </si>
  <si>
    <t>Pol34</t>
  </si>
  <si>
    <t>KO RÁM PODLAHOVÝ KOPOBOX 80</t>
  </si>
  <si>
    <t>-236236811</t>
  </si>
  <si>
    <t>170</t>
  </si>
  <si>
    <t>329127265</t>
  </si>
  <si>
    <t>171</t>
  </si>
  <si>
    <t>354398133</t>
  </si>
  <si>
    <t>172</t>
  </si>
  <si>
    <t>-797836206</t>
  </si>
  <si>
    <t>173</t>
  </si>
  <si>
    <t>-1504503735</t>
  </si>
  <si>
    <t>174</t>
  </si>
  <si>
    <t>-14355245</t>
  </si>
  <si>
    <t>175</t>
  </si>
  <si>
    <t>2053236234</t>
  </si>
  <si>
    <t>176</t>
  </si>
  <si>
    <t>-1925732689</t>
  </si>
  <si>
    <t>177</t>
  </si>
  <si>
    <t>-103297689</t>
  </si>
  <si>
    <t>178</t>
  </si>
  <si>
    <t>1606725346</t>
  </si>
  <si>
    <t>179</t>
  </si>
  <si>
    <t>-406205581</t>
  </si>
  <si>
    <t>180</t>
  </si>
  <si>
    <t>-2121450904</t>
  </si>
  <si>
    <t>181</t>
  </si>
  <si>
    <t>1952283411</t>
  </si>
  <si>
    <t>182</t>
  </si>
  <si>
    <t>-316073459</t>
  </si>
  <si>
    <t>183</t>
  </si>
  <si>
    <t>1180465831</t>
  </si>
  <si>
    <t>184</t>
  </si>
  <si>
    <t>-1288073029</t>
  </si>
  <si>
    <t>185</t>
  </si>
  <si>
    <t>-1024649837</t>
  </si>
  <si>
    <t>186</t>
  </si>
  <si>
    <t>-378704928</t>
  </si>
  <si>
    <t>187</t>
  </si>
  <si>
    <t>-1320283026</t>
  </si>
  <si>
    <t>188</t>
  </si>
  <si>
    <t>-1842420050</t>
  </si>
  <si>
    <t>189</t>
  </si>
  <si>
    <t>1728000952</t>
  </si>
  <si>
    <t>190</t>
  </si>
  <si>
    <t>-365884791</t>
  </si>
  <si>
    <t>191</t>
  </si>
  <si>
    <t>958023756</t>
  </si>
  <si>
    <t>192</t>
  </si>
  <si>
    <t>-958928406</t>
  </si>
  <si>
    <t>193</t>
  </si>
  <si>
    <t>Pol35</t>
  </si>
  <si>
    <t>006 - Vypínače, ovladače, zásuvky/0033 - vypínač zapuštěný, č. 5 - montáž</t>
  </si>
  <si>
    <t>1362681475</t>
  </si>
  <si>
    <t>194</t>
  </si>
  <si>
    <t>Pol36</t>
  </si>
  <si>
    <t>JBT S 3559-A05345 SPÍNAČ BEZŠROUB.Č.5</t>
  </si>
  <si>
    <t>1793148318</t>
  </si>
  <si>
    <t>195</t>
  </si>
  <si>
    <t>Pol37</t>
  </si>
  <si>
    <t>JBT K 3558A-A652 B   KRYT Č.5, TANGO, BÍLÁ</t>
  </si>
  <si>
    <t>-1950526179</t>
  </si>
  <si>
    <t>196</t>
  </si>
  <si>
    <t>-710203016</t>
  </si>
  <si>
    <t>06 -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</si>
  <si>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</si>
  <si>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</si>
  <si>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</si>
  <si>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</si>
  <si>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</si>
  <si>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</si>
  <si>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VRN1</t>
  </si>
  <si>
    <t>Průzkumné, geodetické a projektové práce</t>
  </si>
  <si>
    <t>013254000</t>
  </si>
  <si>
    <t>Dokumentace skutečného provedení stavby</t>
  </si>
  <si>
    <t>1024</t>
  </si>
  <si>
    <t>733314374</t>
  </si>
  <si>
    <t>VRN3</t>
  </si>
  <si>
    <t>Zařízení staveniště</t>
  </si>
  <si>
    <t>030001000</t>
  </si>
  <si>
    <t>1370992774</t>
  </si>
  <si>
    <t>034503000</t>
  </si>
  <si>
    <t>Informační tabule na staveništi</t>
  </si>
  <si>
    <t>-926514596</t>
  </si>
  <si>
    <t>VRN4</t>
  </si>
  <si>
    <t>Inženýrská činnost</t>
  </si>
  <si>
    <t>045002000</t>
  </si>
  <si>
    <t>Kompletační a koordinační činnost</t>
  </si>
  <si>
    <t>-1670320999</t>
  </si>
  <si>
    <t>VRN6</t>
  </si>
  <si>
    <t>Územní vlivy</t>
  </si>
  <si>
    <t>065002000</t>
  </si>
  <si>
    <t>Mimostaveništní doprava materiálů, výrobků a strojů</t>
  </si>
  <si>
    <t>-771403866</t>
  </si>
  <si>
    <t>Stavební úpravy v odborných učebnách - projekt „Odborné učebny“ registrační číslo CZ.10.01.01/00/23_005/0000288</t>
  </si>
  <si>
    <t>"A413" (0,45+1+0,45)*1,6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</si>
</sst>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4" fillId="3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opLeftCell="A6" workbookViewId="0">
      <selection activeCell="K6" sqref="K6:AO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91" t="s">
        <v>5</v>
      </c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03" t="s">
        <v>14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R5" s="19"/>
      <c r="BE5" s="200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04" t="s">
        <v>1319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R6" s="19"/>
      <c r="BE6" s="201"/>
      <c r="BS6" s="16" t="s">
        <v>6</v>
      </c>
    </row>
    <row r="7" spans="1:74" s="1" customFormat="1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201"/>
      <c r="BS7" s="16" t="s">
        <v>6</v>
      </c>
    </row>
    <row r="8" spans="1:74" s="1" customFormat="1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201"/>
      <c r="BS8" s="16" t="s">
        <v>6</v>
      </c>
    </row>
    <row r="9" spans="1:74" s="1" customFormat="1" ht="14.45" customHeight="1">
      <c r="B9" s="19"/>
      <c r="AR9" s="19"/>
      <c r="BE9" s="201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25</v>
      </c>
      <c r="AR10" s="19"/>
      <c r="BE10" s="201"/>
      <c r="BS10" s="16" t="s">
        <v>6</v>
      </c>
    </row>
    <row r="11" spans="1:74" s="1" customFormat="1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201"/>
      <c r="BS11" s="16" t="s">
        <v>6</v>
      </c>
    </row>
    <row r="12" spans="1:74" s="1" customFormat="1" ht="6.95" customHeight="1">
      <c r="B12" s="19"/>
      <c r="AR12" s="19"/>
      <c r="BE12" s="201"/>
      <c r="BS12" s="16" t="s">
        <v>6</v>
      </c>
    </row>
    <row r="13" spans="1:74" s="1" customFormat="1" ht="12" customHeight="1">
      <c r="B13" s="19"/>
      <c r="D13" s="26" t="s">
        <v>28</v>
      </c>
      <c r="AK13" s="26" t="s">
        <v>24</v>
      </c>
      <c r="AN13" s="28" t="s">
        <v>29</v>
      </c>
      <c r="AR13" s="19"/>
      <c r="BE13" s="201"/>
      <c r="BS13" s="16" t="s">
        <v>6</v>
      </c>
    </row>
    <row r="14" spans="1:74" ht="12.75">
      <c r="B14" s="19"/>
      <c r="E14" s="205" t="s">
        <v>29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6" t="s">
        <v>27</v>
      </c>
      <c r="AN14" s="28" t="s">
        <v>29</v>
      </c>
      <c r="AR14" s="19"/>
      <c r="BE14" s="201"/>
      <c r="BS14" s="16" t="s">
        <v>6</v>
      </c>
    </row>
    <row r="15" spans="1:74" s="1" customFormat="1" ht="6.95" customHeight="1">
      <c r="B15" s="19"/>
      <c r="AR15" s="19"/>
      <c r="BE15" s="201"/>
      <c r="BS15" s="16" t="s">
        <v>3</v>
      </c>
    </row>
    <row r="16" spans="1:74" s="1" customFormat="1" ht="12" customHeight="1">
      <c r="B16" s="19"/>
      <c r="D16" s="26" t="s">
        <v>30</v>
      </c>
      <c r="AK16" s="26" t="s">
        <v>24</v>
      </c>
      <c r="AN16" s="24" t="s">
        <v>1</v>
      </c>
      <c r="AR16" s="19"/>
      <c r="BE16" s="201"/>
      <c r="BS16" s="16" t="s">
        <v>3</v>
      </c>
    </row>
    <row r="17" spans="1:71" s="1" customFormat="1" ht="18.399999999999999" customHeight="1">
      <c r="B17" s="19"/>
      <c r="E17" s="24" t="s">
        <v>20</v>
      </c>
      <c r="AK17" s="26" t="s">
        <v>27</v>
      </c>
      <c r="AN17" s="24" t="s">
        <v>1</v>
      </c>
      <c r="AR17" s="19"/>
      <c r="BE17" s="201"/>
      <c r="BS17" s="16" t="s">
        <v>31</v>
      </c>
    </row>
    <row r="18" spans="1:71" s="1" customFormat="1" ht="6.95" customHeight="1">
      <c r="B18" s="19"/>
      <c r="AR18" s="19"/>
      <c r="BE18" s="201"/>
      <c r="BS18" s="16" t="s">
        <v>6</v>
      </c>
    </row>
    <row r="19" spans="1:71" s="1" customFormat="1" ht="12" customHeight="1">
      <c r="B19" s="19"/>
      <c r="D19" s="26" t="s">
        <v>32</v>
      </c>
      <c r="AK19" s="26" t="s">
        <v>24</v>
      </c>
      <c r="AN19" s="24" t="s">
        <v>1</v>
      </c>
      <c r="AR19" s="19"/>
      <c r="BE19" s="201"/>
      <c r="BS19" s="16" t="s">
        <v>6</v>
      </c>
    </row>
    <row r="20" spans="1:71" s="1" customFormat="1" ht="18.399999999999999" customHeight="1">
      <c r="B20" s="19"/>
      <c r="E20" s="24" t="s">
        <v>20</v>
      </c>
      <c r="AK20" s="26" t="s">
        <v>27</v>
      </c>
      <c r="AN20" s="24" t="s">
        <v>1</v>
      </c>
      <c r="AR20" s="19"/>
      <c r="BE20" s="201"/>
      <c r="BS20" s="16" t="s">
        <v>31</v>
      </c>
    </row>
    <row r="21" spans="1:71" s="1" customFormat="1" ht="6.95" customHeight="1">
      <c r="B21" s="19"/>
      <c r="AR21" s="19"/>
      <c r="BE21" s="201"/>
    </row>
    <row r="22" spans="1:71" s="1" customFormat="1" ht="12" customHeight="1">
      <c r="B22" s="19"/>
      <c r="D22" s="26" t="s">
        <v>33</v>
      </c>
      <c r="AR22" s="19"/>
      <c r="BE22" s="201"/>
    </row>
    <row r="23" spans="1:71" s="1" customFormat="1" ht="16.5" customHeight="1">
      <c r="B23" s="19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9"/>
      <c r="BE23" s="201"/>
    </row>
    <row r="24" spans="1:71" s="1" customFormat="1" ht="6.95" customHeight="1">
      <c r="B24" s="19"/>
      <c r="AR24" s="19"/>
      <c r="BE24" s="201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01"/>
    </row>
    <row r="26" spans="1:71" s="2" customFormat="1" ht="25.9" customHeight="1">
      <c r="A26" s="31"/>
      <c r="B26" s="32"/>
      <c r="C26" s="31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8">
        <f>ROUND(AG94,2)</f>
        <v>0</v>
      </c>
      <c r="AL26" s="209"/>
      <c r="AM26" s="209"/>
      <c r="AN26" s="209"/>
      <c r="AO26" s="209"/>
      <c r="AP26" s="31"/>
      <c r="AQ26" s="31"/>
      <c r="AR26" s="32"/>
      <c r="BE26" s="201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01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10" t="s">
        <v>35</v>
      </c>
      <c r="M28" s="210"/>
      <c r="N28" s="210"/>
      <c r="O28" s="210"/>
      <c r="P28" s="210"/>
      <c r="Q28" s="31"/>
      <c r="R28" s="31"/>
      <c r="S28" s="31"/>
      <c r="T28" s="31"/>
      <c r="U28" s="31"/>
      <c r="V28" s="31"/>
      <c r="W28" s="210" t="s">
        <v>36</v>
      </c>
      <c r="X28" s="210"/>
      <c r="Y28" s="210"/>
      <c r="Z28" s="210"/>
      <c r="AA28" s="210"/>
      <c r="AB28" s="210"/>
      <c r="AC28" s="210"/>
      <c r="AD28" s="210"/>
      <c r="AE28" s="210"/>
      <c r="AF28" s="31"/>
      <c r="AG28" s="31"/>
      <c r="AH28" s="31"/>
      <c r="AI28" s="31"/>
      <c r="AJ28" s="31"/>
      <c r="AK28" s="210" t="s">
        <v>37</v>
      </c>
      <c r="AL28" s="210"/>
      <c r="AM28" s="210"/>
      <c r="AN28" s="210"/>
      <c r="AO28" s="210"/>
      <c r="AP28" s="31"/>
      <c r="AQ28" s="31"/>
      <c r="AR28" s="32"/>
      <c r="BE28" s="201"/>
    </row>
    <row r="29" spans="1:71" s="3" customFormat="1" ht="14.45" customHeight="1">
      <c r="B29" s="36"/>
      <c r="D29" s="26" t="s">
        <v>38</v>
      </c>
      <c r="F29" s="26" t="s">
        <v>39</v>
      </c>
      <c r="L29" s="195">
        <v>0.21</v>
      </c>
      <c r="M29" s="194"/>
      <c r="N29" s="194"/>
      <c r="O29" s="194"/>
      <c r="P29" s="194"/>
      <c r="W29" s="193">
        <f>ROUND(AZ94,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193">
        <f>ROUND(AV94, 2)</f>
        <v>0</v>
      </c>
      <c r="AL29" s="194"/>
      <c r="AM29" s="194"/>
      <c r="AN29" s="194"/>
      <c r="AO29" s="194"/>
      <c r="AR29" s="36"/>
      <c r="BE29" s="202"/>
    </row>
    <row r="30" spans="1:71" s="3" customFormat="1" ht="14.45" customHeight="1">
      <c r="B30" s="36"/>
      <c r="F30" s="26" t="s">
        <v>40</v>
      </c>
      <c r="L30" s="195">
        <v>0.12</v>
      </c>
      <c r="M30" s="194"/>
      <c r="N30" s="194"/>
      <c r="O30" s="194"/>
      <c r="P30" s="194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3">
        <f>ROUND(AW94, 2)</f>
        <v>0</v>
      </c>
      <c r="AL30" s="194"/>
      <c r="AM30" s="194"/>
      <c r="AN30" s="194"/>
      <c r="AO30" s="194"/>
      <c r="AR30" s="36"/>
      <c r="BE30" s="202"/>
    </row>
    <row r="31" spans="1:71" s="3" customFormat="1" ht="14.45" hidden="1" customHeight="1">
      <c r="B31" s="36"/>
      <c r="F31" s="26" t="s">
        <v>41</v>
      </c>
      <c r="L31" s="195">
        <v>0.21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6"/>
      <c r="BE31" s="202"/>
    </row>
    <row r="32" spans="1:71" s="3" customFormat="1" ht="14.45" hidden="1" customHeight="1">
      <c r="B32" s="36"/>
      <c r="F32" s="26" t="s">
        <v>42</v>
      </c>
      <c r="L32" s="195">
        <v>0.12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6"/>
      <c r="BE32" s="202"/>
    </row>
    <row r="33" spans="1:57" s="3" customFormat="1" ht="14.45" hidden="1" customHeight="1">
      <c r="B33" s="36"/>
      <c r="F33" s="26" t="s">
        <v>43</v>
      </c>
      <c r="L33" s="195">
        <v>0</v>
      </c>
      <c r="M33" s="194"/>
      <c r="N33" s="194"/>
      <c r="O33" s="194"/>
      <c r="P33" s="194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3">
        <v>0</v>
      </c>
      <c r="AL33" s="194"/>
      <c r="AM33" s="194"/>
      <c r="AN33" s="194"/>
      <c r="AO33" s="194"/>
      <c r="AR33" s="36"/>
      <c r="BE33" s="202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01"/>
    </row>
    <row r="35" spans="1:57" s="2" customFormat="1" ht="25.9" customHeight="1">
      <c r="A35" s="31"/>
      <c r="B35" s="32"/>
      <c r="C35" s="37"/>
      <c r="D35" s="38" t="s">
        <v>44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45</v>
      </c>
      <c r="U35" s="39"/>
      <c r="V35" s="39"/>
      <c r="W35" s="39"/>
      <c r="X35" s="199" t="s">
        <v>46</v>
      </c>
      <c r="Y35" s="197"/>
      <c r="Z35" s="197"/>
      <c r="AA35" s="197"/>
      <c r="AB35" s="197"/>
      <c r="AC35" s="39"/>
      <c r="AD35" s="39"/>
      <c r="AE35" s="39"/>
      <c r="AF35" s="39"/>
      <c r="AG35" s="39"/>
      <c r="AH35" s="39"/>
      <c r="AI35" s="39"/>
      <c r="AJ35" s="39"/>
      <c r="AK35" s="196">
        <f>SUM(AK26:AK33)</f>
        <v>0</v>
      </c>
      <c r="AL35" s="197"/>
      <c r="AM35" s="197"/>
      <c r="AN35" s="197"/>
      <c r="AO35" s="198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47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48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49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50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49</v>
      </c>
      <c r="AI60" s="34"/>
      <c r="AJ60" s="34"/>
      <c r="AK60" s="34"/>
      <c r="AL60" s="34"/>
      <c r="AM60" s="44" t="s">
        <v>50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51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52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49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50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49</v>
      </c>
      <c r="AI75" s="34"/>
      <c r="AJ75" s="34"/>
      <c r="AK75" s="34"/>
      <c r="AL75" s="34"/>
      <c r="AM75" s="44" t="s">
        <v>50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2419</v>
      </c>
      <c r="AR84" s="50"/>
    </row>
    <row r="85" spans="1:91" s="5" customFormat="1" ht="36.950000000000003" customHeight="1">
      <c r="B85" s="51"/>
      <c r="C85" s="52" t="s">
        <v>16</v>
      </c>
      <c r="L85" s="216" t="str">
        <f>K6</f>
        <v>Stavební úpravy v odborných učebnách - projekt „Odborné učebny“ registrační číslo CZ.10.01.01/00/23_005/0000288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7"/>
      <c r="AN85" s="217"/>
      <c r="AO85" s="217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19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21</v>
      </c>
      <c r="AJ87" s="31"/>
      <c r="AK87" s="31"/>
      <c r="AL87" s="31"/>
      <c r="AM87" s="218" t="str">
        <f>IF(AN8= "","",AN8)</f>
        <v>21. 7. 2024</v>
      </c>
      <c r="AN87" s="218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Gymnázium Cheb, Nerudova 2283/7, Cheb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30</v>
      </c>
      <c r="AJ89" s="31"/>
      <c r="AK89" s="31"/>
      <c r="AL89" s="31"/>
      <c r="AM89" s="219" t="str">
        <f>IF(E17="","",E17)</f>
        <v xml:space="preserve"> </v>
      </c>
      <c r="AN89" s="220"/>
      <c r="AO89" s="220"/>
      <c r="AP89" s="220"/>
      <c r="AQ89" s="31"/>
      <c r="AR89" s="32"/>
      <c r="AS89" s="224" t="s">
        <v>54</v>
      </c>
      <c r="AT89" s="225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32</v>
      </c>
      <c r="AJ90" s="31"/>
      <c r="AK90" s="31"/>
      <c r="AL90" s="31"/>
      <c r="AM90" s="219" t="str">
        <f>IF(E20="","",E20)</f>
        <v xml:space="preserve"> </v>
      </c>
      <c r="AN90" s="220"/>
      <c r="AO90" s="220"/>
      <c r="AP90" s="220"/>
      <c r="AQ90" s="31"/>
      <c r="AR90" s="32"/>
      <c r="AS90" s="226"/>
      <c r="AT90" s="227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26"/>
      <c r="AT91" s="227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28" t="s">
        <v>55</v>
      </c>
      <c r="D92" s="214"/>
      <c r="E92" s="214"/>
      <c r="F92" s="214"/>
      <c r="G92" s="214"/>
      <c r="H92" s="59"/>
      <c r="I92" s="213" t="s">
        <v>56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29" t="s">
        <v>57</v>
      </c>
      <c r="AH92" s="214"/>
      <c r="AI92" s="214"/>
      <c r="AJ92" s="214"/>
      <c r="AK92" s="214"/>
      <c r="AL92" s="214"/>
      <c r="AM92" s="214"/>
      <c r="AN92" s="213" t="s">
        <v>58</v>
      </c>
      <c r="AO92" s="214"/>
      <c r="AP92" s="215"/>
      <c r="AQ92" s="60" t="s">
        <v>59</v>
      </c>
      <c r="AR92" s="32"/>
      <c r="AS92" s="61" t="s">
        <v>60</v>
      </c>
      <c r="AT92" s="62" t="s">
        <v>61</v>
      </c>
      <c r="AU92" s="62" t="s">
        <v>62</v>
      </c>
      <c r="AV92" s="62" t="s">
        <v>63</v>
      </c>
      <c r="AW92" s="62" t="s">
        <v>64</v>
      </c>
      <c r="AX92" s="62" t="s">
        <v>65</v>
      </c>
      <c r="AY92" s="62" t="s">
        <v>66</v>
      </c>
      <c r="AZ92" s="62" t="s">
        <v>67</v>
      </c>
      <c r="BA92" s="62" t="s">
        <v>68</v>
      </c>
      <c r="BB92" s="62" t="s">
        <v>69</v>
      </c>
      <c r="BC92" s="62" t="s">
        <v>70</v>
      </c>
      <c r="BD92" s="63" t="s">
        <v>71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72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2">
        <f>ROUND(SUM(AG95:AG100),2)</f>
        <v>0</v>
      </c>
      <c r="AH94" s="222"/>
      <c r="AI94" s="222"/>
      <c r="AJ94" s="222"/>
      <c r="AK94" s="222"/>
      <c r="AL94" s="222"/>
      <c r="AM94" s="222"/>
      <c r="AN94" s="223">
        <f t="shared" ref="AN94:AN100" si="0">SUM(AG94,AT94)</f>
        <v>0</v>
      </c>
      <c r="AO94" s="223"/>
      <c r="AP94" s="223"/>
      <c r="AQ94" s="71" t="s">
        <v>1</v>
      </c>
      <c r="AR94" s="67"/>
      <c r="AS94" s="72">
        <f>ROUND(SUM(AS95:AS100),2)</f>
        <v>0</v>
      </c>
      <c r="AT94" s="73">
        <f t="shared" ref="AT94:AT100" si="1">ROUND(SUM(AV94:AW94),2)</f>
        <v>0</v>
      </c>
      <c r="AU94" s="74">
        <f>ROUND(SUM(AU95:AU100),5)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ROUND(SUM(AZ95:AZ100),2)</f>
        <v>0</v>
      </c>
      <c r="BA94" s="73">
        <f>ROUND(SUM(BA95:BA100),2)</f>
        <v>0</v>
      </c>
      <c r="BB94" s="73">
        <f>ROUND(SUM(BB95:BB100),2)</f>
        <v>0</v>
      </c>
      <c r="BC94" s="73">
        <f>ROUND(SUM(BC95:BC100),2)</f>
        <v>0</v>
      </c>
      <c r="BD94" s="75">
        <f>ROUND(SUM(BD95:BD100),2)</f>
        <v>0</v>
      </c>
      <c r="BS94" s="76" t="s">
        <v>73</v>
      </c>
      <c r="BT94" s="76" t="s">
        <v>74</v>
      </c>
      <c r="BU94" s="77" t="s">
        <v>75</v>
      </c>
      <c r="BV94" s="76" t="s">
        <v>76</v>
      </c>
      <c r="BW94" s="76" t="s">
        <v>4</v>
      </c>
      <c r="BX94" s="76" t="s">
        <v>77</v>
      </c>
      <c r="CL94" s="76" t="s">
        <v>1</v>
      </c>
    </row>
    <row r="95" spans="1:91" s="7" customFormat="1" ht="16.5" customHeight="1">
      <c r="A95" s="78" t="s">
        <v>78</v>
      </c>
      <c r="B95" s="79"/>
      <c r="C95" s="80"/>
      <c r="D95" s="221" t="s">
        <v>79</v>
      </c>
      <c r="E95" s="221"/>
      <c r="F95" s="221"/>
      <c r="G95" s="221"/>
      <c r="H95" s="221"/>
      <c r="I95" s="81"/>
      <c r="J95" s="221" t="s">
        <v>80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1">
        <f>'01 - 1. PP'!J30</f>
        <v>0</v>
      </c>
      <c r="AH95" s="212"/>
      <c r="AI95" s="212"/>
      <c r="AJ95" s="212"/>
      <c r="AK95" s="212"/>
      <c r="AL95" s="212"/>
      <c r="AM95" s="212"/>
      <c r="AN95" s="211">
        <f t="shared" si="0"/>
        <v>0</v>
      </c>
      <c r="AO95" s="212"/>
      <c r="AP95" s="212"/>
      <c r="AQ95" s="82" t="s">
        <v>81</v>
      </c>
      <c r="AR95" s="79"/>
      <c r="AS95" s="83">
        <v>0</v>
      </c>
      <c r="AT95" s="84">
        <f t="shared" si="1"/>
        <v>0</v>
      </c>
      <c r="AU95" s="85">
        <f>'01 - 1. PP'!P133</f>
        <v>0</v>
      </c>
      <c r="AV95" s="84">
        <f>'01 - 1. PP'!J33</f>
        <v>0</v>
      </c>
      <c r="AW95" s="84">
        <f>'01 - 1. PP'!J34</f>
        <v>0</v>
      </c>
      <c r="AX95" s="84">
        <f>'01 - 1. PP'!J35</f>
        <v>0</v>
      </c>
      <c r="AY95" s="84">
        <f>'01 - 1. PP'!J36</f>
        <v>0</v>
      </c>
      <c r="AZ95" s="84">
        <f>'01 - 1. PP'!F33</f>
        <v>0</v>
      </c>
      <c r="BA95" s="84">
        <f>'01 - 1. PP'!F34</f>
        <v>0</v>
      </c>
      <c r="BB95" s="84">
        <f>'01 - 1. PP'!F35</f>
        <v>0</v>
      </c>
      <c r="BC95" s="84">
        <f>'01 - 1. PP'!F36</f>
        <v>0</v>
      </c>
      <c r="BD95" s="86">
        <f>'01 - 1. PP'!F37</f>
        <v>0</v>
      </c>
      <c r="BT95" s="87" t="s">
        <v>82</v>
      </c>
      <c r="BV95" s="87" t="s">
        <v>76</v>
      </c>
      <c r="BW95" s="87" t="s">
        <v>83</v>
      </c>
      <c r="BX95" s="87" t="s">
        <v>4</v>
      </c>
      <c r="CL95" s="87" t="s">
        <v>1</v>
      </c>
      <c r="CM95" s="87" t="s">
        <v>84</v>
      </c>
    </row>
    <row r="96" spans="1:91" s="7" customFormat="1" ht="16.5" customHeight="1">
      <c r="A96" s="78" t="s">
        <v>78</v>
      </c>
      <c r="B96" s="79"/>
      <c r="C96" s="80"/>
      <c r="D96" s="221" t="s">
        <v>85</v>
      </c>
      <c r="E96" s="221"/>
      <c r="F96" s="221"/>
      <c r="G96" s="221"/>
      <c r="H96" s="221"/>
      <c r="I96" s="81"/>
      <c r="J96" s="221" t="s">
        <v>86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1">
        <f>'02 - 2. NP'!J30</f>
        <v>0</v>
      </c>
      <c r="AH96" s="212"/>
      <c r="AI96" s="212"/>
      <c r="AJ96" s="212"/>
      <c r="AK96" s="212"/>
      <c r="AL96" s="212"/>
      <c r="AM96" s="212"/>
      <c r="AN96" s="211">
        <f t="shared" si="0"/>
        <v>0</v>
      </c>
      <c r="AO96" s="212"/>
      <c r="AP96" s="212"/>
      <c r="AQ96" s="82" t="s">
        <v>81</v>
      </c>
      <c r="AR96" s="79"/>
      <c r="AS96" s="83">
        <v>0</v>
      </c>
      <c r="AT96" s="84">
        <f t="shared" si="1"/>
        <v>0</v>
      </c>
      <c r="AU96" s="85">
        <f>'02 - 2. NP'!P136</f>
        <v>0</v>
      </c>
      <c r="AV96" s="84">
        <f>'02 - 2. NP'!J33</f>
        <v>0</v>
      </c>
      <c r="AW96" s="84">
        <f>'02 - 2. NP'!J34</f>
        <v>0</v>
      </c>
      <c r="AX96" s="84">
        <f>'02 - 2. NP'!J35</f>
        <v>0</v>
      </c>
      <c r="AY96" s="84">
        <f>'02 - 2. NP'!J36</f>
        <v>0</v>
      </c>
      <c r="AZ96" s="84">
        <f>'02 - 2. NP'!F33</f>
        <v>0</v>
      </c>
      <c r="BA96" s="84">
        <f>'02 - 2. NP'!F34</f>
        <v>0</v>
      </c>
      <c r="BB96" s="84">
        <f>'02 - 2. NP'!F35</f>
        <v>0</v>
      </c>
      <c r="BC96" s="84">
        <f>'02 - 2. NP'!F36</f>
        <v>0</v>
      </c>
      <c r="BD96" s="86">
        <f>'02 - 2. NP'!F37</f>
        <v>0</v>
      </c>
      <c r="BT96" s="87" t="s">
        <v>82</v>
      </c>
      <c r="BV96" s="87" t="s">
        <v>76</v>
      </c>
      <c r="BW96" s="87" t="s">
        <v>87</v>
      </c>
      <c r="BX96" s="87" t="s">
        <v>4</v>
      </c>
      <c r="CL96" s="87" t="s">
        <v>1</v>
      </c>
      <c r="CM96" s="87" t="s">
        <v>84</v>
      </c>
    </row>
    <row r="97" spans="1:91" s="7" customFormat="1" ht="16.5" customHeight="1">
      <c r="A97" s="78" t="s">
        <v>78</v>
      </c>
      <c r="B97" s="79"/>
      <c r="C97" s="80"/>
      <c r="D97" s="221" t="s">
        <v>88</v>
      </c>
      <c r="E97" s="221"/>
      <c r="F97" s="221"/>
      <c r="G97" s="221"/>
      <c r="H97" s="221"/>
      <c r="I97" s="81"/>
      <c r="J97" s="221" t="s">
        <v>89</v>
      </c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11">
        <f>'03 - 3. NP'!J30</f>
        <v>0</v>
      </c>
      <c r="AH97" s="212"/>
      <c r="AI97" s="212"/>
      <c r="AJ97" s="212"/>
      <c r="AK97" s="212"/>
      <c r="AL97" s="212"/>
      <c r="AM97" s="212"/>
      <c r="AN97" s="211">
        <f t="shared" si="0"/>
        <v>0</v>
      </c>
      <c r="AO97" s="212"/>
      <c r="AP97" s="212"/>
      <c r="AQ97" s="82" t="s">
        <v>81</v>
      </c>
      <c r="AR97" s="79"/>
      <c r="AS97" s="83">
        <v>0</v>
      </c>
      <c r="AT97" s="84">
        <f t="shared" si="1"/>
        <v>0</v>
      </c>
      <c r="AU97" s="85">
        <f>'03 - 3. NP'!P134</f>
        <v>0</v>
      </c>
      <c r="AV97" s="84">
        <f>'03 - 3. NP'!J33</f>
        <v>0</v>
      </c>
      <c r="AW97" s="84">
        <f>'03 - 3. NP'!J34</f>
        <v>0</v>
      </c>
      <c r="AX97" s="84">
        <f>'03 - 3. NP'!J35</f>
        <v>0</v>
      </c>
      <c r="AY97" s="84">
        <f>'03 - 3. NP'!J36</f>
        <v>0</v>
      </c>
      <c r="AZ97" s="84">
        <f>'03 - 3. NP'!F33</f>
        <v>0</v>
      </c>
      <c r="BA97" s="84">
        <f>'03 - 3. NP'!F34</f>
        <v>0</v>
      </c>
      <c r="BB97" s="84">
        <f>'03 - 3. NP'!F35</f>
        <v>0</v>
      </c>
      <c r="BC97" s="84">
        <f>'03 - 3. NP'!F36</f>
        <v>0</v>
      </c>
      <c r="BD97" s="86">
        <f>'03 - 3. NP'!F37</f>
        <v>0</v>
      </c>
      <c r="BT97" s="87" t="s">
        <v>82</v>
      </c>
      <c r="BV97" s="87" t="s">
        <v>76</v>
      </c>
      <c r="BW97" s="87" t="s">
        <v>90</v>
      </c>
      <c r="BX97" s="87" t="s">
        <v>4</v>
      </c>
      <c r="CL97" s="87" t="s">
        <v>1</v>
      </c>
      <c r="CM97" s="87" t="s">
        <v>84</v>
      </c>
    </row>
    <row r="98" spans="1:91" s="7" customFormat="1" ht="16.5" customHeight="1">
      <c r="A98" s="78" t="s">
        <v>78</v>
      </c>
      <c r="B98" s="79"/>
      <c r="C98" s="80"/>
      <c r="D98" s="221" t="s">
        <v>91</v>
      </c>
      <c r="E98" s="221"/>
      <c r="F98" s="221"/>
      <c r="G98" s="221"/>
      <c r="H98" s="221"/>
      <c r="I98" s="81"/>
      <c r="J98" s="221" t="s">
        <v>92</v>
      </c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11">
        <f>'04 - 4. NP'!J30</f>
        <v>0</v>
      </c>
      <c r="AH98" s="212"/>
      <c r="AI98" s="212"/>
      <c r="AJ98" s="212"/>
      <c r="AK98" s="212"/>
      <c r="AL98" s="212"/>
      <c r="AM98" s="212"/>
      <c r="AN98" s="211">
        <f t="shared" si="0"/>
        <v>0</v>
      </c>
      <c r="AO98" s="212"/>
      <c r="AP98" s="212"/>
      <c r="AQ98" s="82" t="s">
        <v>81</v>
      </c>
      <c r="AR98" s="79"/>
      <c r="AS98" s="83">
        <v>0</v>
      </c>
      <c r="AT98" s="84">
        <f t="shared" si="1"/>
        <v>0</v>
      </c>
      <c r="AU98" s="85">
        <f>'04 - 4. NP'!P139</f>
        <v>0</v>
      </c>
      <c r="AV98" s="84">
        <f>'04 - 4. NP'!J33</f>
        <v>0</v>
      </c>
      <c r="AW98" s="84">
        <f>'04 - 4. NP'!J34</f>
        <v>0</v>
      </c>
      <c r="AX98" s="84">
        <f>'04 - 4. NP'!J35</f>
        <v>0</v>
      </c>
      <c r="AY98" s="84">
        <f>'04 - 4. NP'!J36</f>
        <v>0</v>
      </c>
      <c r="AZ98" s="84">
        <f>'04 - 4. NP'!F33</f>
        <v>0</v>
      </c>
      <c r="BA98" s="84">
        <f>'04 - 4. NP'!F34</f>
        <v>0</v>
      </c>
      <c r="BB98" s="84">
        <f>'04 - 4. NP'!F35</f>
        <v>0</v>
      </c>
      <c r="BC98" s="84">
        <f>'04 - 4. NP'!F36</f>
        <v>0</v>
      </c>
      <c r="BD98" s="86">
        <f>'04 - 4. NP'!F37</f>
        <v>0</v>
      </c>
      <c r="BT98" s="87" t="s">
        <v>82</v>
      </c>
      <c r="BV98" s="87" t="s">
        <v>76</v>
      </c>
      <c r="BW98" s="87" t="s">
        <v>93</v>
      </c>
      <c r="BX98" s="87" t="s">
        <v>4</v>
      </c>
      <c r="CL98" s="87" t="s">
        <v>1</v>
      </c>
      <c r="CM98" s="87" t="s">
        <v>84</v>
      </c>
    </row>
    <row r="99" spans="1:91" s="7" customFormat="1" ht="16.5" customHeight="1">
      <c r="A99" s="78" t="s">
        <v>78</v>
      </c>
      <c r="B99" s="79"/>
      <c r="C99" s="80"/>
      <c r="D99" s="221" t="s">
        <v>94</v>
      </c>
      <c r="E99" s="221"/>
      <c r="F99" s="221"/>
      <c r="G99" s="221"/>
      <c r="H99" s="221"/>
      <c r="I99" s="81"/>
      <c r="J99" s="221" t="s">
        <v>95</v>
      </c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211">
        <f>'05 - Elektroinstalace'!J30</f>
        <v>0</v>
      </c>
      <c r="AH99" s="212"/>
      <c r="AI99" s="212"/>
      <c r="AJ99" s="212"/>
      <c r="AK99" s="212"/>
      <c r="AL99" s="212"/>
      <c r="AM99" s="212"/>
      <c r="AN99" s="211">
        <f t="shared" si="0"/>
        <v>0</v>
      </c>
      <c r="AO99" s="212"/>
      <c r="AP99" s="212"/>
      <c r="AQ99" s="82" t="s">
        <v>81</v>
      </c>
      <c r="AR99" s="79"/>
      <c r="AS99" s="83">
        <v>0</v>
      </c>
      <c r="AT99" s="84">
        <f t="shared" si="1"/>
        <v>0</v>
      </c>
      <c r="AU99" s="85">
        <f>'05 - Elektroinstalace'!P124</f>
        <v>0</v>
      </c>
      <c r="AV99" s="84">
        <f>'05 - Elektroinstalace'!J33</f>
        <v>0</v>
      </c>
      <c r="AW99" s="84">
        <f>'05 - Elektroinstalace'!J34</f>
        <v>0</v>
      </c>
      <c r="AX99" s="84">
        <f>'05 - Elektroinstalace'!J35</f>
        <v>0</v>
      </c>
      <c r="AY99" s="84">
        <f>'05 - Elektroinstalace'!J36</f>
        <v>0</v>
      </c>
      <c r="AZ99" s="84">
        <f>'05 - Elektroinstalace'!F33</f>
        <v>0</v>
      </c>
      <c r="BA99" s="84">
        <f>'05 - Elektroinstalace'!F34</f>
        <v>0</v>
      </c>
      <c r="BB99" s="84">
        <f>'05 - Elektroinstalace'!F35</f>
        <v>0</v>
      </c>
      <c r="BC99" s="84">
        <f>'05 - Elektroinstalace'!F36</f>
        <v>0</v>
      </c>
      <c r="BD99" s="86">
        <f>'05 - Elektroinstalace'!F37</f>
        <v>0</v>
      </c>
      <c r="BT99" s="87" t="s">
        <v>82</v>
      </c>
      <c r="BV99" s="87" t="s">
        <v>76</v>
      </c>
      <c r="BW99" s="87" t="s">
        <v>96</v>
      </c>
      <c r="BX99" s="87" t="s">
        <v>4</v>
      </c>
      <c r="CL99" s="87" t="s">
        <v>1</v>
      </c>
      <c r="CM99" s="87" t="s">
        <v>84</v>
      </c>
    </row>
    <row r="100" spans="1:91" s="7" customFormat="1" ht="16.5" customHeight="1">
      <c r="A100" s="78" t="s">
        <v>78</v>
      </c>
      <c r="B100" s="79"/>
      <c r="C100" s="80"/>
      <c r="D100" s="221" t="s">
        <v>97</v>
      </c>
      <c r="E100" s="221"/>
      <c r="F100" s="221"/>
      <c r="G100" s="221"/>
      <c r="H100" s="221"/>
      <c r="I100" s="81"/>
      <c r="J100" s="221" t="s">
        <v>98</v>
      </c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21"/>
      <c r="Z100" s="221"/>
      <c r="AA100" s="221"/>
      <c r="AB100" s="221"/>
      <c r="AC100" s="221"/>
      <c r="AD100" s="221"/>
      <c r="AE100" s="221"/>
      <c r="AF100" s="221"/>
      <c r="AG100" s="211">
        <f>'06 - Vedlejší rozpočtové ...'!J30</f>
        <v>0</v>
      </c>
      <c r="AH100" s="212"/>
      <c r="AI100" s="212"/>
      <c r="AJ100" s="212"/>
      <c r="AK100" s="212"/>
      <c r="AL100" s="212"/>
      <c r="AM100" s="212"/>
      <c r="AN100" s="211">
        <f t="shared" si="0"/>
        <v>0</v>
      </c>
      <c r="AO100" s="212"/>
      <c r="AP100" s="212"/>
      <c r="AQ100" s="82" t="s">
        <v>81</v>
      </c>
      <c r="AR100" s="79"/>
      <c r="AS100" s="88">
        <v>0</v>
      </c>
      <c r="AT100" s="89">
        <f t="shared" si="1"/>
        <v>0</v>
      </c>
      <c r="AU100" s="90">
        <f>'06 - Vedlejší rozpočtové ...'!P121</f>
        <v>0</v>
      </c>
      <c r="AV100" s="89">
        <f>'06 - Vedlejší rozpočtové ...'!J33</f>
        <v>0</v>
      </c>
      <c r="AW100" s="89">
        <f>'06 - Vedlejší rozpočtové ...'!J34</f>
        <v>0</v>
      </c>
      <c r="AX100" s="89">
        <f>'06 - Vedlejší rozpočtové ...'!J35</f>
        <v>0</v>
      </c>
      <c r="AY100" s="89">
        <f>'06 - Vedlejší rozpočtové ...'!J36</f>
        <v>0</v>
      </c>
      <c r="AZ100" s="89">
        <f>'06 - Vedlejší rozpočtové ...'!F33</f>
        <v>0</v>
      </c>
      <c r="BA100" s="89">
        <f>'06 - Vedlejší rozpočtové ...'!F34</f>
        <v>0</v>
      </c>
      <c r="BB100" s="89">
        <f>'06 - Vedlejší rozpočtové ...'!F35</f>
        <v>0</v>
      </c>
      <c r="BC100" s="89">
        <f>'06 - Vedlejší rozpočtové ...'!F36</f>
        <v>0</v>
      </c>
      <c r="BD100" s="91">
        <f>'06 - Vedlejší rozpočtové ...'!F37</f>
        <v>0</v>
      </c>
      <c r="BT100" s="87" t="s">
        <v>82</v>
      </c>
      <c r="BV100" s="87" t="s">
        <v>76</v>
      </c>
      <c r="BW100" s="87" t="s">
        <v>99</v>
      </c>
      <c r="BX100" s="87" t="s">
        <v>4</v>
      </c>
      <c r="CL100" s="87" t="s">
        <v>1</v>
      </c>
      <c r="CM100" s="87" t="s">
        <v>84</v>
      </c>
    </row>
    <row r="101" spans="1:91" s="2" customFormat="1" ht="30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2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  <row r="102" spans="1:91" s="2" customFormat="1" ht="6.95" customHeight="1">
      <c r="A102" s="31"/>
      <c r="B102" s="46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32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</row>
  </sheetData>
  <mergeCells count="62">
    <mergeCell ref="AS89:AT91"/>
    <mergeCell ref="AM90:AP90"/>
    <mergeCell ref="D97:H97"/>
    <mergeCell ref="J97:AF97"/>
    <mergeCell ref="AG97:AM97"/>
    <mergeCell ref="C92:G92"/>
    <mergeCell ref="AG92:AM92"/>
    <mergeCell ref="I92:AF92"/>
    <mergeCell ref="D95:H95"/>
    <mergeCell ref="AG95:AM95"/>
    <mergeCell ref="J95:AF95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K30:AO30"/>
    <mergeCell ref="L30:P30"/>
    <mergeCell ref="W30:AE30"/>
    <mergeCell ref="L31:P31"/>
    <mergeCell ref="AN100:AP100"/>
    <mergeCell ref="AG100:AM100"/>
    <mergeCell ref="AN97:AP97"/>
    <mergeCell ref="AN92:AP92"/>
    <mergeCell ref="AN95:AP95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01 - 1. PP'!C2" display="/"/>
    <hyperlink ref="A96" location="'02 - 2. NP'!C2" display="/"/>
    <hyperlink ref="A97" location="'03 - 3. NP'!C2" display="/"/>
    <hyperlink ref="A98" location="'04 - 4. NP'!C2" display="/"/>
    <hyperlink ref="A99" location="'05 - Elektroinstalace'!C2" display="/"/>
    <hyperlink ref="A100" location="'06 - Vedlejší rozpočtové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6" t="s">
        <v>83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100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1" t="str">
        <f>'Rekapitulace stavby'!K6</f>
        <v>Stavební úpravy v odborných učebnách - projekt „Odborné učebny“ registrační číslo CZ.10.01.01/00/23_005/0000288</v>
      </c>
      <c r="F7" s="232"/>
      <c r="G7" s="232"/>
      <c r="H7" s="232"/>
      <c r="L7" s="19"/>
    </row>
    <row r="8" spans="1:46" s="2" customFormat="1" ht="12" customHeight="1">
      <c r="A8" s="31"/>
      <c r="B8" s="32"/>
      <c r="C8" s="31"/>
      <c r="D8" s="26" t="s">
        <v>101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6" t="s">
        <v>102</v>
      </c>
      <c r="F9" s="230"/>
      <c r="G9" s="230"/>
      <c r="H9" s="23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4" t="str">
        <f>'Rekapitulace stavby'!AN8</f>
        <v>21. 7. 2024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">
        <v>25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26</v>
      </c>
      <c r="F15" s="31"/>
      <c r="G15" s="31"/>
      <c r="H15" s="31"/>
      <c r="I15" s="26" t="s">
        <v>27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28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3" t="str">
        <f>'Rekapitulace stavby'!E14</f>
        <v>Vyplň údaj</v>
      </c>
      <c r="F18" s="203"/>
      <c r="G18" s="203"/>
      <c r="H18" s="203"/>
      <c r="I18" s="26" t="s">
        <v>27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30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27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27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33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07" t="s">
        <v>1</v>
      </c>
      <c r="F27" s="207"/>
      <c r="G27" s="207"/>
      <c r="H27" s="207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34</v>
      </c>
      <c r="E30" s="31"/>
      <c r="F30" s="31"/>
      <c r="G30" s="31"/>
      <c r="H30" s="31"/>
      <c r="I30" s="31"/>
      <c r="J30" s="70">
        <f>ROUND(J133,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36</v>
      </c>
      <c r="G32" s="31"/>
      <c r="H32" s="31"/>
      <c r="I32" s="35" t="s">
        <v>35</v>
      </c>
      <c r="J32" s="35" t="s">
        <v>37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38</v>
      </c>
      <c r="E33" s="26" t="s">
        <v>39</v>
      </c>
      <c r="F33" s="98">
        <f>ROUND((SUM(BE133:BE253)),  2)</f>
        <v>0</v>
      </c>
      <c r="G33" s="31"/>
      <c r="H33" s="31"/>
      <c r="I33" s="99">
        <v>0.21</v>
      </c>
      <c r="J33" s="98">
        <f>ROUND(((SUM(BE133:BE253))*I33),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40</v>
      </c>
      <c r="F34" s="98">
        <f>ROUND((SUM(BF133:BF253)),  2)</f>
        <v>0</v>
      </c>
      <c r="G34" s="31"/>
      <c r="H34" s="31"/>
      <c r="I34" s="99">
        <v>0.12</v>
      </c>
      <c r="J34" s="98">
        <f>ROUND(((SUM(BF133:BF253))*I34),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41</v>
      </c>
      <c r="F35" s="98">
        <f>ROUND((SUM(BG133:BG253)),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98">
        <f>ROUND((SUM(BH133:BH253)),  2)</f>
        <v>0</v>
      </c>
      <c r="G36" s="31"/>
      <c r="H36" s="31"/>
      <c r="I36" s="99">
        <v>0.12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98">
        <f>ROUND((SUM(BI133:BI253)),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44</v>
      </c>
      <c r="E39" s="59"/>
      <c r="F39" s="59"/>
      <c r="G39" s="102" t="s">
        <v>45</v>
      </c>
      <c r="H39" s="103" t="s">
        <v>46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49</v>
      </c>
      <c r="E61" s="34"/>
      <c r="F61" s="106" t="s">
        <v>50</v>
      </c>
      <c r="G61" s="44" t="s">
        <v>49</v>
      </c>
      <c r="H61" s="34"/>
      <c r="I61" s="34"/>
      <c r="J61" s="107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49</v>
      </c>
      <c r="E76" s="34"/>
      <c r="F76" s="106" t="s">
        <v>50</v>
      </c>
      <c r="G76" s="44" t="s">
        <v>49</v>
      </c>
      <c r="H76" s="34"/>
      <c r="I76" s="34"/>
      <c r="J76" s="107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103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1"/>
      <c r="D85" s="31"/>
      <c r="E85" s="231" t="str">
        <f>E7</f>
        <v>Stavební úpravy v odborných učebnách - projekt „Odborné učebny“ registrační číslo CZ.10.01.01/00/23_005/0000288</v>
      </c>
      <c r="F85" s="232"/>
      <c r="G85" s="232"/>
      <c r="H85" s="23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101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1"/>
      <c r="D87" s="31"/>
      <c r="E87" s="216" t="str">
        <f>E9</f>
        <v>01 - 1. PP</v>
      </c>
      <c r="F87" s="230"/>
      <c r="G87" s="230"/>
      <c r="H87" s="23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19</v>
      </c>
      <c r="D89" s="31"/>
      <c r="E89" s="31"/>
      <c r="F89" s="24" t="str">
        <f>F12</f>
        <v xml:space="preserve"> </v>
      </c>
      <c r="G89" s="31"/>
      <c r="H89" s="31"/>
      <c r="I89" s="26" t="s">
        <v>21</v>
      </c>
      <c r="J89" s="54" t="str">
        <f>IF(J12="","",J12)</f>
        <v>21. 7. 2024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1"/>
      <c r="B91" s="32"/>
      <c r="C91" s="26" t="s">
        <v>23</v>
      </c>
      <c r="D91" s="31"/>
      <c r="E91" s="31"/>
      <c r="F91" s="24" t="str">
        <f>E15</f>
        <v>Gymnázium Cheb, Nerudova 2283/7, Cheb</v>
      </c>
      <c r="G91" s="31"/>
      <c r="H91" s="31"/>
      <c r="I91" s="26" t="s">
        <v>30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1"/>
      <c r="E92" s="31"/>
      <c r="F92" s="24" t="str">
        <f>IF(E18="","",E18)</f>
        <v>Vyplň údaj</v>
      </c>
      <c r="G92" s="31"/>
      <c r="H92" s="31"/>
      <c r="I92" s="26" t="s">
        <v>32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08" t="s">
        <v>104</v>
      </c>
      <c r="D94" s="100"/>
      <c r="E94" s="100"/>
      <c r="F94" s="100"/>
      <c r="G94" s="100"/>
      <c r="H94" s="100"/>
      <c r="I94" s="100"/>
      <c r="J94" s="109" t="s">
        <v>105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10" t="s">
        <v>106</v>
      </c>
      <c r="D96" s="31"/>
      <c r="E96" s="31"/>
      <c r="F96" s="31"/>
      <c r="G96" s="31"/>
      <c r="H96" s="31"/>
      <c r="I96" s="31"/>
      <c r="J96" s="70">
        <f>J133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107</v>
      </c>
    </row>
    <row r="97" spans="2:12" s="9" customFormat="1" ht="24.95" hidden="1" customHeight="1">
      <c r="B97" s="111"/>
      <c r="D97" s="112" t="s">
        <v>108</v>
      </c>
      <c r="E97" s="113"/>
      <c r="F97" s="113"/>
      <c r="G97" s="113"/>
      <c r="H97" s="113"/>
      <c r="I97" s="113"/>
      <c r="J97" s="114">
        <f>J134</f>
        <v>0</v>
      </c>
      <c r="L97" s="111"/>
    </row>
    <row r="98" spans="2:12" s="10" customFormat="1" ht="19.899999999999999" hidden="1" customHeight="1">
      <c r="B98" s="115"/>
      <c r="D98" s="116" t="s">
        <v>109</v>
      </c>
      <c r="E98" s="117"/>
      <c r="F98" s="117"/>
      <c r="G98" s="117"/>
      <c r="H98" s="117"/>
      <c r="I98" s="117"/>
      <c r="J98" s="118">
        <f>J135</f>
        <v>0</v>
      </c>
      <c r="L98" s="115"/>
    </row>
    <row r="99" spans="2:12" s="10" customFormat="1" ht="19.899999999999999" hidden="1" customHeight="1">
      <c r="B99" s="115"/>
      <c r="D99" s="116" t="s">
        <v>110</v>
      </c>
      <c r="E99" s="117"/>
      <c r="F99" s="117"/>
      <c r="G99" s="117"/>
      <c r="H99" s="117"/>
      <c r="I99" s="117"/>
      <c r="J99" s="118">
        <f>J139</f>
        <v>0</v>
      </c>
      <c r="L99" s="115"/>
    </row>
    <row r="100" spans="2:12" s="10" customFormat="1" ht="19.899999999999999" hidden="1" customHeight="1">
      <c r="B100" s="115"/>
      <c r="D100" s="116" t="s">
        <v>111</v>
      </c>
      <c r="E100" s="117"/>
      <c r="F100" s="117"/>
      <c r="G100" s="117"/>
      <c r="H100" s="117"/>
      <c r="I100" s="117"/>
      <c r="J100" s="118">
        <f>J149</f>
        <v>0</v>
      </c>
      <c r="L100" s="115"/>
    </row>
    <row r="101" spans="2:12" s="10" customFormat="1" ht="19.899999999999999" hidden="1" customHeight="1">
      <c r="B101" s="115"/>
      <c r="D101" s="116" t="s">
        <v>112</v>
      </c>
      <c r="E101" s="117"/>
      <c r="F101" s="117"/>
      <c r="G101" s="117"/>
      <c r="H101" s="117"/>
      <c r="I101" s="117"/>
      <c r="J101" s="118">
        <f>J164</f>
        <v>0</v>
      </c>
      <c r="L101" s="115"/>
    </row>
    <row r="102" spans="2:12" s="10" customFormat="1" ht="19.899999999999999" hidden="1" customHeight="1">
      <c r="B102" s="115"/>
      <c r="D102" s="116" t="s">
        <v>113</v>
      </c>
      <c r="E102" s="117"/>
      <c r="F102" s="117"/>
      <c r="G102" s="117"/>
      <c r="H102" s="117"/>
      <c r="I102" s="117"/>
      <c r="J102" s="118">
        <f>J170</f>
        <v>0</v>
      </c>
      <c r="L102" s="115"/>
    </row>
    <row r="103" spans="2:12" s="9" customFormat="1" ht="24.95" hidden="1" customHeight="1">
      <c r="B103" s="111"/>
      <c r="D103" s="112" t="s">
        <v>114</v>
      </c>
      <c r="E103" s="113"/>
      <c r="F103" s="113"/>
      <c r="G103" s="113"/>
      <c r="H103" s="113"/>
      <c r="I103" s="113"/>
      <c r="J103" s="114">
        <f>J172</f>
        <v>0</v>
      </c>
      <c r="L103" s="111"/>
    </row>
    <row r="104" spans="2:12" s="10" customFormat="1" ht="19.899999999999999" hidden="1" customHeight="1">
      <c r="B104" s="115"/>
      <c r="D104" s="116" t="s">
        <v>115</v>
      </c>
      <c r="E104" s="117"/>
      <c r="F104" s="117"/>
      <c r="G104" s="117"/>
      <c r="H104" s="117"/>
      <c r="I104" s="117"/>
      <c r="J104" s="118">
        <f>J173</f>
        <v>0</v>
      </c>
      <c r="L104" s="115"/>
    </row>
    <row r="105" spans="2:12" s="10" customFormat="1" ht="19.899999999999999" hidden="1" customHeight="1">
      <c r="B105" s="115"/>
      <c r="D105" s="116" t="s">
        <v>116</v>
      </c>
      <c r="E105" s="117"/>
      <c r="F105" s="117"/>
      <c r="G105" s="117"/>
      <c r="H105" s="117"/>
      <c r="I105" s="117"/>
      <c r="J105" s="118">
        <f>J180</f>
        <v>0</v>
      </c>
      <c r="L105" s="115"/>
    </row>
    <row r="106" spans="2:12" s="10" customFormat="1" ht="19.899999999999999" hidden="1" customHeight="1">
      <c r="B106" s="115"/>
      <c r="D106" s="116" t="s">
        <v>117</v>
      </c>
      <c r="E106" s="117"/>
      <c r="F106" s="117"/>
      <c r="G106" s="117"/>
      <c r="H106" s="117"/>
      <c r="I106" s="117"/>
      <c r="J106" s="118">
        <f>J182</f>
        <v>0</v>
      </c>
      <c r="L106" s="115"/>
    </row>
    <row r="107" spans="2:12" s="10" customFormat="1" ht="19.899999999999999" hidden="1" customHeight="1">
      <c r="B107" s="115"/>
      <c r="D107" s="116" t="s">
        <v>118</v>
      </c>
      <c r="E107" s="117"/>
      <c r="F107" s="117"/>
      <c r="G107" s="117"/>
      <c r="H107" s="117"/>
      <c r="I107" s="117"/>
      <c r="J107" s="118">
        <f>J184</f>
        <v>0</v>
      </c>
      <c r="L107" s="115"/>
    </row>
    <row r="108" spans="2:12" s="10" customFormat="1" ht="19.899999999999999" hidden="1" customHeight="1">
      <c r="B108" s="115"/>
      <c r="D108" s="116" t="s">
        <v>119</v>
      </c>
      <c r="E108" s="117"/>
      <c r="F108" s="117"/>
      <c r="G108" s="117"/>
      <c r="H108" s="117"/>
      <c r="I108" s="117"/>
      <c r="J108" s="118">
        <f>J192</f>
        <v>0</v>
      </c>
      <c r="L108" s="115"/>
    </row>
    <row r="109" spans="2:12" s="10" customFormat="1" ht="19.899999999999999" hidden="1" customHeight="1">
      <c r="B109" s="115"/>
      <c r="D109" s="116" t="s">
        <v>120</v>
      </c>
      <c r="E109" s="117"/>
      <c r="F109" s="117"/>
      <c r="G109" s="117"/>
      <c r="H109" s="117"/>
      <c r="I109" s="117"/>
      <c r="J109" s="118">
        <f>J196</f>
        <v>0</v>
      </c>
      <c r="L109" s="115"/>
    </row>
    <row r="110" spans="2:12" s="10" customFormat="1" ht="19.899999999999999" hidden="1" customHeight="1">
      <c r="B110" s="115"/>
      <c r="D110" s="116" t="s">
        <v>121</v>
      </c>
      <c r="E110" s="117"/>
      <c r="F110" s="117"/>
      <c r="G110" s="117"/>
      <c r="H110" s="117"/>
      <c r="I110" s="117"/>
      <c r="J110" s="118">
        <f>J213</f>
        <v>0</v>
      </c>
      <c r="L110" s="115"/>
    </row>
    <row r="111" spans="2:12" s="10" customFormat="1" ht="19.899999999999999" hidden="1" customHeight="1">
      <c r="B111" s="115"/>
      <c r="D111" s="116" t="s">
        <v>122</v>
      </c>
      <c r="E111" s="117"/>
      <c r="F111" s="117"/>
      <c r="G111" s="117"/>
      <c r="H111" s="117"/>
      <c r="I111" s="117"/>
      <c r="J111" s="118">
        <f>J236</f>
        <v>0</v>
      </c>
      <c r="L111" s="115"/>
    </row>
    <row r="112" spans="2:12" s="10" customFormat="1" ht="19.899999999999999" hidden="1" customHeight="1">
      <c r="B112" s="115"/>
      <c r="D112" s="116" t="s">
        <v>123</v>
      </c>
      <c r="E112" s="117"/>
      <c r="F112" s="117"/>
      <c r="G112" s="117"/>
      <c r="H112" s="117"/>
      <c r="I112" s="117"/>
      <c r="J112" s="118">
        <f>J246</f>
        <v>0</v>
      </c>
      <c r="L112" s="115"/>
    </row>
    <row r="113" spans="1:31" s="9" customFormat="1" ht="24.95" hidden="1" customHeight="1">
      <c r="B113" s="111"/>
      <c r="D113" s="112" t="s">
        <v>124</v>
      </c>
      <c r="E113" s="113"/>
      <c r="F113" s="113"/>
      <c r="G113" s="113"/>
      <c r="H113" s="113"/>
      <c r="I113" s="113"/>
      <c r="J113" s="114">
        <f>J252</f>
        <v>0</v>
      </c>
      <c r="L113" s="111"/>
    </row>
    <row r="114" spans="1:31" s="2" customFormat="1" ht="21.75" hidden="1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31" s="2" customFormat="1" ht="6.95" hidden="1" customHeight="1">
      <c r="A115" s="31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hidden="1"/>
    <row r="117" spans="1:31" hidden="1"/>
    <row r="118" spans="1:31" hidden="1"/>
    <row r="119" spans="1:31" s="2" customFormat="1" ht="6.95" customHeight="1">
      <c r="A119" s="31"/>
      <c r="B119" s="48"/>
      <c r="C119" s="49"/>
      <c r="D119" s="49"/>
      <c r="E119" s="49"/>
      <c r="F119" s="49"/>
      <c r="G119" s="49"/>
      <c r="H119" s="49"/>
      <c r="I119" s="49"/>
      <c r="J119" s="49"/>
      <c r="K119" s="49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24.95" customHeight="1">
      <c r="A120" s="31"/>
      <c r="B120" s="32"/>
      <c r="C120" s="20" t="s">
        <v>125</v>
      </c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6.95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2" customHeight="1">
      <c r="A122" s="31"/>
      <c r="B122" s="32"/>
      <c r="C122" s="26" t="s">
        <v>16</v>
      </c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6.5" customHeight="1">
      <c r="A123" s="31"/>
      <c r="B123" s="32"/>
      <c r="C123" s="31"/>
      <c r="D123" s="31"/>
      <c r="E123" s="231" t="str">
        <f>E7</f>
        <v>Stavební úpravy v odborných učebnách - projekt „Odborné učebny“ registrační číslo CZ.10.01.01/00/23_005/0000288</v>
      </c>
      <c r="F123" s="232"/>
      <c r="G123" s="232"/>
      <c r="H123" s="232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>
      <c r="A124" s="31"/>
      <c r="B124" s="32"/>
      <c r="C124" s="26" t="s">
        <v>101</v>
      </c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6.5" customHeight="1">
      <c r="A125" s="31"/>
      <c r="B125" s="32"/>
      <c r="C125" s="31"/>
      <c r="D125" s="31"/>
      <c r="E125" s="216" t="str">
        <f>E9</f>
        <v>01 - 1. PP</v>
      </c>
      <c r="F125" s="230"/>
      <c r="G125" s="230"/>
      <c r="H125" s="230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6.95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2" customHeight="1">
      <c r="A127" s="31"/>
      <c r="B127" s="32"/>
      <c r="C127" s="26" t="s">
        <v>19</v>
      </c>
      <c r="D127" s="31"/>
      <c r="E127" s="31"/>
      <c r="F127" s="24" t="str">
        <f>F12</f>
        <v xml:space="preserve"> </v>
      </c>
      <c r="G127" s="31"/>
      <c r="H127" s="31"/>
      <c r="I127" s="26" t="s">
        <v>21</v>
      </c>
      <c r="J127" s="54" t="str">
        <f>IF(J12="","",J12)</f>
        <v>21. 7. 2024</v>
      </c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6.95" customHeight="1">
      <c r="A128" s="31"/>
      <c r="B128" s="32"/>
      <c r="C128" s="31"/>
      <c r="D128" s="31"/>
      <c r="E128" s="31"/>
      <c r="F128" s="31"/>
      <c r="G128" s="31"/>
      <c r="H128" s="31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5.2" customHeight="1">
      <c r="A129" s="31"/>
      <c r="B129" s="32"/>
      <c r="C129" s="26" t="s">
        <v>23</v>
      </c>
      <c r="D129" s="31"/>
      <c r="E129" s="31"/>
      <c r="F129" s="24" t="str">
        <f>E15</f>
        <v>Gymnázium Cheb, Nerudova 2283/7, Cheb</v>
      </c>
      <c r="G129" s="31"/>
      <c r="H129" s="31"/>
      <c r="I129" s="26" t="s">
        <v>30</v>
      </c>
      <c r="J129" s="29" t="str">
        <f>E21</f>
        <v xml:space="preserve"> </v>
      </c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5.2" customHeight="1">
      <c r="A130" s="31"/>
      <c r="B130" s="32"/>
      <c r="C130" s="26" t="s">
        <v>28</v>
      </c>
      <c r="D130" s="31"/>
      <c r="E130" s="31"/>
      <c r="F130" s="24" t="str">
        <f>IF(E18="","",E18)</f>
        <v>Vyplň údaj</v>
      </c>
      <c r="G130" s="31"/>
      <c r="H130" s="31"/>
      <c r="I130" s="26" t="s">
        <v>32</v>
      </c>
      <c r="J130" s="29" t="str">
        <f>E24</f>
        <v xml:space="preserve"> </v>
      </c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0.35" customHeight="1">
      <c r="A131" s="31"/>
      <c r="B131" s="32"/>
      <c r="C131" s="31"/>
      <c r="D131" s="31"/>
      <c r="E131" s="31"/>
      <c r="F131" s="31"/>
      <c r="G131" s="31"/>
      <c r="H131" s="31"/>
      <c r="I131" s="31"/>
      <c r="J131" s="31"/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11" customFormat="1" ht="29.25" customHeight="1">
      <c r="A132" s="119"/>
      <c r="B132" s="120"/>
      <c r="C132" s="121" t="s">
        <v>126</v>
      </c>
      <c r="D132" s="122" t="s">
        <v>59</v>
      </c>
      <c r="E132" s="122" t="s">
        <v>55</v>
      </c>
      <c r="F132" s="122" t="s">
        <v>56</v>
      </c>
      <c r="G132" s="122" t="s">
        <v>127</v>
      </c>
      <c r="H132" s="122" t="s">
        <v>128</v>
      </c>
      <c r="I132" s="122" t="s">
        <v>129</v>
      </c>
      <c r="J132" s="122" t="s">
        <v>105</v>
      </c>
      <c r="K132" s="123" t="s">
        <v>130</v>
      </c>
      <c r="L132" s="124"/>
      <c r="M132" s="61" t="s">
        <v>1</v>
      </c>
      <c r="N132" s="62" t="s">
        <v>38</v>
      </c>
      <c r="O132" s="62" t="s">
        <v>131</v>
      </c>
      <c r="P132" s="62" t="s">
        <v>132</v>
      </c>
      <c r="Q132" s="62" t="s">
        <v>133</v>
      </c>
      <c r="R132" s="62" t="s">
        <v>134</v>
      </c>
      <c r="S132" s="62" t="s">
        <v>135</v>
      </c>
      <c r="T132" s="63" t="s">
        <v>136</v>
      </c>
      <c r="U132" s="119"/>
      <c r="V132" s="119"/>
      <c r="W132" s="119"/>
      <c r="X132" s="119"/>
      <c r="Y132" s="119"/>
      <c r="Z132" s="119"/>
      <c r="AA132" s="119"/>
      <c r="AB132" s="119"/>
      <c r="AC132" s="119"/>
      <c r="AD132" s="119"/>
      <c r="AE132" s="119"/>
    </row>
    <row r="133" spans="1:65" s="2" customFormat="1" ht="22.9" customHeight="1">
      <c r="A133" s="31"/>
      <c r="B133" s="32"/>
      <c r="C133" s="68" t="s">
        <v>137</v>
      </c>
      <c r="D133" s="31"/>
      <c r="E133" s="31"/>
      <c r="F133" s="31"/>
      <c r="G133" s="31"/>
      <c r="H133" s="31"/>
      <c r="I133" s="31"/>
      <c r="J133" s="125">
        <f>BK133</f>
        <v>0</v>
      </c>
      <c r="K133" s="31"/>
      <c r="L133" s="32"/>
      <c r="M133" s="64"/>
      <c r="N133" s="55"/>
      <c r="O133" s="65"/>
      <c r="P133" s="126">
        <f>P134+P172+P252</f>
        <v>0</v>
      </c>
      <c r="Q133" s="65"/>
      <c r="R133" s="126">
        <f>R134+R172+R252</f>
        <v>2.1154461599999999</v>
      </c>
      <c r="S133" s="65"/>
      <c r="T133" s="127">
        <f>T134+T172+T252</f>
        <v>3.2705412999999997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6" t="s">
        <v>73</v>
      </c>
      <c r="AU133" s="16" t="s">
        <v>107</v>
      </c>
      <c r="BK133" s="128">
        <f>BK134+BK172+BK252</f>
        <v>0</v>
      </c>
    </row>
    <row r="134" spans="1:65" s="12" customFormat="1" ht="25.9" customHeight="1">
      <c r="B134" s="129"/>
      <c r="D134" s="130" t="s">
        <v>73</v>
      </c>
      <c r="E134" s="131" t="s">
        <v>138</v>
      </c>
      <c r="F134" s="131" t="s">
        <v>139</v>
      </c>
      <c r="I134" s="132"/>
      <c r="J134" s="133">
        <f>BK134</f>
        <v>0</v>
      </c>
      <c r="L134" s="129"/>
      <c r="M134" s="134"/>
      <c r="N134" s="135"/>
      <c r="O134" s="135"/>
      <c r="P134" s="136">
        <f>P135+P139+P149+P164+P170</f>
        <v>0</v>
      </c>
      <c r="Q134" s="135"/>
      <c r="R134" s="136">
        <f>R135+R139+R149+R164+R170</f>
        <v>1.2018085399999998</v>
      </c>
      <c r="S134" s="135"/>
      <c r="T134" s="137">
        <f>T135+T139+T149+T164+T170</f>
        <v>2.8247399999999998</v>
      </c>
      <c r="AR134" s="130" t="s">
        <v>82</v>
      </c>
      <c r="AT134" s="138" t="s">
        <v>73</v>
      </c>
      <c r="AU134" s="138" t="s">
        <v>74</v>
      </c>
      <c r="AY134" s="130" t="s">
        <v>140</v>
      </c>
      <c r="BK134" s="139">
        <f>BK135+BK139+BK149+BK164+BK170</f>
        <v>0</v>
      </c>
    </row>
    <row r="135" spans="1:65" s="12" customFormat="1" ht="22.9" customHeight="1">
      <c r="B135" s="129"/>
      <c r="D135" s="130" t="s">
        <v>73</v>
      </c>
      <c r="E135" s="140" t="s">
        <v>141</v>
      </c>
      <c r="F135" s="140" t="s">
        <v>142</v>
      </c>
      <c r="I135" s="132"/>
      <c r="J135" s="141">
        <f>BK135</f>
        <v>0</v>
      </c>
      <c r="L135" s="129"/>
      <c r="M135" s="134"/>
      <c r="N135" s="135"/>
      <c r="O135" s="135"/>
      <c r="P135" s="136">
        <f>SUM(P136:P138)</f>
        <v>0</v>
      </c>
      <c r="Q135" s="135"/>
      <c r="R135" s="136">
        <f>SUM(R136:R138)</f>
        <v>0.46061179999999996</v>
      </c>
      <c r="S135" s="135"/>
      <c r="T135" s="137">
        <f>SUM(T136:T138)</f>
        <v>0</v>
      </c>
      <c r="AR135" s="130" t="s">
        <v>82</v>
      </c>
      <c r="AT135" s="138" t="s">
        <v>73</v>
      </c>
      <c r="AU135" s="138" t="s">
        <v>82</v>
      </c>
      <c r="AY135" s="130" t="s">
        <v>140</v>
      </c>
      <c r="BK135" s="139">
        <f>SUM(BK136:BK138)</f>
        <v>0</v>
      </c>
    </row>
    <row r="136" spans="1:65" s="2" customFormat="1" ht="37.9" customHeight="1">
      <c r="A136" s="31"/>
      <c r="B136" s="142"/>
      <c r="C136" s="143" t="s">
        <v>82</v>
      </c>
      <c r="D136" s="143" t="s">
        <v>143</v>
      </c>
      <c r="E136" s="144" t="s">
        <v>144</v>
      </c>
      <c r="F136" s="145" t="s">
        <v>145</v>
      </c>
      <c r="G136" s="146" t="s">
        <v>146</v>
      </c>
      <c r="H136" s="147">
        <v>2.5299999999999998</v>
      </c>
      <c r="I136" s="148"/>
      <c r="J136" s="149">
        <f>ROUND(I136*H136,2)</f>
        <v>0</v>
      </c>
      <c r="K136" s="145" t="s">
        <v>147</v>
      </c>
      <c r="L136" s="32"/>
      <c r="M136" s="150" t="s">
        <v>1</v>
      </c>
      <c r="N136" s="151" t="s">
        <v>39</v>
      </c>
      <c r="O136" s="57"/>
      <c r="P136" s="152">
        <f>O136*H136</f>
        <v>0</v>
      </c>
      <c r="Q136" s="152">
        <v>0.18206</v>
      </c>
      <c r="R136" s="152">
        <f>Q136*H136</f>
        <v>0.46061179999999996</v>
      </c>
      <c r="S136" s="152">
        <v>0</v>
      </c>
      <c r="T136" s="153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4" t="s">
        <v>148</v>
      </c>
      <c r="AT136" s="154" t="s">
        <v>143</v>
      </c>
      <c r="AU136" s="154" t="s">
        <v>84</v>
      </c>
      <c r="AY136" s="16" t="s">
        <v>140</v>
      </c>
      <c r="BE136" s="155">
        <f>IF(N136="základní",J136,0)</f>
        <v>0</v>
      </c>
      <c r="BF136" s="155">
        <f>IF(N136="snížená",J136,0)</f>
        <v>0</v>
      </c>
      <c r="BG136" s="155">
        <f>IF(N136="zákl. přenesená",J136,0)</f>
        <v>0</v>
      </c>
      <c r="BH136" s="155">
        <f>IF(N136="sníž. přenesená",J136,0)</f>
        <v>0</v>
      </c>
      <c r="BI136" s="155">
        <f>IF(N136="nulová",J136,0)</f>
        <v>0</v>
      </c>
      <c r="BJ136" s="16" t="s">
        <v>82</v>
      </c>
      <c r="BK136" s="155">
        <f>ROUND(I136*H136,2)</f>
        <v>0</v>
      </c>
      <c r="BL136" s="16" t="s">
        <v>148</v>
      </c>
      <c r="BM136" s="154" t="s">
        <v>149</v>
      </c>
    </row>
    <row r="137" spans="1:65" s="13" customFormat="1">
      <c r="B137" s="156"/>
      <c r="D137" s="157" t="s">
        <v>150</v>
      </c>
      <c r="E137" s="158" t="s">
        <v>1</v>
      </c>
      <c r="F137" s="159" t="s">
        <v>151</v>
      </c>
      <c r="H137" s="160">
        <v>2.5299999999999998</v>
      </c>
      <c r="I137" s="161"/>
      <c r="L137" s="156"/>
      <c r="M137" s="162"/>
      <c r="N137" s="163"/>
      <c r="O137" s="163"/>
      <c r="P137" s="163"/>
      <c r="Q137" s="163"/>
      <c r="R137" s="163"/>
      <c r="S137" s="163"/>
      <c r="T137" s="164"/>
      <c r="AT137" s="158" t="s">
        <v>150</v>
      </c>
      <c r="AU137" s="158" t="s">
        <v>84</v>
      </c>
      <c r="AV137" s="13" t="s">
        <v>84</v>
      </c>
      <c r="AW137" s="13" t="s">
        <v>31</v>
      </c>
      <c r="AX137" s="13" t="s">
        <v>74</v>
      </c>
      <c r="AY137" s="158" t="s">
        <v>140</v>
      </c>
    </row>
    <row r="138" spans="1:65" s="14" customFormat="1">
      <c r="B138" s="165"/>
      <c r="D138" s="157" t="s">
        <v>150</v>
      </c>
      <c r="E138" s="166" t="s">
        <v>1</v>
      </c>
      <c r="F138" s="167" t="s">
        <v>152</v>
      </c>
      <c r="H138" s="168">
        <v>2.5299999999999998</v>
      </c>
      <c r="I138" s="169"/>
      <c r="L138" s="165"/>
      <c r="M138" s="170"/>
      <c r="N138" s="171"/>
      <c r="O138" s="171"/>
      <c r="P138" s="171"/>
      <c r="Q138" s="171"/>
      <c r="R138" s="171"/>
      <c r="S138" s="171"/>
      <c r="T138" s="172"/>
      <c r="AT138" s="166" t="s">
        <v>150</v>
      </c>
      <c r="AU138" s="166" t="s">
        <v>84</v>
      </c>
      <c r="AV138" s="14" t="s">
        <v>148</v>
      </c>
      <c r="AW138" s="14" t="s">
        <v>31</v>
      </c>
      <c r="AX138" s="14" t="s">
        <v>82</v>
      </c>
      <c r="AY138" s="166" t="s">
        <v>140</v>
      </c>
    </row>
    <row r="139" spans="1:65" s="12" customFormat="1" ht="22.9" customHeight="1">
      <c r="B139" s="129"/>
      <c r="D139" s="130" t="s">
        <v>73</v>
      </c>
      <c r="E139" s="140" t="s">
        <v>153</v>
      </c>
      <c r="F139" s="140" t="s">
        <v>154</v>
      </c>
      <c r="I139" s="132"/>
      <c r="J139" s="141">
        <f>BK139</f>
        <v>0</v>
      </c>
      <c r="L139" s="129"/>
      <c r="M139" s="134"/>
      <c r="N139" s="135"/>
      <c r="O139" s="135"/>
      <c r="P139" s="136">
        <f>SUM(P140:P148)</f>
        <v>0</v>
      </c>
      <c r="Q139" s="135"/>
      <c r="R139" s="136">
        <f>SUM(R140:R148)</f>
        <v>0.72498383999999993</v>
      </c>
      <c r="S139" s="135"/>
      <c r="T139" s="137">
        <f>SUM(T140:T148)</f>
        <v>0</v>
      </c>
      <c r="AR139" s="130" t="s">
        <v>82</v>
      </c>
      <c r="AT139" s="138" t="s">
        <v>73</v>
      </c>
      <c r="AU139" s="138" t="s">
        <v>82</v>
      </c>
      <c r="AY139" s="130" t="s">
        <v>140</v>
      </c>
      <c r="BK139" s="139">
        <f>SUM(BK140:BK148)</f>
        <v>0</v>
      </c>
    </row>
    <row r="140" spans="1:65" s="2" customFormat="1" ht="24.2" customHeight="1">
      <c r="A140" s="31"/>
      <c r="B140" s="142"/>
      <c r="C140" s="143" t="s">
        <v>84</v>
      </c>
      <c r="D140" s="143" t="s">
        <v>143</v>
      </c>
      <c r="E140" s="144" t="s">
        <v>155</v>
      </c>
      <c r="F140" s="145" t="s">
        <v>156</v>
      </c>
      <c r="G140" s="146" t="s">
        <v>157</v>
      </c>
      <c r="H140" s="147">
        <v>2</v>
      </c>
      <c r="I140" s="148"/>
      <c r="J140" s="149">
        <f>ROUND(I140*H140,2)</f>
        <v>0</v>
      </c>
      <c r="K140" s="145" t="s">
        <v>147</v>
      </c>
      <c r="L140" s="32"/>
      <c r="M140" s="150" t="s">
        <v>1</v>
      </c>
      <c r="N140" s="151" t="s">
        <v>39</v>
      </c>
      <c r="O140" s="57"/>
      <c r="P140" s="152">
        <f>O140*H140</f>
        <v>0</v>
      </c>
      <c r="Q140" s="152">
        <v>0.1658</v>
      </c>
      <c r="R140" s="152">
        <f>Q140*H140</f>
        <v>0.33160000000000001</v>
      </c>
      <c r="S140" s="152">
        <v>0</v>
      </c>
      <c r="T140" s="153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4" t="s">
        <v>148</v>
      </c>
      <c r="AT140" s="154" t="s">
        <v>143</v>
      </c>
      <c r="AU140" s="154" t="s">
        <v>84</v>
      </c>
      <c r="AY140" s="16" t="s">
        <v>140</v>
      </c>
      <c r="BE140" s="155">
        <f>IF(N140="základní",J140,0)</f>
        <v>0</v>
      </c>
      <c r="BF140" s="155">
        <f>IF(N140="snížená",J140,0)</f>
        <v>0</v>
      </c>
      <c r="BG140" s="155">
        <f>IF(N140="zákl. přenesená",J140,0)</f>
        <v>0</v>
      </c>
      <c r="BH140" s="155">
        <f>IF(N140="sníž. přenesená",J140,0)</f>
        <v>0</v>
      </c>
      <c r="BI140" s="155">
        <f>IF(N140="nulová",J140,0)</f>
        <v>0</v>
      </c>
      <c r="BJ140" s="16" t="s">
        <v>82</v>
      </c>
      <c r="BK140" s="155">
        <f>ROUND(I140*H140,2)</f>
        <v>0</v>
      </c>
      <c r="BL140" s="16" t="s">
        <v>148</v>
      </c>
      <c r="BM140" s="154" t="s">
        <v>158</v>
      </c>
    </row>
    <row r="141" spans="1:65" s="2" customFormat="1" ht="37.9" customHeight="1">
      <c r="A141" s="31"/>
      <c r="B141" s="142"/>
      <c r="C141" s="143" t="s">
        <v>141</v>
      </c>
      <c r="D141" s="143" t="s">
        <v>143</v>
      </c>
      <c r="E141" s="144" t="s">
        <v>159</v>
      </c>
      <c r="F141" s="145" t="s">
        <v>160</v>
      </c>
      <c r="G141" s="146" t="s">
        <v>146</v>
      </c>
      <c r="H141" s="147">
        <v>23.76</v>
      </c>
      <c r="I141" s="148"/>
      <c r="J141" s="149">
        <f>ROUND(I141*H141,2)</f>
        <v>0</v>
      </c>
      <c r="K141" s="145" t="s">
        <v>147</v>
      </c>
      <c r="L141" s="32"/>
      <c r="M141" s="150" t="s">
        <v>1</v>
      </c>
      <c r="N141" s="151" t="s">
        <v>39</v>
      </c>
      <c r="O141" s="57"/>
      <c r="P141" s="152">
        <f>O141*H141</f>
        <v>0</v>
      </c>
      <c r="Q141" s="152">
        <v>5.7099999999999998E-3</v>
      </c>
      <c r="R141" s="152">
        <f>Q141*H141</f>
        <v>0.1356696</v>
      </c>
      <c r="S141" s="152">
        <v>0</v>
      </c>
      <c r="T141" s="153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4" t="s">
        <v>148</v>
      </c>
      <c r="AT141" s="154" t="s">
        <v>143</v>
      </c>
      <c r="AU141" s="154" t="s">
        <v>84</v>
      </c>
      <c r="AY141" s="16" t="s">
        <v>140</v>
      </c>
      <c r="BE141" s="155">
        <f>IF(N141="základní",J141,0)</f>
        <v>0</v>
      </c>
      <c r="BF141" s="155">
        <f>IF(N141="snížená",J141,0)</f>
        <v>0</v>
      </c>
      <c r="BG141" s="155">
        <f>IF(N141="zákl. přenesená",J141,0)</f>
        <v>0</v>
      </c>
      <c r="BH141" s="155">
        <f>IF(N141="sníž. přenesená",J141,0)</f>
        <v>0</v>
      </c>
      <c r="BI141" s="155">
        <f>IF(N141="nulová",J141,0)</f>
        <v>0</v>
      </c>
      <c r="BJ141" s="16" t="s">
        <v>82</v>
      </c>
      <c r="BK141" s="155">
        <f>ROUND(I141*H141,2)</f>
        <v>0</v>
      </c>
      <c r="BL141" s="16" t="s">
        <v>148</v>
      </c>
      <c r="BM141" s="154" t="s">
        <v>161</v>
      </c>
    </row>
    <row r="142" spans="1:65" s="13" customFormat="1">
      <c r="B142" s="156"/>
      <c r="D142" s="157" t="s">
        <v>150</v>
      </c>
      <c r="E142" s="158" t="s">
        <v>1</v>
      </c>
      <c r="F142" s="159" t="s">
        <v>162</v>
      </c>
      <c r="H142" s="160">
        <v>158.4</v>
      </c>
      <c r="I142" s="161"/>
      <c r="L142" s="156"/>
      <c r="M142" s="162"/>
      <c r="N142" s="163"/>
      <c r="O142" s="163"/>
      <c r="P142" s="163"/>
      <c r="Q142" s="163"/>
      <c r="R142" s="163"/>
      <c r="S142" s="163"/>
      <c r="T142" s="164"/>
      <c r="AT142" s="158" t="s">
        <v>150</v>
      </c>
      <c r="AU142" s="158" t="s">
        <v>84</v>
      </c>
      <c r="AV142" s="13" t="s">
        <v>84</v>
      </c>
      <c r="AW142" s="13" t="s">
        <v>31</v>
      </c>
      <c r="AX142" s="13" t="s">
        <v>74</v>
      </c>
      <c r="AY142" s="158" t="s">
        <v>140</v>
      </c>
    </row>
    <row r="143" spans="1:65" s="14" customFormat="1">
      <c r="B143" s="165"/>
      <c r="D143" s="157" t="s">
        <v>150</v>
      </c>
      <c r="E143" s="166" t="s">
        <v>1</v>
      </c>
      <c r="F143" s="167" t="s">
        <v>152</v>
      </c>
      <c r="H143" s="168">
        <v>158.4</v>
      </c>
      <c r="I143" s="169"/>
      <c r="L143" s="165"/>
      <c r="M143" s="170"/>
      <c r="N143" s="171"/>
      <c r="O143" s="171"/>
      <c r="P143" s="171"/>
      <c r="Q143" s="171"/>
      <c r="R143" s="171"/>
      <c r="S143" s="171"/>
      <c r="T143" s="172"/>
      <c r="AT143" s="166" t="s">
        <v>150</v>
      </c>
      <c r="AU143" s="166" t="s">
        <v>84</v>
      </c>
      <c r="AV143" s="14" t="s">
        <v>148</v>
      </c>
      <c r="AW143" s="14" t="s">
        <v>31</v>
      </c>
      <c r="AX143" s="14" t="s">
        <v>82</v>
      </c>
      <c r="AY143" s="166" t="s">
        <v>140</v>
      </c>
    </row>
    <row r="144" spans="1:65" s="13" customFormat="1">
      <c r="B144" s="156"/>
      <c r="D144" s="157" t="s">
        <v>150</v>
      </c>
      <c r="F144" s="159" t="s">
        <v>163</v>
      </c>
      <c r="H144" s="160">
        <v>23.76</v>
      </c>
      <c r="I144" s="161"/>
      <c r="L144" s="156"/>
      <c r="M144" s="162"/>
      <c r="N144" s="163"/>
      <c r="O144" s="163"/>
      <c r="P144" s="163"/>
      <c r="Q144" s="163"/>
      <c r="R144" s="163"/>
      <c r="S144" s="163"/>
      <c r="T144" s="164"/>
      <c r="AT144" s="158" t="s">
        <v>150</v>
      </c>
      <c r="AU144" s="158" t="s">
        <v>84</v>
      </c>
      <c r="AV144" s="13" t="s">
        <v>84</v>
      </c>
      <c r="AW144" s="13" t="s">
        <v>3</v>
      </c>
      <c r="AX144" s="13" t="s">
        <v>82</v>
      </c>
      <c r="AY144" s="158" t="s">
        <v>140</v>
      </c>
    </row>
    <row r="145" spans="1:65" s="2" customFormat="1" ht="24.2" customHeight="1">
      <c r="A145" s="31"/>
      <c r="B145" s="142"/>
      <c r="C145" s="143" t="s">
        <v>148</v>
      </c>
      <c r="D145" s="143" t="s">
        <v>143</v>
      </c>
      <c r="E145" s="144" t="s">
        <v>164</v>
      </c>
      <c r="F145" s="145" t="s">
        <v>165</v>
      </c>
      <c r="G145" s="146" t="s">
        <v>166</v>
      </c>
      <c r="H145" s="147">
        <v>0.112</v>
      </c>
      <c r="I145" s="148"/>
      <c r="J145" s="149">
        <f>ROUND(I145*H145,2)</f>
        <v>0</v>
      </c>
      <c r="K145" s="145" t="s">
        <v>147</v>
      </c>
      <c r="L145" s="32"/>
      <c r="M145" s="150" t="s">
        <v>1</v>
      </c>
      <c r="N145" s="151" t="s">
        <v>39</v>
      </c>
      <c r="O145" s="57"/>
      <c r="P145" s="152">
        <f>O145*H145</f>
        <v>0</v>
      </c>
      <c r="Q145" s="152">
        <v>2.3010199999999998</v>
      </c>
      <c r="R145" s="152">
        <f>Q145*H145</f>
        <v>0.25771423999999998</v>
      </c>
      <c r="S145" s="152">
        <v>0</v>
      </c>
      <c r="T145" s="153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4" t="s">
        <v>148</v>
      </c>
      <c r="AT145" s="154" t="s">
        <v>143</v>
      </c>
      <c r="AU145" s="154" t="s">
        <v>84</v>
      </c>
      <c r="AY145" s="16" t="s">
        <v>140</v>
      </c>
      <c r="BE145" s="155">
        <f>IF(N145="základní",J145,0)</f>
        <v>0</v>
      </c>
      <c r="BF145" s="155">
        <f>IF(N145="snížená",J145,0)</f>
        <v>0</v>
      </c>
      <c r="BG145" s="155">
        <f>IF(N145="zákl. přenesená",J145,0)</f>
        <v>0</v>
      </c>
      <c r="BH145" s="155">
        <f>IF(N145="sníž. přenesená",J145,0)</f>
        <v>0</v>
      </c>
      <c r="BI145" s="155">
        <f>IF(N145="nulová",J145,0)</f>
        <v>0</v>
      </c>
      <c r="BJ145" s="16" t="s">
        <v>82</v>
      </c>
      <c r="BK145" s="155">
        <f>ROUND(I145*H145,2)</f>
        <v>0</v>
      </c>
      <c r="BL145" s="16" t="s">
        <v>148</v>
      </c>
      <c r="BM145" s="154" t="s">
        <v>167</v>
      </c>
    </row>
    <row r="146" spans="1:65" s="13" customFormat="1">
      <c r="B146" s="156"/>
      <c r="D146" s="157" t="s">
        <v>150</v>
      </c>
      <c r="E146" s="158" t="s">
        <v>1</v>
      </c>
      <c r="F146" s="159" t="s">
        <v>168</v>
      </c>
      <c r="H146" s="160">
        <v>8.7999999999999995E-2</v>
      </c>
      <c r="I146" s="161"/>
      <c r="L146" s="156"/>
      <c r="M146" s="162"/>
      <c r="N146" s="163"/>
      <c r="O146" s="163"/>
      <c r="P146" s="163"/>
      <c r="Q146" s="163"/>
      <c r="R146" s="163"/>
      <c r="S146" s="163"/>
      <c r="T146" s="164"/>
      <c r="AT146" s="158" t="s">
        <v>150</v>
      </c>
      <c r="AU146" s="158" t="s">
        <v>84</v>
      </c>
      <c r="AV146" s="13" t="s">
        <v>84</v>
      </c>
      <c r="AW146" s="13" t="s">
        <v>31</v>
      </c>
      <c r="AX146" s="13" t="s">
        <v>74</v>
      </c>
      <c r="AY146" s="158" t="s">
        <v>140</v>
      </c>
    </row>
    <row r="147" spans="1:65" s="13" customFormat="1">
      <c r="B147" s="156"/>
      <c r="D147" s="157" t="s">
        <v>150</v>
      </c>
      <c r="E147" s="158" t="s">
        <v>1</v>
      </c>
      <c r="F147" s="159" t="s">
        <v>169</v>
      </c>
      <c r="H147" s="160">
        <v>2.4E-2</v>
      </c>
      <c r="I147" s="161"/>
      <c r="L147" s="156"/>
      <c r="M147" s="162"/>
      <c r="N147" s="163"/>
      <c r="O147" s="163"/>
      <c r="P147" s="163"/>
      <c r="Q147" s="163"/>
      <c r="R147" s="163"/>
      <c r="S147" s="163"/>
      <c r="T147" s="164"/>
      <c r="AT147" s="158" t="s">
        <v>150</v>
      </c>
      <c r="AU147" s="158" t="s">
        <v>84</v>
      </c>
      <c r="AV147" s="13" t="s">
        <v>84</v>
      </c>
      <c r="AW147" s="13" t="s">
        <v>31</v>
      </c>
      <c r="AX147" s="13" t="s">
        <v>74</v>
      </c>
      <c r="AY147" s="158" t="s">
        <v>140</v>
      </c>
    </row>
    <row r="148" spans="1:65" s="14" customFormat="1">
      <c r="B148" s="165"/>
      <c r="D148" s="157" t="s">
        <v>150</v>
      </c>
      <c r="E148" s="166" t="s">
        <v>1</v>
      </c>
      <c r="F148" s="167" t="s">
        <v>152</v>
      </c>
      <c r="H148" s="168">
        <v>0.11199999999999999</v>
      </c>
      <c r="I148" s="169"/>
      <c r="L148" s="165"/>
      <c r="M148" s="170"/>
      <c r="N148" s="171"/>
      <c r="O148" s="171"/>
      <c r="P148" s="171"/>
      <c r="Q148" s="171"/>
      <c r="R148" s="171"/>
      <c r="S148" s="171"/>
      <c r="T148" s="172"/>
      <c r="AT148" s="166" t="s">
        <v>150</v>
      </c>
      <c r="AU148" s="166" t="s">
        <v>84</v>
      </c>
      <c r="AV148" s="14" t="s">
        <v>148</v>
      </c>
      <c r="AW148" s="14" t="s">
        <v>31</v>
      </c>
      <c r="AX148" s="14" t="s">
        <v>82</v>
      </c>
      <c r="AY148" s="166" t="s">
        <v>140</v>
      </c>
    </row>
    <row r="149" spans="1:65" s="12" customFormat="1" ht="22.9" customHeight="1">
      <c r="B149" s="129"/>
      <c r="D149" s="130" t="s">
        <v>73</v>
      </c>
      <c r="E149" s="140" t="s">
        <v>170</v>
      </c>
      <c r="F149" s="140" t="s">
        <v>171</v>
      </c>
      <c r="I149" s="132"/>
      <c r="J149" s="141">
        <f>BK149</f>
        <v>0</v>
      </c>
      <c r="L149" s="129"/>
      <c r="M149" s="134"/>
      <c r="N149" s="135"/>
      <c r="O149" s="135"/>
      <c r="P149" s="136">
        <f>SUM(P150:P163)</f>
        <v>0</v>
      </c>
      <c r="Q149" s="135"/>
      <c r="R149" s="136">
        <f>SUM(R150:R163)</f>
        <v>1.6212899999999999E-2</v>
      </c>
      <c r="S149" s="135"/>
      <c r="T149" s="137">
        <f>SUM(T150:T163)</f>
        <v>2.8247399999999998</v>
      </c>
      <c r="AR149" s="130" t="s">
        <v>82</v>
      </c>
      <c r="AT149" s="138" t="s">
        <v>73</v>
      </c>
      <c r="AU149" s="138" t="s">
        <v>82</v>
      </c>
      <c r="AY149" s="130" t="s">
        <v>140</v>
      </c>
      <c r="BK149" s="139">
        <f>SUM(BK150:BK163)</f>
        <v>0</v>
      </c>
    </row>
    <row r="150" spans="1:65" s="2" customFormat="1" ht="33" customHeight="1">
      <c r="A150" s="31"/>
      <c r="B150" s="142"/>
      <c r="C150" s="143" t="s">
        <v>172</v>
      </c>
      <c r="D150" s="143" t="s">
        <v>143</v>
      </c>
      <c r="E150" s="144" t="s">
        <v>173</v>
      </c>
      <c r="F150" s="145" t="s">
        <v>174</v>
      </c>
      <c r="G150" s="146" t="s">
        <v>146</v>
      </c>
      <c r="H150" s="147">
        <v>95.37</v>
      </c>
      <c r="I150" s="148"/>
      <c r="J150" s="149">
        <f>ROUND(I150*H150,2)</f>
        <v>0</v>
      </c>
      <c r="K150" s="145" t="s">
        <v>147</v>
      </c>
      <c r="L150" s="32"/>
      <c r="M150" s="150" t="s">
        <v>1</v>
      </c>
      <c r="N150" s="151" t="s">
        <v>39</v>
      </c>
      <c r="O150" s="57"/>
      <c r="P150" s="152">
        <f>O150*H150</f>
        <v>0</v>
      </c>
      <c r="Q150" s="152">
        <v>1.2999999999999999E-4</v>
      </c>
      <c r="R150" s="152">
        <f>Q150*H150</f>
        <v>1.2398099999999999E-2</v>
      </c>
      <c r="S150" s="152">
        <v>0</v>
      </c>
      <c r="T150" s="15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4" t="s">
        <v>148</v>
      </c>
      <c r="AT150" s="154" t="s">
        <v>143</v>
      </c>
      <c r="AU150" s="154" t="s">
        <v>84</v>
      </c>
      <c r="AY150" s="16" t="s">
        <v>140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6" t="s">
        <v>82</v>
      </c>
      <c r="BK150" s="155">
        <f>ROUND(I150*H150,2)</f>
        <v>0</v>
      </c>
      <c r="BL150" s="16" t="s">
        <v>148</v>
      </c>
      <c r="BM150" s="154" t="s">
        <v>175</v>
      </c>
    </row>
    <row r="151" spans="1:65" s="13" customFormat="1">
      <c r="B151" s="156"/>
      <c r="D151" s="157" t="s">
        <v>150</v>
      </c>
      <c r="E151" s="158" t="s">
        <v>1</v>
      </c>
      <c r="F151" s="159" t="s">
        <v>176</v>
      </c>
      <c r="H151" s="160">
        <v>95.37</v>
      </c>
      <c r="I151" s="161"/>
      <c r="L151" s="156"/>
      <c r="M151" s="162"/>
      <c r="N151" s="163"/>
      <c r="O151" s="163"/>
      <c r="P151" s="163"/>
      <c r="Q151" s="163"/>
      <c r="R151" s="163"/>
      <c r="S151" s="163"/>
      <c r="T151" s="164"/>
      <c r="AT151" s="158" t="s">
        <v>150</v>
      </c>
      <c r="AU151" s="158" t="s">
        <v>84</v>
      </c>
      <c r="AV151" s="13" t="s">
        <v>84</v>
      </c>
      <c r="AW151" s="13" t="s">
        <v>31</v>
      </c>
      <c r="AX151" s="13" t="s">
        <v>74</v>
      </c>
      <c r="AY151" s="158" t="s">
        <v>140</v>
      </c>
    </row>
    <row r="152" spans="1:65" s="14" customFormat="1">
      <c r="B152" s="165"/>
      <c r="D152" s="157" t="s">
        <v>150</v>
      </c>
      <c r="E152" s="166" t="s">
        <v>1</v>
      </c>
      <c r="F152" s="167" t="s">
        <v>152</v>
      </c>
      <c r="H152" s="168">
        <v>95.37</v>
      </c>
      <c r="I152" s="169"/>
      <c r="L152" s="165"/>
      <c r="M152" s="170"/>
      <c r="N152" s="171"/>
      <c r="O152" s="171"/>
      <c r="P152" s="171"/>
      <c r="Q152" s="171"/>
      <c r="R152" s="171"/>
      <c r="S152" s="171"/>
      <c r="T152" s="172"/>
      <c r="AT152" s="166" t="s">
        <v>150</v>
      </c>
      <c r="AU152" s="166" t="s">
        <v>84</v>
      </c>
      <c r="AV152" s="14" t="s">
        <v>148</v>
      </c>
      <c r="AW152" s="14" t="s">
        <v>31</v>
      </c>
      <c r="AX152" s="14" t="s">
        <v>82</v>
      </c>
      <c r="AY152" s="166" t="s">
        <v>140</v>
      </c>
    </row>
    <row r="153" spans="1:65" s="2" customFormat="1" ht="24.2" customHeight="1">
      <c r="A153" s="31"/>
      <c r="B153" s="142"/>
      <c r="C153" s="143" t="s">
        <v>153</v>
      </c>
      <c r="D153" s="143" t="s">
        <v>143</v>
      </c>
      <c r="E153" s="144" t="s">
        <v>177</v>
      </c>
      <c r="F153" s="145" t="s">
        <v>178</v>
      </c>
      <c r="G153" s="146" t="s">
        <v>146</v>
      </c>
      <c r="H153" s="147">
        <v>95.37</v>
      </c>
      <c r="I153" s="148"/>
      <c r="J153" s="149">
        <f>ROUND(I153*H153,2)</f>
        <v>0</v>
      </c>
      <c r="K153" s="145" t="s">
        <v>147</v>
      </c>
      <c r="L153" s="32"/>
      <c r="M153" s="150" t="s">
        <v>1</v>
      </c>
      <c r="N153" s="151" t="s">
        <v>39</v>
      </c>
      <c r="O153" s="57"/>
      <c r="P153" s="152">
        <f>O153*H153</f>
        <v>0</v>
      </c>
      <c r="Q153" s="152">
        <v>4.0000000000000003E-5</v>
      </c>
      <c r="R153" s="152">
        <f>Q153*H153</f>
        <v>3.8148000000000006E-3</v>
      </c>
      <c r="S153" s="152">
        <v>0</v>
      </c>
      <c r="T153" s="153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4" t="s">
        <v>148</v>
      </c>
      <c r="AT153" s="154" t="s">
        <v>143</v>
      </c>
      <c r="AU153" s="154" t="s">
        <v>84</v>
      </c>
      <c r="AY153" s="16" t="s">
        <v>140</v>
      </c>
      <c r="BE153" s="155">
        <f>IF(N153="základní",J153,0)</f>
        <v>0</v>
      </c>
      <c r="BF153" s="155">
        <f>IF(N153="snížená",J153,0)</f>
        <v>0</v>
      </c>
      <c r="BG153" s="155">
        <f>IF(N153="zákl. přenesená",J153,0)</f>
        <v>0</v>
      </c>
      <c r="BH153" s="155">
        <f>IF(N153="sníž. přenesená",J153,0)</f>
        <v>0</v>
      </c>
      <c r="BI153" s="155">
        <f>IF(N153="nulová",J153,0)</f>
        <v>0</v>
      </c>
      <c r="BJ153" s="16" t="s">
        <v>82</v>
      </c>
      <c r="BK153" s="155">
        <f>ROUND(I153*H153,2)</f>
        <v>0</v>
      </c>
      <c r="BL153" s="16" t="s">
        <v>148</v>
      </c>
      <c r="BM153" s="154" t="s">
        <v>179</v>
      </c>
    </row>
    <row r="154" spans="1:65" s="2" customFormat="1" ht="24.2" customHeight="1">
      <c r="A154" s="31"/>
      <c r="B154" s="142"/>
      <c r="C154" s="143" t="s">
        <v>180</v>
      </c>
      <c r="D154" s="143" t="s">
        <v>143</v>
      </c>
      <c r="E154" s="144" t="s">
        <v>181</v>
      </c>
      <c r="F154" s="145" t="s">
        <v>182</v>
      </c>
      <c r="G154" s="146" t="s">
        <v>146</v>
      </c>
      <c r="H154" s="147">
        <v>24.09</v>
      </c>
      <c r="I154" s="148"/>
      <c r="J154" s="149">
        <f>ROUND(I154*H154,2)</f>
        <v>0</v>
      </c>
      <c r="K154" s="145" t="s">
        <v>147</v>
      </c>
      <c r="L154" s="32"/>
      <c r="M154" s="150" t="s">
        <v>1</v>
      </c>
      <c r="N154" s="151" t="s">
        <v>39</v>
      </c>
      <c r="O154" s="57"/>
      <c r="P154" s="152">
        <f>O154*H154</f>
        <v>0</v>
      </c>
      <c r="Q154" s="152">
        <v>0</v>
      </c>
      <c r="R154" s="152">
        <f>Q154*H154</f>
        <v>0</v>
      </c>
      <c r="S154" s="152">
        <v>0.09</v>
      </c>
      <c r="T154" s="153">
        <f>S154*H154</f>
        <v>2.1680999999999999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4" t="s">
        <v>148</v>
      </c>
      <c r="AT154" s="154" t="s">
        <v>143</v>
      </c>
      <c r="AU154" s="154" t="s">
        <v>84</v>
      </c>
      <c r="AY154" s="16" t="s">
        <v>140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6" t="s">
        <v>82</v>
      </c>
      <c r="BK154" s="155">
        <f>ROUND(I154*H154,2)</f>
        <v>0</v>
      </c>
      <c r="BL154" s="16" t="s">
        <v>148</v>
      </c>
      <c r="BM154" s="154" t="s">
        <v>183</v>
      </c>
    </row>
    <row r="155" spans="1:65" s="13" customFormat="1">
      <c r="B155" s="156"/>
      <c r="D155" s="157" t="s">
        <v>150</v>
      </c>
      <c r="E155" s="158" t="s">
        <v>1</v>
      </c>
      <c r="F155" s="159" t="s">
        <v>184</v>
      </c>
      <c r="H155" s="160">
        <v>24.09</v>
      </c>
      <c r="I155" s="161"/>
      <c r="L155" s="156"/>
      <c r="M155" s="162"/>
      <c r="N155" s="163"/>
      <c r="O155" s="163"/>
      <c r="P155" s="163"/>
      <c r="Q155" s="163"/>
      <c r="R155" s="163"/>
      <c r="S155" s="163"/>
      <c r="T155" s="164"/>
      <c r="AT155" s="158" t="s">
        <v>150</v>
      </c>
      <c r="AU155" s="158" t="s">
        <v>84</v>
      </c>
      <c r="AV155" s="13" t="s">
        <v>84</v>
      </c>
      <c r="AW155" s="13" t="s">
        <v>31</v>
      </c>
      <c r="AX155" s="13" t="s">
        <v>74</v>
      </c>
      <c r="AY155" s="158" t="s">
        <v>140</v>
      </c>
    </row>
    <row r="156" spans="1:65" s="14" customFormat="1">
      <c r="B156" s="165"/>
      <c r="D156" s="157" t="s">
        <v>150</v>
      </c>
      <c r="E156" s="166" t="s">
        <v>1</v>
      </c>
      <c r="F156" s="167" t="s">
        <v>152</v>
      </c>
      <c r="H156" s="168">
        <v>24.09</v>
      </c>
      <c r="I156" s="169"/>
      <c r="L156" s="165"/>
      <c r="M156" s="170"/>
      <c r="N156" s="171"/>
      <c r="O156" s="171"/>
      <c r="P156" s="171"/>
      <c r="Q156" s="171"/>
      <c r="R156" s="171"/>
      <c r="S156" s="171"/>
      <c r="T156" s="172"/>
      <c r="AT156" s="166" t="s">
        <v>150</v>
      </c>
      <c r="AU156" s="166" t="s">
        <v>84</v>
      </c>
      <c r="AV156" s="14" t="s">
        <v>148</v>
      </c>
      <c r="AW156" s="14" t="s">
        <v>31</v>
      </c>
      <c r="AX156" s="14" t="s">
        <v>82</v>
      </c>
      <c r="AY156" s="166" t="s">
        <v>140</v>
      </c>
    </row>
    <row r="157" spans="1:65" s="2" customFormat="1" ht="21.75" customHeight="1">
      <c r="A157" s="31"/>
      <c r="B157" s="142"/>
      <c r="C157" s="143" t="s">
        <v>185</v>
      </c>
      <c r="D157" s="143" t="s">
        <v>143</v>
      </c>
      <c r="E157" s="144" t="s">
        <v>186</v>
      </c>
      <c r="F157" s="145" t="s">
        <v>187</v>
      </c>
      <c r="G157" s="146" t="s">
        <v>146</v>
      </c>
      <c r="H157" s="147">
        <v>3.2</v>
      </c>
      <c r="I157" s="148"/>
      <c r="J157" s="149">
        <f>ROUND(I157*H157,2)</f>
        <v>0</v>
      </c>
      <c r="K157" s="145" t="s">
        <v>147</v>
      </c>
      <c r="L157" s="32"/>
      <c r="M157" s="150" t="s">
        <v>1</v>
      </c>
      <c r="N157" s="151" t="s">
        <v>39</v>
      </c>
      <c r="O157" s="57"/>
      <c r="P157" s="152">
        <f>O157*H157</f>
        <v>0</v>
      </c>
      <c r="Q157" s="152">
        <v>0</v>
      </c>
      <c r="R157" s="152">
        <f>Q157*H157</f>
        <v>0</v>
      </c>
      <c r="S157" s="152">
        <v>7.5999999999999998E-2</v>
      </c>
      <c r="T157" s="153">
        <f>S157*H157</f>
        <v>0.2432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4" t="s">
        <v>148</v>
      </c>
      <c r="AT157" s="154" t="s">
        <v>143</v>
      </c>
      <c r="AU157" s="154" t="s">
        <v>84</v>
      </c>
      <c r="AY157" s="16" t="s">
        <v>140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6" t="s">
        <v>82</v>
      </c>
      <c r="BK157" s="155">
        <f>ROUND(I157*H157,2)</f>
        <v>0</v>
      </c>
      <c r="BL157" s="16" t="s">
        <v>148</v>
      </c>
      <c r="BM157" s="154" t="s">
        <v>188</v>
      </c>
    </row>
    <row r="158" spans="1:65" s="13" customFormat="1">
      <c r="B158" s="156"/>
      <c r="D158" s="157" t="s">
        <v>150</v>
      </c>
      <c r="E158" s="158" t="s">
        <v>1</v>
      </c>
      <c r="F158" s="159" t="s">
        <v>189</v>
      </c>
      <c r="H158" s="160">
        <v>3.2</v>
      </c>
      <c r="I158" s="161"/>
      <c r="L158" s="156"/>
      <c r="M158" s="162"/>
      <c r="N158" s="163"/>
      <c r="O158" s="163"/>
      <c r="P158" s="163"/>
      <c r="Q158" s="163"/>
      <c r="R158" s="163"/>
      <c r="S158" s="163"/>
      <c r="T158" s="164"/>
      <c r="AT158" s="158" t="s">
        <v>150</v>
      </c>
      <c r="AU158" s="158" t="s">
        <v>84</v>
      </c>
      <c r="AV158" s="13" t="s">
        <v>84</v>
      </c>
      <c r="AW158" s="13" t="s">
        <v>31</v>
      </c>
      <c r="AX158" s="13" t="s">
        <v>74</v>
      </c>
      <c r="AY158" s="158" t="s">
        <v>140</v>
      </c>
    </row>
    <row r="159" spans="1:65" s="14" customFormat="1">
      <c r="B159" s="165"/>
      <c r="D159" s="157" t="s">
        <v>150</v>
      </c>
      <c r="E159" s="166" t="s">
        <v>1</v>
      </c>
      <c r="F159" s="167" t="s">
        <v>152</v>
      </c>
      <c r="H159" s="168">
        <v>3.2</v>
      </c>
      <c r="I159" s="169"/>
      <c r="L159" s="165"/>
      <c r="M159" s="170"/>
      <c r="N159" s="171"/>
      <c r="O159" s="171"/>
      <c r="P159" s="171"/>
      <c r="Q159" s="171"/>
      <c r="R159" s="171"/>
      <c r="S159" s="171"/>
      <c r="T159" s="172"/>
      <c r="AT159" s="166" t="s">
        <v>150</v>
      </c>
      <c r="AU159" s="166" t="s">
        <v>84</v>
      </c>
      <c r="AV159" s="14" t="s">
        <v>148</v>
      </c>
      <c r="AW159" s="14" t="s">
        <v>31</v>
      </c>
      <c r="AX159" s="14" t="s">
        <v>82</v>
      </c>
      <c r="AY159" s="166" t="s">
        <v>140</v>
      </c>
    </row>
    <row r="160" spans="1:65" s="2" customFormat="1" ht="24.2" customHeight="1">
      <c r="A160" s="31"/>
      <c r="B160" s="142"/>
      <c r="C160" s="143" t="s">
        <v>170</v>
      </c>
      <c r="D160" s="143" t="s">
        <v>143</v>
      </c>
      <c r="E160" s="144" t="s">
        <v>190</v>
      </c>
      <c r="F160" s="145" t="s">
        <v>191</v>
      </c>
      <c r="G160" s="146" t="s">
        <v>146</v>
      </c>
      <c r="H160" s="147">
        <v>6.08</v>
      </c>
      <c r="I160" s="148"/>
      <c r="J160" s="149">
        <f>ROUND(I160*H160,2)</f>
        <v>0</v>
      </c>
      <c r="K160" s="145" t="s">
        <v>147</v>
      </c>
      <c r="L160" s="32"/>
      <c r="M160" s="150" t="s">
        <v>1</v>
      </c>
      <c r="N160" s="151" t="s">
        <v>39</v>
      </c>
      <c r="O160" s="57"/>
      <c r="P160" s="152">
        <f>O160*H160</f>
        <v>0</v>
      </c>
      <c r="Q160" s="152">
        <v>0</v>
      </c>
      <c r="R160" s="152">
        <f>Q160*H160</f>
        <v>0</v>
      </c>
      <c r="S160" s="152">
        <v>6.8000000000000005E-2</v>
      </c>
      <c r="T160" s="153">
        <f>S160*H160</f>
        <v>0.41344000000000003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4" t="s">
        <v>148</v>
      </c>
      <c r="AT160" s="154" t="s">
        <v>143</v>
      </c>
      <c r="AU160" s="154" t="s">
        <v>84</v>
      </c>
      <c r="AY160" s="16" t="s">
        <v>140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6" t="s">
        <v>82</v>
      </c>
      <c r="BK160" s="155">
        <f>ROUND(I160*H160,2)</f>
        <v>0</v>
      </c>
      <c r="BL160" s="16" t="s">
        <v>148</v>
      </c>
      <c r="BM160" s="154" t="s">
        <v>192</v>
      </c>
    </row>
    <row r="161" spans="1:65" s="13" customFormat="1">
      <c r="B161" s="156"/>
      <c r="D161" s="157" t="s">
        <v>150</v>
      </c>
      <c r="E161" s="158" t="s">
        <v>1</v>
      </c>
      <c r="F161" s="159" t="s">
        <v>193</v>
      </c>
      <c r="H161" s="160">
        <v>3.04</v>
      </c>
      <c r="I161" s="161"/>
      <c r="L161" s="156"/>
      <c r="M161" s="162"/>
      <c r="N161" s="163"/>
      <c r="O161" s="163"/>
      <c r="P161" s="163"/>
      <c r="Q161" s="163"/>
      <c r="R161" s="163"/>
      <c r="S161" s="163"/>
      <c r="T161" s="164"/>
      <c r="AT161" s="158" t="s">
        <v>150</v>
      </c>
      <c r="AU161" s="158" t="s">
        <v>84</v>
      </c>
      <c r="AV161" s="13" t="s">
        <v>84</v>
      </c>
      <c r="AW161" s="13" t="s">
        <v>31</v>
      </c>
      <c r="AX161" s="13" t="s">
        <v>74</v>
      </c>
      <c r="AY161" s="158" t="s">
        <v>140</v>
      </c>
    </row>
    <row r="162" spans="1:65" s="13" customFormat="1">
      <c r="B162" s="156"/>
      <c r="D162" s="157" t="s">
        <v>150</v>
      </c>
      <c r="E162" s="158" t="s">
        <v>1</v>
      </c>
      <c r="F162" s="159" t="s">
        <v>194</v>
      </c>
      <c r="H162" s="160">
        <v>3.04</v>
      </c>
      <c r="I162" s="161"/>
      <c r="L162" s="156"/>
      <c r="M162" s="162"/>
      <c r="N162" s="163"/>
      <c r="O162" s="163"/>
      <c r="P162" s="163"/>
      <c r="Q162" s="163"/>
      <c r="R162" s="163"/>
      <c r="S162" s="163"/>
      <c r="T162" s="164"/>
      <c r="AT162" s="158" t="s">
        <v>150</v>
      </c>
      <c r="AU162" s="158" t="s">
        <v>84</v>
      </c>
      <c r="AV162" s="13" t="s">
        <v>84</v>
      </c>
      <c r="AW162" s="13" t="s">
        <v>31</v>
      </c>
      <c r="AX162" s="13" t="s">
        <v>74</v>
      </c>
      <c r="AY162" s="158" t="s">
        <v>140</v>
      </c>
    </row>
    <row r="163" spans="1:65" s="14" customFormat="1">
      <c r="B163" s="165"/>
      <c r="D163" s="157" t="s">
        <v>150</v>
      </c>
      <c r="E163" s="166" t="s">
        <v>1</v>
      </c>
      <c r="F163" s="167" t="s">
        <v>152</v>
      </c>
      <c r="H163" s="168">
        <v>6.08</v>
      </c>
      <c r="I163" s="169"/>
      <c r="L163" s="165"/>
      <c r="M163" s="170"/>
      <c r="N163" s="171"/>
      <c r="O163" s="171"/>
      <c r="P163" s="171"/>
      <c r="Q163" s="171"/>
      <c r="R163" s="171"/>
      <c r="S163" s="171"/>
      <c r="T163" s="172"/>
      <c r="AT163" s="166" t="s">
        <v>150</v>
      </c>
      <c r="AU163" s="166" t="s">
        <v>84</v>
      </c>
      <c r="AV163" s="14" t="s">
        <v>148</v>
      </c>
      <c r="AW163" s="14" t="s">
        <v>31</v>
      </c>
      <c r="AX163" s="14" t="s">
        <v>82</v>
      </c>
      <c r="AY163" s="166" t="s">
        <v>140</v>
      </c>
    </row>
    <row r="164" spans="1:65" s="12" customFormat="1" ht="22.9" customHeight="1">
      <c r="B164" s="129"/>
      <c r="D164" s="130" t="s">
        <v>73</v>
      </c>
      <c r="E164" s="140" t="s">
        <v>195</v>
      </c>
      <c r="F164" s="140" t="s">
        <v>196</v>
      </c>
      <c r="I164" s="132"/>
      <c r="J164" s="141">
        <f>BK164</f>
        <v>0</v>
      </c>
      <c r="L164" s="129"/>
      <c r="M164" s="134"/>
      <c r="N164" s="135"/>
      <c r="O164" s="135"/>
      <c r="P164" s="136">
        <f>SUM(P165:P169)</f>
        <v>0</v>
      </c>
      <c r="Q164" s="135"/>
      <c r="R164" s="136">
        <f>SUM(R165:R169)</f>
        <v>0</v>
      </c>
      <c r="S164" s="135"/>
      <c r="T164" s="137">
        <f>SUM(T165:T169)</f>
        <v>0</v>
      </c>
      <c r="AR164" s="130" t="s">
        <v>82</v>
      </c>
      <c r="AT164" s="138" t="s">
        <v>73</v>
      </c>
      <c r="AU164" s="138" t="s">
        <v>82</v>
      </c>
      <c r="AY164" s="130" t="s">
        <v>140</v>
      </c>
      <c r="BK164" s="139">
        <f>SUM(BK165:BK169)</f>
        <v>0</v>
      </c>
    </row>
    <row r="165" spans="1:65" s="2" customFormat="1" ht="33" customHeight="1">
      <c r="A165" s="31"/>
      <c r="B165" s="142"/>
      <c r="C165" s="143" t="s">
        <v>197</v>
      </c>
      <c r="D165" s="143" t="s">
        <v>143</v>
      </c>
      <c r="E165" s="144" t="s">
        <v>198</v>
      </c>
      <c r="F165" s="145" t="s">
        <v>199</v>
      </c>
      <c r="G165" s="146" t="s">
        <v>200</v>
      </c>
      <c r="H165" s="147">
        <v>3.2709999999999999</v>
      </c>
      <c r="I165" s="148"/>
      <c r="J165" s="149">
        <f>ROUND(I165*H165,2)</f>
        <v>0</v>
      </c>
      <c r="K165" s="145" t="s">
        <v>147</v>
      </c>
      <c r="L165" s="32"/>
      <c r="M165" s="150" t="s">
        <v>1</v>
      </c>
      <c r="N165" s="151" t="s">
        <v>39</v>
      </c>
      <c r="O165" s="57"/>
      <c r="P165" s="152">
        <f>O165*H165</f>
        <v>0</v>
      </c>
      <c r="Q165" s="152">
        <v>0</v>
      </c>
      <c r="R165" s="152">
        <f>Q165*H165</f>
        <v>0</v>
      </c>
      <c r="S165" s="152">
        <v>0</v>
      </c>
      <c r="T165" s="153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4" t="s">
        <v>148</v>
      </c>
      <c r="AT165" s="154" t="s">
        <v>143</v>
      </c>
      <c r="AU165" s="154" t="s">
        <v>84</v>
      </c>
      <c r="AY165" s="16" t="s">
        <v>140</v>
      </c>
      <c r="BE165" s="155">
        <f>IF(N165="základní",J165,0)</f>
        <v>0</v>
      </c>
      <c r="BF165" s="155">
        <f>IF(N165="snížená",J165,0)</f>
        <v>0</v>
      </c>
      <c r="BG165" s="155">
        <f>IF(N165="zákl. přenesená",J165,0)</f>
        <v>0</v>
      </c>
      <c r="BH165" s="155">
        <f>IF(N165="sníž. přenesená",J165,0)</f>
        <v>0</v>
      </c>
      <c r="BI165" s="155">
        <f>IF(N165="nulová",J165,0)</f>
        <v>0</v>
      </c>
      <c r="BJ165" s="16" t="s">
        <v>82</v>
      </c>
      <c r="BK165" s="155">
        <f>ROUND(I165*H165,2)</f>
        <v>0</v>
      </c>
      <c r="BL165" s="16" t="s">
        <v>148</v>
      </c>
      <c r="BM165" s="154" t="s">
        <v>201</v>
      </c>
    </row>
    <row r="166" spans="1:65" s="2" customFormat="1" ht="24.2" customHeight="1">
      <c r="A166" s="31"/>
      <c r="B166" s="142"/>
      <c r="C166" s="143" t="s">
        <v>202</v>
      </c>
      <c r="D166" s="143" t="s">
        <v>143</v>
      </c>
      <c r="E166" s="144" t="s">
        <v>203</v>
      </c>
      <c r="F166" s="145" t="s">
        <v>204</v>
      </c>
      <c r="G166" s="146" t="s">
        <v>200</v>
      </c>
      <c r="H166" s="147">
        <v>3.2709999999999999</v>
      </c>
      <c r="I166" s="148"/>
      <c r="J166" s="149">
        <f>ROUND(I166*H166,2)</f>
        <v>0</v>
      </c>
      <c r="K166" s="145" t="s">
        <v>147</v>
      </c>
      <c r="L166" s="32"/>
      <c r="M166" s="150" t="s">
        <v>1</v>
      </c>
      <c r="N166" s="151" t="s">
        <v>39</v>
      </c>
      <c r="O166" s="57"/>
      <c r="P166" s="152">
        <f>O166*H166</f>
        <v>0</v>
      </c>
      <c r="Q166" s="152">
        <v>0</v>
      </c>
      <c r="R166" s="152">
        <f>Q166*H166</f>
        <v>0</v>
      </c>
      <c r="S166" s="152">
        <v>0</v>
      </c>
      <c r="T166" s="15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4" t="s">
        <v>148</v>
      </c>
      <c r="AT166" s="154" t="s">
        <v>143</v>
      </c>
      <c r="AU166" s="154" t="s">
        <v>84</v>
      </c>
      <c r="AY166" s="16" t="s">
        <v>140</v>
      </c>
      <c r="BE166" s="155">
        <f>IF(N166="základní",J166,0)</f>
        <v>0</v>
      </c>
      <c r="BF166" s="155">
        <f>IF(N166="snížená",J166,0)</f>
        <v>0</v>
      </c>
      <c r="BG166" s="155">
        <f>IF(N166="zákl. přenesená",J166,0)</f>
        <v>0</v>
      </c>
      <c r="BH166" s="155">
        <f>IF(N166="sníž. přenesená",J166,0)</f>
        <v>0</v>
      </c>
      <c r="BI166" s="155">
        <f>IF(N166="nulová",J166,0)</f>
        <v>0</v>
      </c>
      <c r="BJ166" s="16" t="s">
        <v>82</v>
      </c>
      <c r="BK166" s="155">
        <f>ROUND(I166*H166,2)</f>
        <v>0</v>
      </c>
      <c r="BL166" s="16" t="s">
        <v>148</v>
      </c>
      <c r="BM166" s="154" t="s">
        <v>205</v>
      </c>
    </row>
    <row r="167" spans="1:65" s="2" customFormat="1" ht="24.2" customHeight="1">
      <c r="A167" s="31"/>
      <c r="B167" s="142"/>
      <c r="C167" s="143" t="s">
        <v>8</v>
      </c>
      <c r="D167" s="143" t="s">
        <v>143</v>
      </c>
      <c r="E167" s="144" t="s">
        <v>206</v>
      </c>
      <c r="F167" s="145" t="s">
        <v>207</v>
      </c>
      <c r="G167" s="146" t="s">
        <v>200</v>
      </c>
      <c r="H167" s="147">
        <v>15.047000000000001</v>
      </c>
      <c r="I167" s="148"/>
      <c r="J167" s="149">
        <f>ROUND(I167*H167,2)</f>
        <v>0</v>
      </c>
      <c r="K167" s="145" t="s">
        <v>147</v>
      </c>
      <c r="L167" s="32"/>
      <c r="M167" s="150" t="s">
        <v>1</v>
      </c>
      <c r="N167" s="151" t="s">
        <v>39</v>
      </c>
      <c r="O167" s="57"/>
      <c r="P167" s="152">
        <f>O167*H167</f>
        <v>0</v>
      </c>
      <c r="Q167" s="152">
        <v>0</v>
      </c>
      <c r="R167" s="152">
        <f>Q167*H167</f>
        <v>0</v>
      </c>
      <c r="S167" s="152">
        <v>0</v>
      </c>
      <c r="T167" s="153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4" t="s">
        <v>148</v>
      </c>
      <c r="AT167" s="154" t="s">
        <v>143</v>
      </c>
      <c r="AU167" s="154" t="s">
        <v>84</v>
      </c>
      <c r="AY167" s="16" t="s">
        <v>140</v>
      </c>
      <c r="BE167" s="155">
        <f>IF(N167="základní",J167,0)</f>
        <v>0</v>
      </c>
      <c r="BF167" s="155">
        <f>IF(N167="snížená",J167,0)</f>
        <v>0</v>
      </c>
      <c r="BG167" s="155">
        <f>IF(N167="zákl. přenesená",J167,0)</f>
        <v>0</v>
      </c>
      <c r="BH167" s="155">
        <f>IF(N167="sníž. přenesená",J167,0)</f>
        <v>0</v>
      </c>
      <c r="BI167" s="155">
        <f>IF(N167="nulová",J167,0)</f>
        <v>0</v>
      </c>
      <c r="BJ167" s="16" t="s">
        <v>82</v>
      </c>
      <c r="BK167" s="155">
        <f>ROUND(I167*H167,2)</f>
        <v>0</v>
      </c>
      <c r="BL167" s="16" t="s">
        <v>148</v>
      </c>
      <c r="BM167" s="154" t="s">
        <v>208</v>
      </c>
    </row>
    <row r="168" spans="1:65" s="13" customFormat="1">
      <c r="B168" s="156"/>
      <c r="D168" s="157" t="s">
        <v>150</v>
      </c>
      <c r="F168" s="159" t="s">
        <v>209</v>
      </c>
      <c r="H168" s="160">
        <v>15.047000000000001</v>
      </c>
      <c r="I168" s="161"/>
      <c r="L168" s="156"/>
      <c r="M168" s="162"/>
      <c r="N168" s="163"/>
      <c r="O168" s="163"/>
      <c r="P168" s="163"/>
      <c r="Q168" s="163"/>
      <c r="R168" s="163"/>
      <c r="S168" s="163"/>
      <c r="T168" s="164"/>
      <c r="AT168" s="158" t="s">
        <v>150</v>
      </c>
      <c r="AU168" s="158" t="s">
        <v>84</v>
      </c>
      <c r="AV168" s="13" t="s">
        <v>84</v>
      </c>
      <c r="AW168" s="13" t="s">
        <v>3</v>
      </c>
      <c r="AX168" s="13" t="s">
        <v>82</v>
      </c>
      <c r="AY168" s="158" t="s">
        <v>140</v>
      </c>
    </row>
    <row r="169" spans="1:65" s="2" customFormat="1" ht="33" customHeight="1">
      <c r="A169" s="31"/>
      <c r="B169" s="142"/>
      <c r="C169" s="143" t="s">
        <v>210</v>
      </c>
      <c r="D169" s="143" t="s">
        <v>143</v>
      </c>
      <c r="E169" s="144" t="s">
        <v>211</v>
      </c>
      <c r="F169" s="145" t="s">
        <v>212</v>
      </c>
      <c r="G169" s="146" t="s">
        <v>200</v>
      </c>
      <c r="H169" s="147">
        <v>3.2709999999999999</v>
      </c>
      <c r="I169" s="148"/>
      <c r="J169" s="149">
        <f>ROUND(I169*H169,2)</f>
        <v>0</v>
      </c>
      <c r="K169" s="145" t="s">
        <v>147</v>
      </c>
      <c r="L169" s="32"/>
      <c r="M169" s="150" t="s">
        <v>1</v>
      </c>
      <c r="N169" s="151" t="s">
        <v>39</v>
      </c>
      <c r="O169" s="57"/>
      <c r="P169" s="152">
        <f>O169*H169</f>
        <v>0</v>
      </c>
      <c r="Q169" s="152">
        <v>0</v>
      </c>
      <c r="R169" s="152">
        <f>Q169*H169</f>
        <v>0</v>
      </c>
      <c r="S169" s="152">
        <v>0</v>
      </c>
      <c r="T169" s="153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4" t="s">
        <v>148</v>
      </c>
      <c r="AT169" s="154" t="s">
        <v>143</v>
      </c>
      <c r="AU169" s="154" t="s">
        <v>84</v>
      </c>
      <c r="AY169" s="16" t="s">
        <v>140</v>
      </c>
      <c r="BE169" s="155">
        <f>IF(N169="základní",J169,0)</f>
        <v>0</v>
      </c>
      <c r="BF169" s="155">
        <f>IF(N169="snížená",J169,0)</f>
        <v>0</v>
      </c>
      <c r="BG169" s="155">
        <f>IF(N169="zákl. přenesená",J169,0)</f>
        <v>0</v>
      </c>
      <c r="BH169" s="155">
        <f>IF(N169="sníž. přenesená",J169,0)</f>
        <v>0</v>
      </c>
      <c r="BI169" s="155">
        <f>IF(N169="nulová",J169,0)</f>
        <v>0</v>
      </c>
      <c r="BJ169" s="16" t="s">
        <v>82</v>
      </c>
      <c r="BK169" s="155">
        <f>ROUND(I169*H169,2)</f>
        <v>0</v>
      </c>
      <c r="BL169" s="16" t="s">
        <v>148</v>
      </c>
      <c r="BM169" s="154" t="s">
        <v>213</v>
      </c>
    </row>
    <row r="170" spans="1:65" s="12" customFormat="1" ht="22.9" customHeight="1">
      <c r="B170" s="129"/>
      <c r="D170" s="130" t="s">
        <v>73</v>
      </c>
      <c r="E170" s="140" t="s">
        <v>214</v>
      </c>
      <c r="F170" s="140" t="s">
        <v>215</v>
      </c>
      <c r="I170" s="132"/>
      <c r="J170" s="141">
        <f>BK170</f>
        <v>0</v>
      </c>
      <c r="L170" s="129"/>
      <c r="M170" s="134"/>
      <c r="N170" s="135"/>
      <c r="O170" s="135"/>
      <c r="P170" s="136">
        <f>P171</f>
        <v>0</v>
      </c>
      <c r="Q170" s="135"/>
      <c r="R170" s="136">
        <f>R171</f>
        <v>0</v>
      </c>
      <c r="S170" s="135"/>
      <c r="T170" s="137">
        <f>T171</f>
        <v>0</v>
      </c>
      <c r="AR170" s="130" t="s">
        <v>82</v>
      </c>
      <c r="AT170" s="138" t="s">
        <v>73</v>
      </c>
      <c r="AU170" s="138" t="s">
        <v>82</v>
      </c>
      <c r="AY170" s="130" t="s">
        <v>140</v>
      </c>
      <c r="BK170" s="139">
        <f>BK171</f>
        <v>0</v>
      </c>
    </row>
    <row r="171" spans="1:65" s="2" customFormat="1" ht="24.2" customHeight="1">
      <c r="A171" s="31"/>
      <c r="B171" s="142"/>
      <c r="C171" s="143" t="s">
        <v>216</v>
      </c>
      <c r="D171" s="143" t="s">
        <v>143</v>
      </c>
      <c r="E171" s="144" t="s">
        <v>217</v>
      </c>
      <c r="F171" s="145" t="s">
        <v>218</v>
      </c>
      <c r="G171" s="146" t="s">
        <v>200</v>
      </c>
      <c r="H171" s="147">
        <v>1.202</v>
      </c>
      <c r="I171" s="148"/>
      <c r="J171" s="149">
        <f>ROUND(I171*H171,2)</f>
        <v>0</v>
      </c>
      <c r="K171" s="145" t="s">
        <v>147</v>
      </c>
      <c r="L171" s="32"/>
      <c r="M171" s="150" t="s">
        <v>1</v>
      </c>
      <c r="N171" s="151" t="s">
        <v>39</v>
      </c>
      <c r="O171" s="57"/>
      <c r="P171" s="152">
        <f>O171*H171</f>
        <v>0</v>
      </c>
      <c r="Q171" s="152">
        <v>0</v>
      </c>
      <c r="R171" s="152">
        <f>Q171*H171</f>
        <v>0</v>
      </c>
      <c r="S171" s="152">
        <v>0</v>
      </c>
      <c r="T171" s="153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4" t="s">
        <v>148</v>
      </c>
      <c r="AT171" s="154" t="s">
        <v>143</v>
      </c>
      <c r="AU171" s="154" t="s">
        <v>84</v>
      </c>
      <c r="AY171" s="16" t="s">
        <v>140</v>
      </c>
      <c r="BE171" s="155">
        <f>IF(N171="základní",J171,0)</f>
        <v>0</v>
      </c>
      <c r="BF171" s="155">
        <f>IF(N171="snížená",J171,0)</f>
        <v>0</v>
      </c>
      <c r="BG171" s="155">
        <f>IF(N171="zákl. přenesená",J171,0)</f>
        <v>0</v>
      </c>
      <c r="BH171" s="155">
        <f>IF(N171="sníž. přenesená",J171,0)</f>
        <v>0</v>
      </c>
      <c r="BI171" s="155">
        <f>IF(N171="nulová",J171,0)</f>
        <v>0</v>
      </c>
      <c r="BJ171" s="16" t="s">
        <v>82</v>
      </c>
      <c r="BK171" s="155">
        <f>ROUND(I171*H171,2)</f>
        <v>0</v>
      </c>
      <c r="BL171" s="16" t="s">
        <v>148</v>
      </c>
      <c r="BM171" s="154" t="s">
        <v>219</v>
      </c>
    </row>
    <row r="172" spans="1:65" s="12" customFormat="1" ht="25.9" customHeight="1">
      <c r="B172" s="129"/>
      <c r="D172" s="130" t="s">
        <v>73</v>
      </c>
      <c r="E172" s="131" t="s">
        <v>220</v>
      </c>
      <c r="F172" s="131" t="s">
        <v>221</v>
      </c>
      <c r="I172" s="132"/>
      <c r="J172" s="133">
        <f>BK172</f>
        <v>0</v>
      </c>
      <c r="L172" s="129"/>
      <c r="M172" s="134"/>
      <c r="N172" s="135"/>
      <c r="O172" s="135"/>
      <c r="P172" s="136">
        <f>P173+P180+P182+P184+P192+P196+P213+P236+P246</f>
        <v>0</v>
      </c>
      <c r="Q172" s="135"/>
      <c r="R172" s="136">
        <f>R173+R180+R182+R184+R192+R196+R213+R236+R246</f>
        <v>0.91363762000000004</v>
      </c>
      <c r="S172" s="135"/>
      <c r="T172" s="137">
        <f>T173+T180+T182+T184+T192+T196+T213+T236+T246</f>
        <v>0.44580129999999996</v>
      </c>
      <c r="AR172" s="130" t="s">
        <v>84</v>
      </c>
      <c r="AT172" s="138" t="s">
        <v>73</v>
      </c>
      <c r="AU172" s="138" t="s">
        <v>74</v>
      </c>
      <c r="AY172" s="130" t="s">
        <v>140</v>
      </c>
      <c r="BK172" s="139">
        <f>BK173+BK180+BK182+BK184+BK192+BK196+BK213+BK236+BK246</f>
        <v>0</v>
      </c>
    </row>
    <row r="173" spans="1:65" s="12" customFormat="1" ht="22.9" customHeight="1">
      <c r="B173" s="129"/>
      <c r="D173" s="130" t="s">
        <v>73</v>
      </c>
      <c r="E173" s="140" t="s">
        <v>222</v>
      </c>
      <c r="F173" s="140" t="s">
        <v>223</v>
      </c>
      <c r="I173" s="132"/>
      <c r="J173" s="141">
        <f>BK173</f>
        <v>0</v>
      </c>
      <c r="L173" s="129"/>
      <c r="M173" s="134"/>
      <c r="N173" s="135"/>
      <c r="O173" s="135"/>
      <c r="P173" s="136">
        <f>SUM(P174:P179)</f>
        <v>0</v>
      </c>
      <c r="Q173" s="135"/>
      <c r="R173" s="136">
        <f>SUM(R174:R179)</f>
        <v>0.27404304000000002</v>
      </c>
      <c r="S173" s="135"/>
      <c r="T173" s="137">
        <f>SUM(T174:T179)</f>
        <v>0</v>
      </c>
      <c r="AR173" s="130" t="s">
        <v>84</v>
      </c>
      <c r="AT173" s="138" t="s">
        <v>73</v>
      </c>
      <c r="AU173" s="138" t="s">
        <v>82</v>
      </c>
      <c r="AY173" s="130" t="s">
        <v>140</v>
      </c>
      <c r="BK173" s="139">
        <f>SUM(BK174:BK179)</f>
        <v>0</v>
      </c>
    </row>
    <row r="174" spans="1:65" s="2" customFormat="1" ht="24.2" customHeight="1">
      <c r="A174" s="31"/>
      <c r="B174" s="142"/>
      <c r="C174" s="143" t="s">
        <v>224</v>
      </c>
      <c r="D174" s="143" t="s">
        <v>143</v>
      </c>
      <c r="E174" s="144" t="s">
        <v>225</v>
      </c>
      <c r="F174" s="145" t="s">
        <v>226</v>
      </c>
      <c r="G174" s="146" t="s">
        <v>146</v>
      </c>
      <c r="H174" s="147">
        <v>26.73</v>
      </c>
      <c r="I174" s="148"/>
      <c r="J174" s="149">
        <f>ROUND(I174*H174,2)</f>
        <v>0</v>
      </c>
      <c r="K174" s="145" t="s">
        <v>147</v>
      </c>
      <c r="L174" s="32"/>
      <c r="M174" s="150" t="s">
        <v>1</v>
      </c>
      <c r="N174" s="151" t="s">
        <v>39</v>
      </c>
      <c r="O174" s="57"/>
      <c r="P174" s="152">
        <f>O174*H174</f>
        <v>0</v>
      </c>
      <c r="Q174" s="152">
        <v>5.0000000000000001E-4</v>
      </c>
      <c r="R174" s="152">
        <f>Q174*H174</f>
        <v>1.3365E-2</v>
      </c>
      <c r="S174" s="152">
        <v>0</v>
      </c>
      <c r="T174" s="153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4" t="s">
        <v>227</v>
      </c>
      <c r="AT174" s="154" t="s">
        <v>143</v>
      </c>
      <c r="AU174" s="154" t="s">
        <v>84</v>
      </c>
      <c r="AY174" s="16" t="s">
        <v>140</v>
      </c>
      <c r="BE174" s="155">
        <f>IF(N174="základní",J174,0)</f>
        <v>0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16" t="s">
        <v>82</v>
      </c>
      <c r="BK174" s="155">
        <f>ROUND(I174*H174,2)</f>
        <v>0</v>
      </c>
      <c r="BL174" s="16" t="s">
        <v>227</v>
      </c>
      <c r="BM174" s="154" t="s">
        <v>228</v>
      </c>
    </row>
    <row r="175" spans="1:65" s="13" customFormat="1">
      <c r="B175" s="156"/>
      <c r="D175" s="157" t="s">
        <v>150</v>
      </c>
      <c r="E175" s="158" t="s">
        <v>1</v>
      </c>
      <c r="F175" s="159" t="s">
        <v>229</v>
      </c>
      <c r="H175" s="160">
        <v>26.73</v>
      </c>
      <c r="I175" s="161"/>
      <c r="L175" s="156"/>
      <c r="M175" s="162"/>
      <c r="N175" s="163"/>
      <c r="O175" s="163"/>
      <c r="P175" s="163"/>
      <c r="Q175" s="163"/>
      <c r="R175" s="163"/>
      <c r="S175" s="163"/>
      <c r="T175" s="164"/>
      <c r="AT175" s="158" t="s">
        <v>150</v>
      </c>
      <c r="AU175" s="158" t="s">
        <v>84</v>
      </c>
      <c r="AV175" s="13" t="s">
        <v>84</v>
      </c>
      <c r="AW175" s="13" t="s">
        <v>31</v>
      </c>
      <c r="AX175" s="13" t="s">
        <v>74</v>
      </c>
      <c r="AY175" s="158" t="s">
        <v>140</v>
      </c>
    </row>
    <row r="176" spans="1:65" s="14" customFormat="1">
      <c r="B176" s="165"/>
      <c r="D176" s="157" t="s">
        <v>150</v>
      </c>
      <c r="E176" s="166" t="s">
        <v>1</v>
      </c>
      <c r="F176" s="167" t="s">
        <v>152</v>
      </c>
      <c r="H176" s="168">
        <v>26.73</v>
      </c>
      <c r="I176" s="169"/>
      <c r="L176" s="165"/>
      <c r="M176" s="170"/>
      <c r="N176" s="171"/>
      <c r="O176" s="171"/>
      <c r="P176" s="171"/>
      <c r="Q176" s="171"/>
      <c r="R176" s="171"/>
      <c r="S176" s="171"/>
      <c r="T176" s="172"/>
      <c r="AT176" s="166" t="s">
        <v>150</v>
      </c>
      <c r="AU176" s="166" t="s">
        <v>84</v>
      </c>
      <c r="AV176" s="14" t="s">
        <v>148</v>
      </c>
      <c r="AW176" s="14" t="s">
        <v>31</v>
      </c>
      <c r="AX176" s="14" t="s">
        <v>82</v>
      </c>
      <c r="AY176" s="166" t="s">
        <v>140</v>
      </c>
    </row>
    <row r="177" spans="1:65" s="2" customFormat="1" ht="37.9" customHeight="1">
      <c r="A177" s="31"/>
      <c r="B177" s="142"/>
      <c r="C177" s="173" t="s">
        <v>227</v>
      </c>
      <c r="D177" s="173" t="s">
        <v>230</v>
      </c>
      <c r="E177" s="174" t="s">
        <v>231</v>
      </c>
      <c r="F177" s="175" t="s">
        <v>232</v>
      </c>
      <c r="G177" s="176" t="s">
        <v>146</v>
      </c>
      <c r="H177" s="177">
        <v>28.867999999999999</v>
      </c>
      <c r="I177" s="178"/>
      <c r="J177" s="179">
        <f>ROUND(I177*H177,2)</f>
        <v>0</v>
      </c>
      <c r="K177" s="175" t="s">
        <v>147</v>
      </c>
      <c r="L177" s="180"/>
      <c r="M177" s="181" t="s">
        <v>1</v>
      </c>
      <c r="N177" s="182" t="s">
        <v>39</v>
      </c>
      <c r="O177" s="57"/>
      <c r="P177" s="152">
        <f>O177*H177</f>
        <v>0</v>
      </c>
      <c r="Q177" s="152">
        <v>9.0299999999999998E-3</v>
      </c>
      <c r="R177" s="152">
        <f>Q177*H177</f>
        <v>0.26067804</v>
      </c>
      <c r="S177" s="152">
        <v>0</v>
      </c>
      <c r="T177" s="15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4" t="s">
        <v>233</v>
      </c>
      <c r="AT177" s="154" t="s">
        <v>230</v>
      </c>
      <c r="AU177" s="154" t="s">
        <v>84</v>
      </c>
      <c r="AY177" s="16" t="s">
        <v>140</v>
      </c>
      <c r="BE177" s="155">
        <f>IF(N177="základní",J177,0)</f>
        <v>0</v>
      </c>
      <c r="BF177" s="155">
        <f>IF(N177="snížená",J177,0)</f>
        <v>0</v>
      </c>
      <c r="BG177" s="155">
        <f>IF(N177="zákl. přenesená",J177,0)</f>
        <v>0</v>
      </c>
      <c r="BH177" s="155">
        <f>IF(N177="sníž. přenesená",J177,0)</f>
        <v>0</v>
      </c>
      <c r="BI177" s="155">
        <f>IF(N177="nulová",J177,0)</f>
        <v>0</v>
      </c>
      <c r="BJ177" s="16" t="s">
        <v>82</v>
      </c>
      <c r="BK177" s="155">
        <f>ROUND(I177*H177,2)</f>
        <v>0</v>
      </c>
      <c r="BL177" s="16" t="s">
        <v>227</v>
      </c>
      <c r="BM177" s="154" t="s">
        <v>234</v>
      </c>
    </row>
    <row r="178" spans="1:65" s="13" customFormat="1">
      <c r="B178" s="156"/>
      <c r="D178" s="157" t="s">
        <v>150</v>
      </c>
      <c r="F178" s="159" t="s">
        <v>235</v>
      </c>
      <c r="H178" s="160">
        <v>28.867999999999999</v>
      </c>
      <c r="I178" s="161"/>
      <c r="L178" s="156"/>
      <c r="M178" s="162"/>
      <c r="N178" s="163"/>
      <c r="O178" s="163"/>
      <c r="P178" s="163"/>
      <c r="Q178" s="163"/>
      <c r="R178" s="163"/>
      <c r="S178" s="163"/>
      <c r="T178" s="164"/>
      <c r="AT178" s="158" t="s">
        <v>150</v>
      </c>
      <c r="AU178" s="158" t="s">
        <v>84</v>
      </c>
      <c r="AV178" s="13" t="s">
        <v>84</v>
      </c>
      <c r="AW178" s="13" t="s">
        <v>3</v>
      </c>
      <c r="AX178" s="13" t="s">
        <v>82</v>
      </c>
      <c r="AY178" s="158" t="s">
        <v>140</v>
      </c>
    </row>
    <row r="179" spans="1:65" s="2" customFormat="1" ht="37.9" customHeight="1">
      <c r="A179" s="31"/>
      <c r="B179" s="142"/>
      <c r="C179" s="143" t="s">
        <v>236</v>
      </c>
      <c r="D179" s="143" t="s">
        <v>143</v>
      </c>
      <c r="E179" s="144" t="s">
        <v>237</v>
      </c>
      <c r="F179" s="145" t="s">
        <v>238</v>
      </c>
      <c r="G179" s="146" t="s">
        <v>239</v>
      </c>
      <c r="H179" s="183"/>
      <c r="I179" s="148"/>
      <c r="J179" s="149">
        <f>ROUND(I179*H179,2)</f>
        <v>0</v>
      </c>
      <c r="K179" s="145" t="s">
        <v>147</v>
      </c>
      <c r="L179" s="32"/>
      <c r="M179" s="150" t="s">
        <v>1</v>
      </c>
      <c r="N179" s="151" t="s">
        <v>39</v>
      </c>
      <c r="O179" s="57"/>
      <c r="P179" s="152">
        <f>O179*H179</f>
        <v>0</v>
      </c>
      <c r="Q179" s="152">
        <v>0</v>
      </c>
      <c r="R179" s="152">
        <f>Q179*H179</f>
        <v>0</v>
      </c>
      <c r="S179" s="152">
        <v>0</v>
      </c>
      <c r="T179" s="153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54" t="s">
        <v>227</v>
      </c>
      <c r="AT179" s="154" t="s">
        <v>143</v>
      </c>
      <c r="AU179" s="154" t="s">
        <v>84</v>
      </c>
      <c r="AY179" s="16" t="s">
        <v>140</v>
      </c>
      <c r="BE179" s="155">
        <f>IF(N179="základní",J179,0)</f>
        <v>0</v>
      </c>
      <c r="BF179" s="155">
        <f>IF(N179="snížená",J179,0)</f>
        <v>0</v>
      </c>
      <c r="BG179" s="155">
        <f>IF(N179="zákl. přenesená",J179,0)</f>
        <v>0</v>
      </c>
      <c r="BH179" s="155">
        <f>IF(N179="sníž. přenesená",J179,0)</f>
        <v>0</v>
      </c>
      <c r="BI179" s="155">
        <f>IF(N179="nulová",J179,0)</f>
        <v>0</v>
      </c>
      <c r="BJ179" s="16" t="s">
        <v>82</v>
      </c>
      <c r="BK179" s="155">
        <f>ROUND(I179*H179,2)</f>
        <v>0</v>
      </c>
      <c r="BL179" s="16" t="s">
        <v>227</v>
      </c>
      <c r="BM179" s="154" t="s">
        <v>240</v>
      </c>
    </row>
    <row r="180" spans="1:65" s="12" customFormat="1" ht="22.9" customHeight="1">
      <c r="B180" s="129"/>
      <c r="D180" s="130" t="s">
        <v>73</v>
      </c>
      <c r="E180" s="140" t="s">
        <v>241</v>
      </c>
      <c r="F180" s="140" t="s">
        <v>242</v>
      </c>
      <c r="I180" s="132"/>
      <c r="J180" s="141">
        <f>BK180</f>
        <v>0</v>
      </c>
      <c r="L180" s="129"/>
      <c r="M180" s="134"/>
      <c r="N180" s="135"/>
      <c r="O180" s="135"/>
      <c r="P180" s="136">
        <f>P181</f>
        <v>0</v>
      </c>
      <c r="Q180" s="135"/>
      <c r="R180" s="136">
        <f>R181</f>
        <v>3.6000000000000002E-4</v>
      </c>
      <c r="S180" s="135"/>
      <c r="T180" s="137">
        <f>T181</f>
        <v>0</v>
      </c>
      <c r="AR180" s="130" t="s">
        <v>84</v>
      </c>
      <c r="AT180" s="138" t="s">
        <v>73</v>
      </c>
      <c r="AU180" s="138" t="s">
        <v>82</v>
      </c>
      <c r="AY180" s="130" t="s">
        <v>140</v>
      </c>
      <c r="BK180" s="139">
        <f>BK181</f>
        <v>0</v>
      </c>
    </row>
    <row r="181" spans="1:65" s="2" customFormat="1" ht="16.5" customHeight="1">
      <c r="A181" s="31"/>
      <c r="B181" s="142"/>
      <c r="C181" s="143" t="s">
        <v>243</v>
      </c>
      <c r="D181" s="143" t="s">
        <v>143</v>
      </c>
      <c r="E181" s="144" t="s">
        <v>244</v>
      </c>
      <c r="F181" s="145" t="s">
        <v>245</v>
      </c>
      <c r="G181" s="146" t="s">
        <v>246</v>
      </c>
      <c r="H181" s="147">
        <v>1</v>
      </c>
      <c r="I181" s="148"/>
      <c r="J181" s="149">
        <f>ROUND(I181*H181,2)</f>
        <v>0</v>
      </c>
      <c r="K181" s="145" t="s">
        <v>1</v>
      </c>
      <c r="L181" s="32"/>
      <c r="M181" s="150" t="s">
        <v>1</v>
      </c>
      <c r="N181" s="151" t="s">
        <v>39</v>
      </c>
      <c r="O181" s="57"/>
      <c r="P181" s="152">
        <f>O181*H181</f>
        <v>0</v>
      </c>
      <c r="Q181" s="152">
        <v>3.6000000000000002E-4</v>
      </c>
      <c r="R181" s="152">
        <f>Q181*H181</f>
        <v>3.6000000000000002E-4</v>
      </c>
      <c r="S181" s="152">
        <v>0</v>
      </c>
      <c r="T181" s="15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4" t="s">
        <v>227</v>
      </c>
      <c r="AT181" s="154" t="s">
        <v>143</v>
      </c>
      <c r="AU181" s="154" t="s">
        <v>84</v>
      </c>
      <c r="AY181" s="16" t="s">
        <v>140</v>
      </c>
      <c r="BE181" s="155">
        <f>IF(N181="základní",J181,0)</f>
        <v>0</v>
      </c>
      <c r="BF181" s="155">
        <f>IF(N181="snížená",J181,0)</f>
        <v>0</v>
      </c>
      <c r="BG181" s="155">
        <f>IF(N181="zákl. přenesená",J181,0)</f>
        <v>0</v>
      </c>
      <c r="BH181" s="155">
        <f>IF(N181="sníž. přenesená",J181,0)</f>
        <v>0</v>
      </c>
      <c r="BI181" s="155">
        <f>IF(N181="nulová",J181,0)</f>
        <v>0</v>
      </c>
      <c r="BJ181" s="16" t="s">
        <v>82</v>
      </c>
      <c r="BK181" s="155">
        <f>ROUND(I181*H181,2)</f>
        <v>0</v>
      </c>
      <c r="BL181" s="16" t="s">
        <v>227</v>
      </c>
      <c r="BM181" s="154" t="s">
        <v>247</v>
      </c>
    </row>
    <row r="182" spans="1:65" s="12" customFormat="1" ht="22.9" customHeight="1">
      <c r="B182" s="129"/>
      <c r="D182" s="130" t="s">
        <v>73</v>
      </c>
      <c r="E182" s="140" t="s">
        <v>248</v>
      </c>
      <c r="F182" s="140" t="s">
        <v>249</v>
      </c>
      <c r="I182" s="132"/>
      <c r="J182" s="141">
        <f>BK182</f>
        <v>0</v>
      </c>
      <c r="L182" s="129"/>
      <c r="M182" s="134"/>
      <c r="N182" s="135"/>
      <c r="O182" s="135"/>
      <c r="P182" s="136">
        <f>P183</f>
        <v>0</v>
      </c>
      <c r="Q182" s="135"/>
      <c r="R182" s="136">
        <f>R183</f>
        <v>5.0000000000000001E-4</v>
      </c>
      <c r="S182" s="135"/>
      <c r="T182" s="137">
        <f>T183</f>
        <v>0</v>
      </c>
      <c r="AR182" s="130" t="s">
        <v>84</v>
      </c>
      <c r="AT182" s="138" t="s">
        <v>73</v>
      </c>
      <c r="AU182" s="138" t="s">
        <v>82</v>
      </c>
      <c r="AY182" s="130" t="s">
        <v>140</v>
      </c>
      <c r="BK182" s="139">
        <f>BK183</f>
        <v>0</v>
      </c>
    </row>
    <row r="183" spans="1:65" s="2" customFormat="1" ht="16.5" customHeight="1">
      <c r="A183" s="31"/>
      <c r="B183" s="142"/>
      <c r="C183" s="143" t="s">
        <v>250</v>
      </c>
      <c r="D183" s="143" t="s">
        <v>143</v>
      </c>
      <c r="E183" s="144" t="s">
        <v>251</v>
      </c>
      <c r="F183" s="145" t="s">
        <v>252</v>
      </c>
      <c r="G183" s="146" t="s">
        <v>246</v>
      </c>
      <c r="H183" s="147">
        <v>1</v>
      </c>
      <c r="I183" s="148"/>
      <c r="J183" s="149">
        <f>ROUND(I183*H183,2)</f>
        <v>0</v>
      </c>
      <c r="K183" s="145" t="s">
        <v>147</v>
      </c>
      <c r="L183" s="32"/>
      <c r="M183" s="150" t="s">
        <v>1</v>
      </c>
      <c r="N183" s="151" t="s">
        <v>39</v>
      </c>
      <c r="O183" s="57"/>
      <c r="P183" s="152">
        <f>O183*H183</f>
        <v>0</v>
      </c>
      <c r="Q183" s="152">
        <v>5.0000000000000001E-4</v>
      </c>
      <c r="R183" s="152">
        <f>Q183*H183</f>
        <v>5.0000000000000001E-4</v>
      </c>
      <c r="S183" s="152">
        <v>0</v>
      </c>
      <c r="T183" s="15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4" t="s">
        <v>227</v>
      </c>
      <c r="AT183" s="154" t="s">
        <v>143</v>
      </c>
      <c r="AU183" s="154" t="s">
        <v>84</v>
      </c>
      <c r="AY183" s="16" t="s">
        <v>140</v>
      </c>
      <c r="BE183" s="155">
        <f>IF(N183="základní",J183,0)</f>
        <v>0</v>
      </c>
      <c r="BF183" s="155">
        <f>IF(N183="snížená",J183,0)</f>
        <v>0</v>
      </c>
      <c r="BG183" s="155">
        <f>IF(N183="zákl. přenesená",J183,0)</f>
        <v>0</v>
      </c>
      <c r="BH183" s="155">
        <f>IF(N183="sníž. přenesená",J183,0)</f>
        <v>0</v>
      </c>
      <c r="BI183" s="155">
        <f>IF(N183="nulová",J183,0)</f>
        <v>0</v>
      </c>
      <c r="BJ183" s="16" t="s">
        <v>82</v>
      </c>
      <c r="BK183" s="155">
        <f>ROUND(I183*H183,2)</f>
        <v>0</v>
      </c>
      <c r="BL183" s="16" t="s">
        <v>227</v>
      </c>
      <c r="BM183" s="154" t="s">
        <v>253</v>
      </c>
    </row>
    <row r="184" spans="1:65" s="12" customFormat="1" ht="22.9" customHeight="1">
      <c r="B184" s="129"/>
      <c r="D184" s="130" t="s">
        <v>73</v>
      </c>
      <c r="E184" s="140" t="s">
        <v>254</v>
      </c>
      <c r="F184" s="140" t="s">
        <v>255</v>
      </c>
      <c r="I184" s="132"/>
      <c r="J184" s="141">
        <f>BK184</f>
        <v>0</v>
      </c>
      <c r="L184" s="129"/>
      <c r="M184" s="134"/>
      <c r="N184" s="135"/>
      <c r="O184" s="135"/>
      <c r="P184" s="136">
        <f>SUM(P185:P191)</f>
        <v>0</v>
      </c>
      <c r="Q184" s="135"/>
      <c r="R184" s="136">
        <f>SUM(R185:R191)</f>
        <v>1.01E-3</v>
      </c>
      <c r="S184" s="135"/>
      <c r="T184" s="137">
        <f>SUM(T185:T191)</f>
        <v>2.2580000000000003E-2</v>
      </c>
      <c r="AR184" s="130" t="s">
        <v>84</v>
      </c>
      <c r="AT184" s="138" t="s">
        <v>73</v>
      </c>
      <c r="AU184" s="138" t="s">
        <v>82</v>
      </c>
      <c r="AY184" s="130" t="s">
        <v>140</v>
      </c>
      <c r="BK184" s="139">
        <f>SUM(BK185:BK191)</f>
        <v>0</v>
      </c>
    </row>
    <row r="185" spans="1:65" s="2" customFormat="1" ht="16.5" customHeight="1">
      <c r="A185" s="31"/>
      <c r="B185" s="142"/>
      <c r="C185" s="143" t="s">
        <v>256</v>
      </c>
      <c r="D185" s="143" t="s">
        <v>143</v>
      </c>
      <c r="E185" s="144" t="s">
        <v>257</v>
      </c>
      <c r="F185" s="145" t="s">
        <v>258</v>
      </c>
      <c r="G185" s="146" t="s">
        <v>246</v>
      </c>
      <c r="H185" s="147">
        <v>1</v>
      </c>
      <c r="I185" s="148"/>
      <c r="J185" s="149">
        <f t="shared" ref="J185:J191" si="0">ROUND(I185*H185,2)</f>
        <v>0</v>
      </c>
      <c r="K185" s="145" t="s">
        <v>147</v>
      </c>
      <c r="L185" s="32"/>
      <c r="M185" s="150" t="s">
        <v>1</v>
      </c>
      <c r="N185" s="151" t="s">
        <v>39</v>
      </c>
      <c r="O185" s="57"/>
      <c r="P185" s="152">
        <f t="shared" ref="P185:P191" si="1">O185*H185</f>
        <v>0</v>
      </c>
      <c r="Q185" s="152">
        <v>0</v>
      </c>
      <c r="R185" s="152">
        <f t="shared" ref="R185:R191" si="2">Q185*H185</f>
        <v>0</v>
      </c>
      <c r="S185" s="152">
        <v>1.9460000000000002E-2</v>
      </c>
      <c r="T185" s="153">
        <f t="shared" ref="T185:T191" si="3">S185*H185</f>
        <v>1.9460000000000002E-2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54" t="s">
        <v>227</v>
      </c>
      <c r="AT185" s="154" t="s">
        <v>143</v>
      </c>
      <c r="AU185" s="154" t="s">
        <v>84</v>
      </c>
      <c r="AY185" s="16" t="s">
        <v>140</v>
      </c>
      <c r="BE185" s="155">
        <f t="shared" ref="BE185:BE191" si="4">IF(N185="základní",J185,0)</f>
        <v>0</v>
      </c>
      <c r="BF185" s="155">
        <f t="shared" ref="BF185:BF191" si="5">IF(N185="snížená",J185,0)</f>
        <v>0</v>
      </c>
      <c r="BG185" s="155">
        <f t="shared" ref="BG185:BG191" si="6">IF(N185="zákl. přenesená",J185,0)</f>
        <v>0</v>
      </c>
      <c r="BH185" s="155">
        <f t="shared" ref="BH185:BH191" si="7">IF(N185="sníž. přenesená",J185,0)</f>
        <v>0</v>
      </c>
      <c r="BI185" s="155">
        <f t="shared" ref="BI185:BI191" si="8">IF(N185="nulová",J185,0)</f>
        <v>0</v>
      </c>
      <c r="BJ185" s="16" t="s">
        <v>82</v>
      </c>
      <c r="BK185" s="155">
        <f t="shared" ref="BK185:BK191" si="9">ROUND(I185*H185,2)</f>
        <v>0</v>
      </c>
      <c r="BL185" s="16" t="s">
        <v>227</v>
      </c>
      <c r="BM185" s="154" t="s">
        <v>259</v>
      </c>
    </row>
    <row r="186" spans="1:65" s="2" customFormat="1" ht="24.2" customHeight="1">
      <c r="A186" s="31"/>
      <c r="B186" s="142"/>
      <c r="C186" s="143" t="s">
        <v>7</v>
      </c>
      <c r="D186" s="143" t="s">
        <v>143</v>
      </c>
      <c r="E186" s="144" t="s">
        <v>260</v>
      </c>
      <c r="F186" s="145" t="s">
        <v>261</v>
      </c>
      <c r="G186" s="146" t="s">
        <v>157</v>
      </c>
      <c r="H186" s="147">
        <v>1</v>
      </c>
      <c r="I186" s="148"/>
      <c r="J186" s="149">
        <f t="shared" si="0"/>
        <v>0</v>
      </c>
      <c r="K186" s="145" t="s">
        <v>147</v>
      </c>
      <c r="L186" s="32"/>
      <c r="M186" s="150" t="s">
        <v>1</v>
      </c>
      <c r="N186" s="151" t="s">
        <v>39</v>
      </c>
      <c r="O186" s="57"/>
      <c r="P186" s="152">
        <f t="shared" si="1"/>
        <v>0</v>
      </c>
      <c r="Q186" s="152">
        <v>8.4000000000000003E-4</v>
      </c>
      <c r="R186" s="152">
        <f t="shared" si="2"/>
        <v>8.4000000000000003E-4</v>
      </c>
      <c r="S186" s="152">
        <v>0</v>
      </c>
      <c r="T186" s="153">
        <f t="shared" si="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4" t="s">
        <v>227</v>
      </c>
      <c r="AT186" s="154" t="s">
        <v>143</v>
      </c>
      <c r="AU186" s="154" t="s">
        <v>84</v>
      </c>
      <c r="AY186" s="16" t="s">
        <v>140</v>
      </c>
      <c r="BE186" s="155">
        <f t="shared" si="4"/>
        <v>0</v>
      </c>
      <c r="BF186" s="155">
        <f t="shared" si="5"/>
        <v>0</v>
      </c>
      <c r="BG186" s="155">
        <f t="shared" si="6"/>
        <v>0</v>
      </c>
      <c r="BH186" s="155">
        <f t="shared" si="7"/>
        <v>0</v>
      </c>
      <c r="BI186" s="155">
        <f t="shared" si="8"/>
        <v>0</v>
      </c>
      <c r="BJ186" s="16" t="s">
        <v>82</v>
      </c>
      <c r="BK186" s="155">
        <f t="shared" si="9"/>
        <v>0</v>
      </c>
      <c r="BL186" s="16" t="s">
        <v>227</v>
      </c>
      <c r="BM186" s="154" t="s">
        <v>262</v>
      </c>
    </row>
    <row r="187" spans="1:65" s="2" customFormat="1" ht="21.75" customHeight="1">
      <c r="A187" s="31"/>
      <c r="B187" s="142"/>
      <c r="C187" s="143" t="s">
        <v>263</v>
      </c>
      <c r="D187" s="143" t="s">
        <v>143</v>
      </c>
      <c r="E187" s="144" t="s">
        <v>264</v>
      </c>
      <c r="F187" s="145" t="s">
        <v>265</v>
      </c>
      <c r="G187" s="146" t="s">
        <v>157</v>
      </c>
      <c r="H187" s="147">
        <v>1</v>
      </c>
      <c r="I187" s="148"/>
      <c r="J187" s="149">
        <f t="shared" si="0"/>
        <v>0</v>
      </c>
      <c r="K187" s="145" t="s">
        <v>147</v>
      </c>
      <c r="L187" s="32"/>
      <c r="M187" s="150" t="s">
        <v>1</v>
      </c>
      <c r="N187" s="151" t="s">
        <v>39</v>
      </c>
      <c r="O187" s="57"/>
      <c r="P187" s="152">
        <f t="shared" si="1"/>
        <v>0</v>
      </c>
      <c r="Q187" s="152">
        <v>0</v>
      </c>
      <c r="R187" s="152">
        <f t="shared" si="2"/>
        <v>0</v>
      </c>
      <c r="S187" s="152">
        <v>0</v>
      </c>
      <c r="T187" s="153">
        <f t="shared" si="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4" t="s">
        <v>227</v>
      </c>
      <c r="AT187" s="154" t="s">
        <v>143</v>
      </c>
      <c r="AU187" s="154" t="s">
        <v>84</v>
      </c>
      <c r="AY187" s="16" t="s">
        <v>140</v>
      </c>
      <c r="BE187" s="155">
        <f t="shared" si="4"/>
        <v>0</v>
      </c>
      <c r="BF187" s="155">
        <f t="shared" si="5"/>
        <v>0</v>
      </c>
      <c r="BG187" s="155">
        <f t="shared" si="6"/>
        <v>0</v>
      </c>
      <c r="BH187" s="155">
        <f t="shared" si="7"/>
        <v>0</v>
      </c>
      <c r="BI187" s="155">
        <f t="shared" si="8"/>
        <v>0</v>
      </c>
      <c r="BJ187" s="16" t="s">
        <v>82</v>
      </c>
      <c r="BK187" s="155">
        <f t="shared" si="9"/>
        <v>0</v>
      </c>
      <c r="BL187" s="16" t="s">
        <v>227</v>
      </c>
      <c r="BM187" s="154" t="s">
        <v>266</v>
      </c>
    </row>
    <row r="188" spans="1:65" s="2" customFormat="1" ht="21.75" customHeight="1">
      <c r="A188" s="31"/>
      <c r="B188" s="142"/>
      <c r="C188" s="143" t="s">
        <v>267</v>
      </c>
      <c r="D188" s="143" t="s">
        <v>143</v>
      </c>
      <c r="E188" s="144" t="s">
        <v>268</v>
      </c>
      <c r="F188" s="145" t="s">
        <v>269</v>
      </c>
      <c r="G188" s="146" t="s">
        <v>157</v>
      </c>
      <c r="H188" s="147">
        <v>1</v>
      </c>
      <c r="I188" s="148"/>
      <c r="J188" s="149">
        <f t="shared" si="0"/>
        <v>0</v>
      </c>
      <c r="K188" s="145" t="s">
        <v>147</v>
      </c>
      <c r="L188" s="32"/>
      <c r="M188" s="150" t="s">
        <v>1</v>
      </c>
      <c r="N188" s="151" t="s">
        <v>39</v>
      </c>
      <c r="O188" s="57"/>
      <c r="P188" s="152">
        <f t="shared" si="1"/>
        <v>0</v>
      </c>
      <c r="Q188" s="152">
        <v>1.0000000000000001E-5</v>
      </c>
      <c r="R188" s="152">
        <f t="shared" si="2"/>
        <v>1.0000000000000001E-5</v>
      </c>
      <c r="S188" s="152">
        <v>0</v>
      </c>
      <c r="T188" s="153">
        <f t="shared" si="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4" t="s">
        <v>227</v>
      </c>
      <c r="AT188" s="154" t="s">
        <v>143</v>
      </c>
      <c r="AU188" s="154" t="s">
        <v>84</v>
      </c>
      <c r="AY188" s="16" t="s">
        <v>140</v>
      </c>
      <c r="BE188" s="155">
        <f t="shared" si="4"/>
        <v>0</v>
      </c>
      <c r="BF188" s="155">
        <f t="shared" si="5"/>
        <v>0</v>
      </c>
      <c r="BG188" s="155">
        <f t="shared" si="6"/>
        <v>0</v>
      </c>
      <c r="BH188" s="155">
        <f t="shared" si="7"/>
        <v>0</v>
      </c>
      <c r="BI188" s="155">
        <f t="shared" si="8"/>
        <v>0</v>
      </c>
      <c r="BJ188" s="16" t="s">
        <v>82</v>
      </c>
      <c r="BK188" s="155">
        <f t="shared" si="9"/>
        <v>0</v>
      </c>
      <c r="BL188" s="16" t="s">
        <v>227</v>
      </c>
      <c r="BM188" s="154" t="s">
        <v>270</v>
      </c>
    </row>
    <row r="189" spans="1:65" s="2" customFormat="1" ht="16.5" customHeight="1">
      <c r="A189" s="31"/>
      <c r="B189" s="142"/>
      <c r="C189" s="143" t="s">
        <v>271</v>
      </c>
      <c r="D189" s="143" t="s">
        <v>143</v>
      </c>
      <c r="E189" s="144" t="s">
        <v>272</v>
      </c>
      <c r="F189" s="145" t="s">
        <v>273</v>
      </c>
      <c r="G189" s="146" t="s">
        <v>246</v>
      </c>
      <c r="H189" s="147">
        <v>2</v>
      </c>
      <c r="I189" s="148"/>
      <c r="J189" s="149">
        <f t="shared" si="0"/>
        <v>0</v>
      </c>
      <c r="K189" s="145" t="s">
        <v>147</v>
      </c>
      <c r="L189" s="32"/>
      <c r="M189" s="150" t="s">
        <v>1</v>
      </c>
      <c r="N189" s="151" t="s">
        <v>39</v>
      </c>
      <c r="O189" s="57"/>
      <c r="P189" s="152">
        <f t="shared" si="1"/>
        <v>0</v>
      </c>
      <c r="Q189" s="152">
        <v>0</v>
      </c>
      <c r="R189" s="152">
        <f t="shared" si="2"/>
        <v>0</v>
      </c>
      <c r="S189" s="152">
        <v>1.56E-3</v>
      </c>
      <c r="T189" s="153">
        <f t="shared" si="3"/>
        <v>3.1199999999999999E-3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54" t="s">
        <v>227</v>
      </c>
      <c r="AT189" s="154" t="s">
        <v>143</v>
      </c>
      <c r="AU189" s="154" t="s">
        <v>84</v>
      </c>
      <c r="AY189" s="16" t="s">
        <v>140</v>
      </c>
      <c r="BE189" s="155">
        <f t="shared" si="4"/>
        <v>0</v>
      </c>
      <c r="BF189" s="155">
        <f t="shared" si="5"/>
        <v>0</v>
      </c>
      <c r="BG189" s="155">
        <f t="shared" si="6"/>
        <v>0</v>
      </c>
      <c r="BH189" s="155">
        <f t="shared" si="7"/>
        <v>0</v>
      </c>
      <c r="BI189" s="155">
        <f t="shared" si="8"/>
        <v>0</v>
      </c>
      <c r="BJ189" s="16" t="s">
        <v>82</v>
      </c>
      <c r="BK189" s="155">
        <f t="shared" si="9"/>
        <v>0</v>
      </c>
      <c r="BL189" s="16" t="s">
        <v>227</v>
      </c>
      <c r="BM189" s="154" t="s">
        <v>274</v>
      </c>
    </row>
    <row r="190" spans="1:65" s="2" customFormat="1" ht="24.2" customHeight="1">
      <c r="A190" s="31"/>
      <c r="B190" s="142"/>
      <c r="C190" s="143" t="s">
        <v>275</v>
      </c>
      <c r="D190" s="143" t="s">
        <v>143</v>
      </c>
      <c r="E190" s="144" t="s">
        <v>276</v>
      </c>
      <c r="F190" s="145" t="s">
        <v>277</v>
      </c>
      <c r="G190" s="146" t="s">
        <v>157</v>
      </c>
      <c r="H190" s="147">
        <v>1</v>
      </c>
      <c r="I190" s="148"/>
      <c r="J190" s="149">
        <f t="shared" si="0"/>
        <v>0</v>
      </c>
      <c r="K190" s="145" t="s">
        <v>147</v>
      </c>
      <c r="L190" s="32"/>
      <c r="M190" s="150" t="s">
        <v>1</v>
      </c>
      <c r="N190" s="151" t="s">
        <v>39</v>
      </c>
      <c r="O190" s="57"/>
      <c r="P190" s="152">
        <f t="shared" si="1"/>
        <v>0</v>
      </c>
      <c r="Q190" s="152">
        <v>1.6000000000000001E-4</v>
      </c>
      <c r="R190" s="152">
        <f t="shared" si="2"/>
        <v>1.6000000000000001E-4</v>
      </c>
      <c r="S190" s="152">
        <v>0</v>
      </c>
      <c r="T190" s="153">
        <f t="shared" si="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4" t="s">
        <v>227</v>
      </c>
      <c r="AT190" s="154" t="s">
        <v>143</v>
      </c>
      <c r="AU190" s="154" t="s">
        <v>84</v>
      </c>
      <c r="AY190" s="16" t="s">
        <v>140</v>
      </c>
      <c r="BE190" s="155">
        <f t="shared" si="4"/>
        <v>0</v>
      </c>
      <c r="BF190" s="155">
        <f t="shared" si="5"/>
        <v>0</v>
      </c>
      <c r="BG190" s="155">
        <f t="shared" si="6"/>
        <v>0</v>
      </c>
      <c r="BH190" s="155">
        <f t="shared" si="7"/>
        <v>0</v>
      </c>
      <c r="BI190" s="155">
        <f t="shared" si="8"/>
        <v>0</v>
      </c>
      <c r="BJ190" s="16" t="s">
        <v>82</v>
      </c>
      <c r="BK190" s="155">
        <f t="shared" si="9"/>
        <v>0</v>
      </c>
      <c r="BL190" s="16" t="s">
        <v>227</v>
      </c>
      <c r="BM190" s="154" t="s">
        <v>278</v>
      </c>
    </row>
    <row r="191" spans="1:65" s="2" customFormat="1" ht="33" customHeight="1">
      <c r="A191" s="31"/>
      <c r="B191" s="142"/>
      <c r="C191" s="143" t="s">
        <v>279</v>
      </c>
      <c r="D191" s="143" t="s">
        <v>143</v>
      </c>
      <c r="E191" s="144" t="s">
        <v>280</v>
      </c>
      <c r="F191" s="145" t="s">
        <v>281</v>
      </c>
      <c r="G191" s="146" t="s">
        <v>239</v>
      </c>
      <c r="H191" s="183"/>
      <c r="I191" s="148"/>
      <c r="J191" s="149">
        <f t="shared" si="0"/>
        <v>0</v>
      </c>
      <c r="K191" s="145" t="s">
        <v>147</v>
      </c>
      <c r="L191" s="32"/>
      <c r="M191" s="150" t="s">
        <v>1</v>
      </c>
      <c r="N191" s="151" t="s">
        <v>39</v>
      </c>
      <c r="O191" s="57"/>
      <c r="P191" s="152">
        <f t="shared" si="1"/>
        <v>0</v>
      </c>
      <c r="Q191" s="152">
        <v>0</v>
      </c>
      <c r="R191" s="152">
        <f t="shared" si="2"/>
        <v>0</v>
      </c>
      <c r="S191" s="152">
        <v>0</v>
      </c>
      <c r="T191" s="153">
        <f t="shared" si="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54" t="s">
        <v>227</v>
      </c>
      <c r="AT191" s="154" t="s">
        <v>143</v>
      </c>
      <c r="AU191" s="154" t="s">
        <v>84</v>
      </c>
      <c r="AY191" s="16" t="s">
        <v>140</v>
      </c>
      <c r="BE191" s="155">
        <f t="shared" si="4"/>
        <v>0</v>
      </c>
      <c r="BF191" s="155">
        <f t="shared" si="5"/>
        <v>0</v>
      </c>
      <c r="BG191" s="155">
        <f t="shared" si="6"/>
        <v>0</v>
      </c>
      <c r="BH191" s="155">
        <f t="shared" si="7"/>
        <v>0</v>
      </c>
      <c r="BI191" s="155">
        <f t="shared" si="8"/>
        <v>0</v>
      </c>
      <c r="BJ191" s="16" t="s">
        <v>82</v>
      </c>
      <c r="BK191" s="155">
        <f t="shared" si="9"/>
        <v>0</v>
      </c>
      <c r="BL191" s="16" t="s">
        <v>227</v>
      </c>
      <c r="BM191" s="154" t="s">
        <v>282</v>
      </c>
    </row>
    <row r="192" spans="1:65" s="12" customFormat="1" ht="22.9" customHeight="1">
      <c r="B192" s="129"/>
      <c r="D192" s="130" t="s">
        <v>73</v>
      </c>
      <c r="E192" s="140" t="s">
        <v>283</v>
      </c>
      <c r="F192" s="140" t="s">
        <v>284</v>
      </c>
      <c r="I192" s="132"/>
      <c r="J192" s="141">
        <f>BK192</f>
        <v>0</v>
      </c>
      <c r="L192" s="129"/>
      <c r="M192" s="134"/>
      <c r="N192" s="135"/>
      <c r="O192" s="135"/>
      <c r="P192" s="136">
        <f>SUM(P193:P195)</f>
        <v>0</v>
      </c>
      <c r="Q192" s="135"/>
      <c r="R192" s="136">
        <f>SUM(R193:R195)</f>
        <v>0</v>
      </c>
      <c r="S192" s="135"/>
      <c r="T192" s="137">
        <f>SUM(T193:T195)</f>
        <v>0.19045400000000001</v>
      </c>
      <c r="AR192" s="130" t="s">
        <v>84</v>
      </c>
      <c r="AT192" s="138" t="s">
        <v>73</v>
      </c>
      <c r="AU192" s="138" t="s">
        <v>82</v>
      </c>
      <c r="AY192" s="130" t="s">
        <v>140</v>
      </c>
      <c r="BK192" s="139">
        <f>SUM(BK193:BK195)</f>
        <v>0</v>
      </c>
    </row>
    <row r="193" spans="1:65" s="2" customFormat="1" ht="33" customHeight="1">
      <c r="A193" s="31"/>
      <c r="B193" s="142"/>
      <c r="C193" s="143" t="s">
        <v>285</v>
      </c>
      <c r="D193" s="143" t="s">
        <v>143</v>
      </c>
      <c r="E193" s="144" t="s">
        <v>286</v>
      </c>
      <c r="F193" s="145" t="s">
        <v>287</v>
      </c>
      <c r="G193" s="146" t="s">
        <v>146</v>
      </c>
      <c r="H193" s="147">
        <v>12.1</v>
      </c>
      <c r="I193" s="148"/>
      <c r="J193" s="149">
        <f>ROUND(I193*H193,2)</f>
        <v>0</v>
      </c>
      <c r="K193" s="145" t="s">
        <v>147</v>
      </c>
      <c r="L193" s="32"/>
      <c r="M193" s="150" t="s">
        <v>1</v>
      </c>
      <c r="N193" s="151" t="s">
        <v>39</v>
      </c>
      <c r="O193" s="57"/>
      <c r="P193" s="152">
        <f>O193*H193</f>
        <v>0</v>
      </c>
      <c r="Q193" s="152">
        <v>0</v>
      </c>
      <c r="R193" s="152">
        <f>Q193*H193</f>
        <v>0</v>
      </c>
      <c r="S193" s="152">
        <v>1.5740000000000001E-2</v>
      </c>
      <c r="T193" s="153">
        <f>S193*H193</f>
        <v>0.19045400000000001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54" t="s">
        <v>227</v>
      </c>
      <c r="AT193" s="154" t="s">
        <v>143</v>
      </c>
      <c r="AU193" s="154" t="s">
        <v>84</v>
      </c>
      <c r="AY193" s="16" t="s">
        <v>140</v>
      </c>
      <c r="BE193" s="155">
        <f>IF(N193="základní",J193,0)</f>
        <v>0</v>
      </c>
      <c r="BF193" s="155">
        <f>IF(N193="snížená",J193,0)</f>
        <v>0</v>
      </c>
      <c r="BG193" s="155">
        <f>IF(N193="zákl. přenesená",J193,0)</f>
        <v>0</v>
      </c>
      <c r="BH193" s="155">
        <f>IF(N193="sníž. přenesená",J193,0)</f>
        <v>0</v>
      </c>
      <c r="BI193" s="155">
        <f>IF(N193="nulová",J193,0)</f>
        <v>0</v>
      </c>
      <c r="BJ193" s="16" t="s">
        <v>82</v>
      </c>
      <c r="BK193" s="155">
        <f>ROUND(I193*H193,2)</f>
        <v>0</v>
      </c>
      <c r="BL193" s="16" t="s">
        <v>227</v>
      </c>
      <c r="BM193" s="154" t="s">
        <v>288</v>
      </c>
    </row>
    <row r="194" spans="1:65" s="13" customFormat="1">
      <c r="B194" s="156"/>
      <c r="D194" s="157" t="s">
        <v>150</v>
      </c>
      <c r="E194" s="158" t="s">
        <v>1</v>
      </c>
      <c r="F194" s="159" t="s">
        <v>289</v>
      </c>
      <c r="H194" s="160">
        <v>12.1</v>
      </c>
      <c r="I194" s="161"/>
      <c r="L194" s="156"/>
      <c r="M194" s="162"/>
      <c r="N194" s="163"/>
      <c r="O194" s="163"/>
      <c r="P194" s="163"/>
      <c r="Q194" s="163"/>
      <c r="R194" s="163"/>
      <c r="S194" s="163"/>
      <c r="T194" s="164"/>
      <c r="AT194" s="158" t="s">
        <v>150</v>
      </c>
      <c r="AU194" s="158" t="s">
        <v>84</v>
      </c>
      <c r="AV194" s="13" t="s">
        <v>84</v>
      </c>
      <c r="AW194" s="13" t="s">
        <v>31</v>
      </c>
      <c r="AX194" s="13" t="s">
        <v>74</v>
      </c>
      <c r="AY194" s="158" t="s">
        <v>140</v>
      </c>
    </row>
    <row r="195" spans="1:65" s="14" customFormat="1">
      <c r="B195" s="165"/>
      <c r="D195" s="157" t="s">
        <v>150</v>
      </c>
      <c r="E195" s="166" t="s">
        <v>1</v>
      </c>
      <c r="F195" s="167" t="s">
        <v>152</v>
      </c>
      <c r="H195" s="168">
        <v>12.1</v>
      </c>
      <c r="I195" s="169"/>
      <c r="L195" s="165"/>
      <c r="M195" s="170"/>
      <c r="N195" s="171"/>
      <c r="O195" s="171"/>
      <c r="P195" s="171"/>
      <c r="Q195" s="171"/>
      <c r="R195" s="171"/>
      <c r="S195" s="171"/>
      <c r="T195" s="172"/>
      <c r="AT195" s="166" t="s">
        <v>150</v>
      </c>
      <c r="AU195" s="166" t="s">
        <v>84</v>
      </c>
      <c r="AV195" s="14" t="s">
        <v>148</v>
      </c>
      <c r="AW195" s="14" t="s">
        <v>31</v>
      </c>
      <c r="AX195" s="14" t="s">
        <v>82</v>
      </c>
      <c r="AY195" s="166" t="s">
        <v>140</v>
      </c>
    </row>
    <row r="196" spans="1:65" s="12" customFormat="1" ht="22.9" customHeight="1">
      <c r="B196" s="129"/>
      <c r="D196" s="130" t="s">
        <v>73</v>
      </c>
      <c r="E196" s="140" t="s">
        <v>290</v>
      </c>
      <c r="F196" s="140" t="s">
        <v>291</v>
      </c>
      <c r="I196" s="132"/>
      <c r="J196" s="141">
        <f>BK196</f>
        <v>0</v>
      </c>
      <c r="L196" s="129"/>
      <c r="M196" s="134"/>
      <c r="N196" s="135"/>
      <c r="O196" s="135"/>
      <c r="P196" s="136">
        <f>SUM(P197:P212)</f>
        <v>0</v>
      </c>
      <c r="Q196" s="135"/>
      <c r="R196" s="136">
        <f>SUM(R197:R212)</f>
        <v>0.11173139999999999</v>
      </c>
      <c r="S196" s="135"/>
      <c r="T196" s="137">
        <f>SUM(T197:T212)</f>
        <v>7.5000000000000011E-2</v>
      </c>
      <c r="AR196" s="130" t="s">
        <v>84</v>
      </c>
      <c r="AT196" s="138" t="s">
        <v>73</v>
      </c>
      <c r="AU196" s="138" t="s">
        <v>82</v>
      </c>
      <c r="AY196" s="130" t="s">
        <v>140</v>
      </c>
      <c r="BK196" s="139">
        <f>SUM(BK197:BK212)</f>
        <v>0</v>
      </c>
    </row>
    <row r="197" spans="1:65" s="2" customFormat="1" ht="16.5" customHeight="1">
      <c r="A197" s="31"/>
      <c r="B197" s="142"/>
      <c r="C197" s="143" t="s">
        <v>292</v>
      </c>
      <c r="D197" s="143" t="s">
        <v>143</v>
      </c>
      <c r="E197" s="144" t="s">
        <v>293</v>
      </c>
      <c r="F197" s="145" t="s">
        <v>294</v>
      </c>
      <c r="G197" s="146" t="s">
        <v>295</v>
      </c>
      <c r="H197" s="147">
        <v>26.73</v>
      </c>
      <c r="I197" s="148"/>
      <c r="J197" s="149">
        <f>ROUND(I197*H197,2)</f>
        <v>0</v>
      </c>
      <c r="K197" s="145" t="s">
        <v>147</v>
      </c>
      <c r="L197" s="32"/>
      <c r="M197" s="150" t="s">
        <v>1</v>
      </c>
      <c r="N197" s="151" t="s">
        <v>39</v>
      </c>
      <c r="O197" s="57"/>
      <c r="P197" s="152">
        <f>O197*H197</f>
        <v>0</v>
      </c>
      <c r="Q197" s="152">
        <v>0</v>
      </c>
      <c r="R197" s="152">
        <f>Q197*H197</f>
        <v>0</v>
      </c>
      <c r="S197" s="152">
        <v>0</v>
      </c>
      <c r="T197" s="15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4" t="s">
        <v>227</v>
      </c>
      <c r="AT197" s="154" t="s">
        <v>143</v>
      </c>
      <c r="AU197" s="154" t="s">
        <v>84</v>
      </c>
      <c r="AY197" s="16" t="s">
        <v>140</v>
      </c>
      <c r="BE197" s="155">
        <f>IF(N197="základní",J197,0)</f>
        <v>0</v>
      </c>
      <c r="BF197" s="155">
        <f>IF(N197="snížená",J197,0)</f>
        <v>0</v>
      </c>
      <c r="BG197" s="155">
        <f>IF(N197="zákl. přenesená",J197,0)</f>
        <v>0</v>
      </c>
      <c r="BH197" s="155">
        <f>IF(N197="sníž. přenesená",J197,0)</f>
        <v>0</v>
      </c>
      <c r="BI197" s="155">
        <f>IF(N197="nulová",J197,0)</f>
        <v>0</v>
      </c>
      <c r="BJ197" s="16" t="s">
        <v>82</v>
      </c>
      <c r="BK197" s="155">
        <f>ROUND(I197*H197,2)</f>
        <v>0</v>
      </c>
      <c r="BL197" s="16" t="s">
        <v>227</v>
      </c>
      <c r="BM197" s="154" t="s">
        <v>296</v>
      </c>
    </row>
    <row r="198" spans="1:65" s="2" customFormat="1" ht="16.5" customHeight="1">
      <c r="A198" s="31"/>
      <c r="B198" s="142"/>
      <c r="C198" s="173" t="s">
        <v>297</v>
      </c>
      <c r="D198" s="173" t="s">
        <v>230</v>
      </c>
      <c r="E198" s="174" t="s">
        <v>298</v>
      </c>
      <c r="F198" s="175" t="s">
        <v>299</v>
      </c>
      <c r="G198" s="176" t="s">
        <v>166</v>
      </c>
      <c r="H198" s="177">
        <v>7.0999999999999994E-2</v>
      </c>
      <c r="I198" s="178"/>
      <c r="J198" s="179">
        <f>ROUND(I198*H198,2)</f>
        <v>0</v>
      </c>
      <c r="K198" s="175" t="s">
        <v>147</v>
      </c>
      <c r="L198" s="180"/>
      <c r="M198" s="181" t="s">
        <v>1</v>
      </c>
      <c r="N198" s="182" t="s">
        <v>39</v>
      </c>
      <c r="O198" s="57"/>
      <c r="P198" s="152">
        <f>O198*H198</f>
        <v>0</v>
      </c>
      <c r="Q198" s="152">
        <v>0.55000000000000004</v>
      </c>
      <c r="R198" s="152">
        <f>Q198*H198</f>
        <v>3.9050000000000001E-2</v>
      </c>
      <c r="S198" s="152">
        <v>0</v>
      </c>
      <c r="T198" s="153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4" t="s">
        <v>233</v>
      </c>
      <c r="AT198" s="154" t="s">
        <v>230</v>
      </c>
      <c r="AU198" s="154" t="s">
        <v>84</v>
      </c>
      <c r="AY198" s="16" t="s">
        <v>140</v>
      </c>
      <c r="BE198" s="155">
        <f>IF(N198="základní",J198,0)</f>
        <v>0</v>
      </c>
      <c r="BF198" s="155">
        <f>IF(N198="snížená",J198,0)</f>
        <v>0</v>
      </c>
      <c r="BG198" s="155">
        <f>IF(N198="zákl. přenesená",J198,0)</f>
        <v>0</v>
      </c>
      <c r="BH198" s="155">
        <f>IF(N198="sníž. přenesená",J198,0)</f>
        <v>0</v>
      </c>
      <c r="BI198" s="155">
        <f>IF(N198="nulová",J198,0)</f>
        <v>0</v>
      </c>
      <c r="BJ198" s="16" t="s">
        <v>82</v>
      </c>
      <c r="BK198" s="155">
        <f>ROUND(I198*H198,2)</f>
        <v>0</v>
      </c>
      <c r="BL198" s="16" t="s">
        <v>227</v>
      </c>
      <c r="BM198" s="154" t="s">
        <v>300</v>
      </c>
    </row>
    <row r="199" spans="1:65" s="13" customFormat="1">
      <c r="B199" s="156"/>
      <c r="D199" s="157" t="s">
        <v>150</v>
      </c>
      <c r="F199" s="159" t="s">
        <v>301</v>
      </c>
      <c r="H199" s="160">
        <v>7.0999999999999994E-2</v>
      </c>
      <c r="I199" s="161"/>
      <c r="L199" s="156"/>
      <c r="M199" s="162"/>
      <c r="N199" s="163"/>
      <c r="O199" s="163"/>
      <c r="P199" s="163"/>
      <c r="Q199" s="163"/>
      <c r="R199" s="163"/>
      <c r="S199" s="163"/>
      <c r="T199" s="164"/>
      <c r="AT199" s="158" t="s">
        <v>150</v>
      </c>
      <c r="AU199" s="158" t="s">
        <v>84</v>
      </c>
      <c r="AV199" s="13" t="s">
        <v>84</v>
      </c>
      <c r="AW199" s="13" t="s">
        <v>3</v>
      </c>
      <c r="AX199" s="13" t="s">
        <v>82</v>
      </c>
      <c r="AY199" s="158" t="s">
        <v>140</v>
      </c>
    </row>
    <row r="200" spans="1:65" s="2" customFormat="1" ht="24.2" customHeight="1">
      <c r="A200" s="31"/>
      <c r="B200" s="142"/>
      <c r="C200" s="143" t="s">
        <v>302</v>
      </c>
      <c r="D200" s="143" t="s">
        <v>143</v>
      </c>
      <c r="E200" s="144" t="s">
        <v>303</v>
      </c>
      <c r="F200" s="145" t="s">
        <v>304</v>
      </c>
      <c r="G200" s="146" t="s">
        <v>146</v>
      </c>
      <c r="H200" s="147">
        <v>26.73</v>
      </c>
      <c r="I200" s="148"/>
      <c r="J200" s="149">
        <f t="shared" ref="J200:J212" si="10">ROUND(I200*H200,2)</f>
        <v>0</v>
      </c>
      <c r="K200" s="145" t="s">
        <v>147</v>
      </c>
      <c r="L200" s="32"/>
      <c r="M200" s="150" t="s">
        <v>1</v>
      </c>
      <c r="N200" s="151" t="s">
        <v>39</v>
      </c>
      <c r="O200" s="57"/>
      <c r="P200" s="152">
        <f t="shared" ref="P200:P212" si="11">O200*H200</f>
        <v>0</v>
      </c>
      <c r="Q200" s="152">
        <v>1.8000000000000001E-4</v>
      </c>
      <c r="R200" s="152">
        <f t="shared" ref="R200:R212" si="12">Q200*H200</f>
        <v>4.8114000000000004E-3</v>
      </c>
      <c r="S200" s="152">
        <v>0</v>
      </c>
      <c r="T200" s="153">
        <f t="shared" ref="T200:T212" si="13"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4" t="s">
        <v>227</v>
      </c>
      <c r="AT200" s="154" t="s">
        <v>143</v>
      </c>
      <c r="AU200" s="154" t="s">
        <v>84</v>
      </c>
      <c r="AY200" s="16" t="s">
        <v>140</v>
      </c>
      <c r="BE200" s="155">
        <f t="shared" ref="BE200:BE212" si="14">IF(N200="základní",J200,0)</f>
        <v>0</v>
      </c>
      <c r="BF200" s="155">
        <f t="shared" ref="BF200:BF212" si="15">IF(N200="snížená",J200,0)</f>
        <v>0</v>
      </c>
      <c r="BG200" s="155">
        <f t="shared" ref="BG200:BG212" si="16">IF(N200="zákl. přenesená",J200,0)</f>
        <v>0</v>
      </c>
      <c r="BH200" s="155">
        <f t="shared" ref="BH200:BH212" si="17">IF(N200="sníž. přenesená",J200,0)</f>
        <v>0</v>
      </c>
      <c r="BI200" s="155">
        <f t="shared" ref="BI200:BI212" si="18">IF(N200="nulová",J200,0)</f>
        <v>0</v>
      </c>
      <c r="BJ200" s="16" t="s">
        <v>82</v>
      </c>
      <c r="BK200" s="155">
        <f t="shared" ref="BK200:BK212" si="19">ROUND(I200*H200,2)</f>
        <v>0</v>
      </c>
      <c r="BL200" s="16" t="s">
        <v>227</v>
      </c>
      <c r="BM200" s="154" t="s">
        <v>305</v>
      </c>
    </row>
    <row r="201" spans="1:65" s="2" customFormat="1" ht="16.5" customHeight="1">
      <c r="A201" s="31"/>
      <c r="B201" s="142"/>
      <c r="C201" s="143" t="s">
        <v>306</v>
      </c>
      <c r="D201" s="143" t="s">
        <v>143</v>
      </c>
      <c r="E201" s="144" t="s">
        <v>307</v>
      </c>
      <c r="F201" s="145" t="s">
        <v>308</v>
      </c>
      <c r="G201" s="146" t="s">
        <v>157</v>
      </c>
      <c r="H201" s="147">
        <v>3</v>
      </c>
      <c r="I201" s="148"/>
      <c r="J201" s="149">
        <f t="shared" si="10"/>
        <v>0</v>
      </c>
      <c r="K201" s="145" t="s">
        <v>147</v>
      </c>
      <c r="L201" s="32"/>
      <c r="M201" s="150" t="s">
        <v>1</v>
      </c>
      <c r="N201" s="151" t="s">
        <v>39</v>
      </c>
      <c r="O201" s="57"/>
      <c r="P201" s="152">
        <f t="shared" si="11"/>
        <v>0</v>
      </c>
      <c r="Q201" s="152">
        <v>0</v>
      </c>
      <c r="R201" s="152">
        <f t="shared" si="12"/>
        <v>0</v>
      </c>
      <c r="S201" s="152">
        <v>1E-3</v>
      </c>
      <c r="T201" s="153">
        <f t="shared" si="13"/>
        <v>3.0000000000000001E-3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54" t="s">
        <v>227</v>
      </c>
      <c r="AT201" s="154" t="s">
        <v>143</v>
      </c>
      <c r="AU201" s="154" t="s">
        <v>84</v>
      </c>
      <c r="AY201" s="16" t="s">
        <v>140</v>
      </c>
      <c r="BE201" s="155">
        <f t="shared" si="14"/>
        <v>0</v>
      </c>
      <c r="BF201" s="155">
        <f t="shared" si="15"/>
        <v>0</v>
      </c>
      <c r="BG201" s="155">
        <f t="shared" si="16"/>
        <v>0</v>
      </c>
      <c r="BH201" s="155">
        <f t="shared" si="17"/>
        <v>0</v>
      </c>
      <c r="BI201" s="155">
        <f t="shared" si="18"/>
        <v>0</v>
      </c>
      <c r="BJ201" s="16" t="s">
        <v>82</v>
      </c>
      <c r="BK201" s="155">
        <f t="shared" si="19"/>
        <v>0</v>
      </c>
      <c r="BL201" s="16" t="s">
        <v>227</v>
      </c>
      <c r="BM201" s="154" t="s">
        <v>309</v>
      </c>
    </row>
    <row r="202" spans="1:65" s="2" customFormat="1" ht="24.2" customHeight="1">
      <c r="A202" s="31"/>
      <c r="B202" s="142"/>
      <c r="C202" s="143" t="s">
        <v>233</v>
      </c>
      <c r="D202" s="143" t="s">
        <v>143</v>
      </c>
      <c r="E202" s="144" t="s">
        <v>310</v>
      </c>
      <c r="F202" s="145" t="s">
        <v>311</v>
      </c>
      <c r="G202" s="146" t="s">
        <v>157</v>
      </c>
      <c r="H202" s="147">
        <v>1</v>
      </c>
      <c r="I202" s="148"/>
      <c r="J202" s="149">
        <f t="shared" si="10"/>
        <v>0</v>
      </c>
      <c r="K202" s="145" t="s">
        <v>147</v>
      </c>
      <c r="L202" s="32"/>
      <c r="M202" s="150" t="s">
        <v>1</v>
      </c>
      <c r="N202" s="151" t="s">
        <v>39</v>
      </c>
      <c r="O202" s="57"/>
      <c r="P202" s="152">
        <f t="shared" si="11"/>
        <v>0</v>
      </c>
      <c r="Q202" s="152">
        <v>0</v>
      </c>
      <c r="R202" s="152">
        <f t="shared" si="12"/>
        <v>0</v>
      </c>
      <c r="S202" s="152">
        <v>0</v>
      </c>
      <c r="T202" s="153">
        <f t="shared" si="1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54" t="s">
        <v>227</v>
      </c>
      <c r="AT202" s="154" t="s">
        <v>143</v>
      </c>
      <c r="AU202" s="154" t="s">
        <v>84</v>
      </c>
      <c r="AY202" s="16" t="s">
        <v>140</v>
      </c>
      <c r="BE202" s="155">
        <f t="shared" si="14"/>
        <v>0</v>
      </c>
      <c r="BF202" s="155">
        <f t="shared" si="15"/>
        <v>0</v>
      </c>
      <c r="BG202" s="155">
        <f t="shared" si="16"/>
        <v>0</v>
      </c>
      <c r="BH202" s="155">
        <f t="shared" si="17"/>
        <v>0</v>
      </c>
      <c r="BI202" s="155">
        <f t="shared" si="18"/>
        <v>0</v>
      </c>
      <c r="BJ202" s="16" t="s">
        <v>82</v>
      </c>
      <c r="BK202" s="155">
        <f t="shared" si="19"/>
        <v>0</v>
      </c>
      <c r="BL202" s="16" t="s">
        <v>227</v>
      </c>
      <c r="BM202" s="154" t="s">
        <v>312</v>
      </c>
    </row>
    <row r="203" spans="1:65" s="2" customFormat="1" ht="24.2" customHeight="1">
      <c r="A203" s="31"/>
      <c r="B203" s="142"/>
      <c r="C203" s="173" t="s">
        <v>313</v>
      </c>
      <c r="D203" s="173" t="s">
        <v>230</v>
      </c>
      <c r="E203" s="174" t="s">
        <v>314</v>
      </c>
      <c r="F203" s="175" t="s">
        <v>315</v>
      </c>
      <c r="G203" s="176" t="s">
        <v>157</v>
      </c>
      <c r="H203" s="177">
        <v>1</v>
      </c>
      <c r="I203" s="178"/>
      <c r="J203" s="179">
        <f t="shared" si="10"/>
        <v>0</v>
      </c>
      <c r="K203" s="175" t="s">
        <v>1</v>
      </c>
      <c r="L203" s="180"/>
      <c r="M203" s="181" t="s">
        <v>1</v>
      </c>
      <c r="N203" s="182" t="s">
        <v>39</v>
      </c>
      <c r="O203" s="57"/>
      <c r="P203" s="152">
        <f t="shared" si="11"/>
        <v>0</v>
      </c>
      <c r="Q203" s="152">
        <v>6.08E-2</v>
      </c>
      <c r="R203" s="152">
        <f t="shared" si="12"/>
        <v>6.08E-2</v>
      </c>
      <c r="S203" s="152">
        <v>0</v>
      </c>
      <c r="T203" s="153">
        <f t="shared" si="1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4" t="s">
        <v>233</v>
      </c>
      <c r="AT203" s="154" t="s">
        <v>230</v>
      </c>
      <c r="AU203" s="154" t="s">
        <v>84</v>
      </c>
      <c r="AY203" s="16" t="s">
        <v>140</v>
      </c>
      <c r="BE203" s="155">
        <f t="shared" si="14"/>
        <v>0</v>
      </c>
      <c r="BF203" s="155">
        <f t="shared" si="15"/>
        <v>0</v>
      </c>
      <c r="BG203" s="155">
        <f t="shared" si="16"/>
        <v>0</v>
      </c>
      <c r="BH203" s="155">
        <f t="shared" si="17"/>
        <v>0</v>
      </c>
      <c r="BI203" s="155">
        <f t="shared" si="18"/>
        <v>0</v>
      </c>
      <c r="BJ203" s="16" t="s">
        <v>82</v>
      </c>
      <c r="BK203" s="155">
        <f t="shared" si="19"/>
        <v>0</v>
      </c>
      <c r="BL203" s="16" t="s">
        <v>227</v>
      </c>
      <c r="BM203" s="154" t="s">
        <v>316</v>
      </c>
    </row>
    <row r="204" spans="1:65" s="2" customFormat="1" ht="16.5" customHeight="1">
      <c r="A204" s="31"/>
      <c r="B204" s="142"/>
      <c r="C204" s="143" t="s">
        <v>317</v>
      </c>
      <c r="D204" s="143" t="s">
        <v>143</v>
      </c>
      <c r="E204" s="144" t="s">
        <v>318</v>
      </c>
      <c r="F204" s="145" t="s">
        <v>319</v>
      </c>
      <c r="G204" s="146" t="s">
        <v>157</v>
      </c>
      <c r="H204" s="147">
        <v>1</v>
      </c>
      <c r="I204" s="148"/>
      <c r="J204" s="149">
        <f t="shared" si="10"/>
        <v>0</v>
      </c>
      <c r="K204" s="145" t="s">
        <v>147</v>
      </c>
      <c r="L204" s="32"/>
      <c r="M204" s="150" t="s">
        <v>1</v>
      </c>
      <c r="N204" s="151" t="s">
        <v>39</v>
      </c>
      <c r="O204" s="57"/>
      <c r="P204" s="152">
        <f t="shared" si="11"/>
        <v>0</v>
      </c>
      <c r="Q204" s="152">
        <v>0</v>
      </c>
      <c r="R204" s="152">
        <f t="shared" si="12"/>
        <v>0</v>
      </c>
      <c r="S204" s="152">
        <v>0</v>
      </c>
      <c r="T204" s="153">
        <f t="shared" si="1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54" t="s">
        <v>227</v>
      </c>
      <c r="AT204" s="154" t="s">
        <v>143</v>
      </c>
      <c r="AU204" s="154" t="s">
        <v>84</v>
      </c>
      <c r="AY204" s="16" t="s">
        <v>140</v>
      </c>
      <c r="BE204" s="155">
        <f t="shared" si="14"/>
        <v>0</v>
      </c>
      <c r="BF204" s="155">
        <f t="shared" si="15"/>
        <v>0</v>
      </c>
      <c r="BG204" s="155">
        <f t="shared" si="16"/>
        <v>0</v>
      </c>
      <c r="BH204" s="155">
        <f t="shared" si="17"/>
        <v>0</v>
      </c>
      <c r="BI204" s="155">
        <f t="shared" si="18"/>
        <v>0</v>
      </c>
      <c r="BJ204" s="16" t="s">
        <v>82</v>
      </c>
      <c r="BK204" s="155">
        <f t="shared" si="19"/>
        <v>0</v>
      </c>
      <c r="BL204" s="16" t="s">
        <v>227</v>
      </c>
      <c r="BM204" s="154" t="s">
        <v>320</v>
      </c>
    </row>
    <row r="205" spans="1:65" s="2" customFormat="1" ht="21.75" customHeight="1">
      <c r="A205" s="31"/>
      <c r="B205" s="142"/>
      <c r="C205" s="173" t="s">
        <v>321</v>
      </c>
      <c r="D205" s="173" t="s">
        <v>230</v>
      </c>
      <c r="E205" s="174" t="s">
        <v>322</v>
      </c>
      <c r="F205" s="175" t="s">
        <v>323</v>
      </c>
      <c r="G205" s="176" t="s">
        <v>157</v>
      </c>
      <c r="H205" s="177">
        <v>1</v>
      </c>
      <c r="I205" s="178"/>
      <c r="J205" s="179">
        <f t="shared" si="10"/>
        <v>0</v>
      </c>
      <c r="K205" s="175" t="s">
        <v>147</v>
      </c>
      <c r="L205" s="180"/>
      <c r="M205" s="181" t="s">
        <v>1</v>
      </c>
      <c r="N205" s="182" t="s">
        <v>39</v>
      </c>
      <c r="O205" s="57"/>
      <c r="P205" s="152">
        <f t="shared" si="11"/>
        <v>0</v>
      </c>
      <c r="Q205" s="152">
        <v>1.4999999999999999E-4</v>
      </c>
      <c r="R205" s="152">
        <f t="shared" si="12"/>
        <v>1.4999999999999999E-4</v>
      </c>
      <c r="S205" s="152">
        <v>0</v>
      </c>
      <c r="T205" s="153">
        <f t="shared" si="1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54" t="s">
        <v>233</v>
      </c>
      <c r="AT205" s="154" t="s">
        <v>230</v>
      </c>
      <c r="AU205" s="154" t="s">
        <v>84</v>
      </c>
      <c r="AY205" s="16" t="s">
        <v>140</v>
      </c>
      <c r="BE205" s="155">
        <f t="shared" si="14"/>
        <v>0</v>
      </c>
      <c r="BF205" s="155">
        <f t="shared" si="15"/>
        <v>0</v>
      </c>
      <c r="BG205" s="155">
        <f t="shared" si="16"/>
        <v>0</v>
      </c>
      <c r="BH205" s="155">
        <f t="shared" si="17"/>
        <v>0</v>
      </c>
      <c r="BI205" s="155">
        <f t="shared" si="18"/>
        <v>0</v>
      </c>
      <c r="BJ205" s="16" t="s">
        <v>82</v>
      </c>
      <c r="BK205" s="155">
        <f t="shared" si="19"/>
        <v>0</v>
      </c>
      <c r="BL205" s="16" t="s">
        <v>227</v>
      </c>
      <c r="BM205" s="154" t="s">
        <v>324</v>
      </c>
    </row>
    <row r="206" spans="1:65" s="2" customFormat="1" ht="21.75" customHeight="1">
      <c r="A206" s="31"/>
      <c r="B206" s="142"/>
      <c r="C206" s="143" t="s">
        <v>325</v>
      </c>
      <c r="D206" s="143" t="s">
        <v>143</v>
      </c>
      <c r="E206" s="144" t="s">
        <v>326</v>
      </c>
      <c r="F206" s="145" t="s">
        <v>327</v>
      </c>
      <c r="G206" s="146" t="s">
        <v>157</v>
      </c>
      <c r="H206" s="147">
        <v>1</v>
      </c>
      <c r="I206" s="148"/>
      <c r="J206" s="149">
        <f t="shared" si="10"/>
        <v>0</v>
      </c>
      <c r="K206" s="145" t="s">
        <v>147</v>
      </c>
      <c r="L206" s="32"/>
      <c r="M206" s="150" t="s">
        <v>1</v>
      </c>
      <c r="N206" s="151" t="s">
        <v>39</v>
      </c>
      <c r="O206" s="57"/>
      <c r="P206" s="152">
        <f t="shared" si="11"/>
        <v>0</v>
      </c>
      <c r="Q206" s="152">
        <v>0</v>
      </c>
      <c r="R206" s="152">
        <f t="shared" si="12"/>
        <v>0</v>
      </c>
      <c r="S206" s="152">
        <v>0</v>
      </c>
      <c r="T206" s="153">
        <f t="shared" si="1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4" t="s">
        <v>227</v>
      </c>
      <c r="AT206" s="154" t="s">
        <v>143</v>
      </c>
      <c r="AU206" s="154" t="s">
        <v>84</v>
      </c>
      <c r="AY206" s="16" t="s">
        <v>140</v>
      </c>
      <c r="BE206" s="155">
        <f t="shared" si="14"/>
        <v>0</v>
      </c>
      <c r="BF206" s="155">
        <f t="shared" si="15"/>
        <v>0</v>
      </c>
      <c r="BG206" s="155">
        <f t="shared" si="16"/>
        <v>0</v>
      </c>
      <c r="BH206" s="155">
        <f t="shared" si="17"/>
        <v>0</v>
      </c>
      <c r="BI206" s="155">
        <f t="shared" si="18"/>
        <v>0</v>
      </c>
      <c r="BJ206" s="16" t="s">
        <v>82</v>
      </c>
      <c r="BK206" s="155">
        <f t="shared" si="19"/>
        <v>0</v>
      </c>
      <c r="BL206" s="16" t="s">
        <v>227</v>
      </c>
      <c r="BM206" s="154" t="s">
        <v>328</v>
      </c>
    </row>
    <row r="207" spans="1:65" s="2" customFormat="1" ht="16.5" customHeight="1">
      <c r="A207" s="31"/>
      <c r="B207" s="142"/>
      <c r="C207" s="173" t="s">
        <v>329</v>
      </c>
      <c r="D207" s="173" t="s">
        <v>230</v>
      </c>
      <c r="E207" s="174" t="s">
        <v>330</v>
      </c>
      <c r="F207" s="175" t="s">
        <v>331</v>
      </c>
      <c r="G207" s="176" t="s">
        <v>157</v>
      </c>
      <c r="H207" s="177">
        <v>1</v>
      </c>
      <c r="I207" s="178"/>
      <c r="J207" s="179">
        <f t="shared" si="10"/>
        <v>0</v>
      </c>
      <c r="K207" s="175" t="s">
        <v>147</v>
      </c>
      <c r="L207" s="180"/>
      <c r="M207" s="181" t="s">
        <v>1</v>
      </c>
      <c r="N207" s="182" t="s">
        <v>39</v>
      </c>
      <c r="O207" s="57"/>
      <c r="P207" s="152">
        <f t="shared" si="11"/>
        <v>0</v>
      </c>
      <c r="Q207" s="152">
        <v>2.2000000000000001E-3</v>
      </c>
      <c r="R207" s="152">
        <f t="shared" si="12"/>
        <v>2.2000000000000001E-3</v>
      </c>
      <c r="S207" s="152">
        <v>0</v>
      </c>
      <c r="T207" s="153">
        <f t="shared" si="1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54" t="s">
        <v>233</v>
      </c>
      <c r="AT207" s="154" t="s">
        <v>230</v>
      </c>
      <c r="AU207" s="154" t="s">
        <v>84</v>
      </c>
      <c r="AY207" s="16" t="s">
        <v>140</v>
      </c>
      <c r="BE207" s="155">
        <f t="shared" si="14"/>
        <v>0</v>
      </c>
      <c r="BF207" s="155">
        <f t="shared" si="15"/>
        <v>0</v>
      </c>
      <c r="BG207" s="155">
        <f t="shared" si="16"/>
        <v>0</v>
      </c>
      <c r="BH207" s="155">
        <f t="shared" si="17"/>
        <v>0</v>
      </c>
      <c r="BI207" s="155">
        <f t="shared" si="18"/>
        <v>0</v>
      </c>
      <c r="BJ207" s="16" t="s">
        <v>82</v>
      </c>
      <c r="BK207" s="155">
        <f t="shared" si="19"/>
        <v>0</v>
      </c>
      <c r="BL207" s="16" t="s">
        <v>227</v>
      </c>
      <c r="BM207" s="154" t="s">
        <v>332</v>
      </c>
    </row>
    <row r="208" spans="1:65" s="2" customFormat="1" ht="24.2" customHeight="1">
      <c r="A208" s="31"/>
      <c r="B208" s="142"/>
      <c r="C208" s="143" t="s">
        <v>333</v>
      </c>
      <c r="D208" s="143" t="s">
        <v>143</v>
      </c>
      <c r="E208" s="144" t="s">
        <v>334</v>
      </c>
      <c r="F208" s="145" t="s">
        <v>335</v>
      </c>
      <c r="G208" s="146" t="s">
        <v>157</v>
      </c>
      <c r="H208" s="147">
        <v>3</v>
      </c>
      <c r="I208" s="148"/>
      <c r="J208" s="149">
        <f t="shared" si="10"/>
        <v>0</v>
      </c>
      <c r="K208" s="145" t="s">
        <v>147</v>
      </c>
      <c r="L208" s="32"/>
      <c r="M208" s="150" t="s">
        <v>1</v>
      </c>
      <c r="N208" s="151" t="s">
        <v>39</v>
      </c>
      <c r="O208" s="57"/>
      <c r="P208" s="152">
        <f t="shared" si="11"/>
        <v>0</v>
      </c>
      <c r="Q208" s="152">
        <v>0</v>
      </c>
      <c r="R208" s="152">
        <f t="shared" si="12"/>
        <v>0</v>
      </c>
      <c r="S208" s="152">
        <v>2.4E-2</v>
      </c>
      <c r="T208" s="153">
        <f t="shared" si="13"/>
        <v>7.2000000000000008E-2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54" t="s">
        <v>227</v>
      </c>
      <c r="AT208" s="154" t="s">
        <v>143</v>
      </c>
      <c r="AU208" s="154" t="s">
        <v>84</v>
      </c>
      <c r="AY208" s="16" t="s">
        <v>140</v>
      </c>
      <c r="BE208" s="155">
        <f t="shared" si="14"/>
        <v>0</v>
      </c>
      <c r="BF208" s="155">
        <f t="shared" si="15"/>
        <v>0</v>
      </c>
      <c r="BG208" s="155">
        <f t="shared" si="16"/>
        <v>0</v>
      </c>
      <c r="BH208" s="155">
        <f t="shared" si="17"/>
        <v>0</v>
      </c>
      <c r="BI208" s="155">
        <f t="shared" si="18"/>
        <v>0</v>
      </c>
      <c r="BJ208" s="16" t="s">
        <v>82</v>
      </c>
      <c r="BK208" s="155">
        <f t="shared" si="19"/>
        <v>0</v>
      </c>
      <c r="BL208" s="16" t="s">
        <v>227</v>
      </c>
      <c r="BM208" s="154" t="s">
        <v>336</v>
      </c>
    </row>
    <row r="209" spans="1:65" s="2" customFormat="1" ht="24.2" customHeight="1">
      <c r="A209" s="31"/>
      <c r="B209" s="142"/>
      <c r="C209" s="143" t="s">
        <v>337</v>
      </c>
      <c r="D209" s="143" t="s">
        <v>143</v>
      </c>
      <c r="E209" s="144" t="s">
        <v>338</v>
      </c>
      <c r="F209" s="145" t="s">
        <v>339</v>
      </c>
      <c r="G209" s="146" t="s">
        <v>157</v>
      </c>
      <c r="H209" s="147">
        <v>4</v>
      </c>
      <c r="I209" s="148"/>
      <c r="J209" s="149">
        <f t="shared" si="10"/>
        <v>0</v>
      </c>
      <c r="K209" s="145" t="s">
        <v>1</v>
      </c>
      <c r="L209" s="32"/>
      <c r="M209" s="150" t="s">
        <v>1</v>
      </c>
      <c r="N209" s="151" t="s">
        <v>39</v>
      </c>
      <c r="O209" s="57"/>
      <c r="P209" s="152">
        <f t="shared" si="11"/>
        <v>0</v>
      </c>
      <c r="Q209" s="152">
        <v>0</v>
      </c>
      <c r="R209" s="152">
        <f t="shared" si="12"/>
        <v>0</v>
      </c>
      <c r="S209" s="152">
        <v>0</v>
      </c>
      <c r="T209" s="153">
        <f t="shared" si="1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54" t="s">
        <v>227</v>
      </c>
      <c r="AT209" s="154" t="s">
        <v>143</v>
      </c>
      <c r="AU209" s="154" t="s">
        <v>84</v>
      </c>
      <c r="AY209" s="16" t="s">
        <v>140</v>
      </c>
      <c r="BE209" s="155">
        <f t="shared" si="14"/>
        <v>0</v>
      </c>
      <c r="BF209" s="155">
        <f t="shared" si="15"/>
        <v>0</v>
      </c>
      <c r="BG209" s="155">
        <f t="shared" si="16"/>
        <v>0</v>
      </c>
      <c r="BH209" s="155">
        <f t="shared" si="17"/>
        <v>0</v>
      </c>
      <c r="BI209" s="155">
        <f t="shared" si="18"/>
        <v>0</v>
      </c>
      <c r="BJ209" s="16" t="s">
        <v>82</v>
      </c>
      <c r="BK209" s="155">
        <f t="shared" si="19"/>
        <v>0</v>
      </c>
      <c r="BL209" s="16" t="s">
        <v>227</v>
      </c>
      <c r="BM209" s="154" t="s">
        <v>340</v>
      </c>
    </row>
    <row r="210" spans="1:65" s="2" customFormat="1" ht="16.5" customHeight="1">
      <c r="A210" s="31"/>
      <c r="B210" s="142"/>
      <c r="C210" s="173" t="s">
        <v>341</v>
      </c>
      <c r="D210" s="173" t="s">
        <v>230</v>
      </c>
      <c r="E210" s="174" t="s">
        <v>342</v>
      </c>
      <c r="F210" s="175" t="s">
        <v>343</v>
      </c>
      <c r="G210" s="176" t="s">
        <v>295</v>
      </c>
      <c r="H210" s="177">
        <v>8</v>
      </c>
      <c r="I210" s="178"/>
      <c r="J210" s="179">
        <f t="shared" si="10"/>
        <v>0</v>
      </c>
      <c r="K210" s="175" t="s">
        <v>1</v>
      </c>
      <c r="L210" s="180"/>
      <c r="M210" s="181" t="s">
        <v>1</v>
      </c>
      <c r="N210" s="182" t="s">
        <v>39</v>
      </c>
      <c r="O210" s="57"/>
      <c r="P210" s="152">
        <f t="shared" si="11"/>
        <v>0</v>
      </c>
      <c r="Q210" s="152">
        <v>4.6000000000000001E-4</v>
      </c>
      <c r="R210" s="152">
        <f t="shared" si="12"/>
        <v>3.6800000000000001E-3</v>
      </c>
      <c r="S210" s="152">
        <v>0</v>
      </c>
      <c r="T210" s="153">
        <f t="shared" si="1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54" t="s">
        <v>233</v>
      </c>
      <c r="AT210" s="154" t="s">
        <v>230</v>
      </c>
      <c r="AU210" s="154" t="s">
        <v>84</v>
      </c>
      <c r="AY210" s="16" t="s">
        <v>140</v>
      </c>
      <c r="BE210" s="155">
        <f t="shared" si="14"/>
        <v>0</v>
      </c>
      <c r="BF210" s="155">
        <f t="shared" si="15"/>
        <v>0</v>
      </c>
      <c r="BG210" s="155">
        <f t="shared" si="16"/>
        <v>0</v>
      </c>
      <c r="BH210" s="155">
        <f t="shared" si="17"/>
        <v>0</v>
      </c>
      <c r="BI210" s="155">
        <f t="shared" si="18"/>
        <v>0</v>
      </c>
      <c r="BJ210" s="16" t="s">
        <v>82</v>
      </c>
      <c r="BK210" s="155">
        <f t="shared" si="19"/>
        <v>0</v>
      </c>
      <c r="BL210" s="16" t="s">
        <v>227</v>
      </c>
      <c r="BM210" s="154" t="s">
        <v>344</v>
      </c>
    </row>
    <row r="211" spans="1:65" s="2" customFormat="1" ht="16.5" customHeight="1">
      <c r="A211" s="31"/>
      <c r="B211" s="142"/>
      <c r="C211" s="173" t="s">
        <v>345</v>
      </c>
      <c r="D211" s="173" t="s">
        <v>230</v>
      </c>
      <c r="E211" s="174" t="s">
        <v>346</v>
      </c>
      <c r="F211" s="175" t="s">
        <v>347</v>
      </c>
      <c r="G211" s="176" t="s">
        <v>157</v>
      </c>
      <c r="H211" s="177">
        <v>8</v>
      </c>
      <c r="I211" s="178"/>
      <c r="J211" s="179">
        <f t="shared" si="10"/>
        <v>0</v>
      </c>
      <c r="K211" s="175" t="s">
        <v>1</v>
      </c>
      <c r="L211" s="180"/>
      <c r="M211" s="181" t="s">
        <v>1</v>
      </c>
      <c r="N211" s="182" t="s">
        <v>39</v>
      </c>
      <c r="O211" s="57"/>
      <c r="P211" s="152">
        <f t="shared" si="11"/>
        <v>0</v>
      </c>
      <c r="Q211" s="152">
        <v>1.2999999999999999E-4</v>
      </c>
      <c r="R211" s="152">
        <f t="shared" si="12"/>
        <v>1.0399999999999999E-3</v>
      </c>
      <c r="S211" s="152">
        <v>0</v>
      </c>
      <c r="T211" s="153">
        <f t="shared" si="1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54" t="s">
        <v>233</v>
      </c>
      <c r="AT211" s="154" t="s">
        <v>230</v>
      </c>
      <c r="AU211" s="154" t="s">
        <v>84</v>
      </c>
      <c r="AY211" s="16" t="s">
        <v>140</v>
      </c>
      <c r="BE211" s="155">
        <f t="shared" si="14"/>
        <v>0</v>
      </c>
      <c r="BF211" s="155">
        <f t="shared" si="15"/>
        <v>0</v>
      </c>
      <c r="BG211" s="155">
        <f t="shared" si="16"/>
        <v>0</v>
      </c>
      <c r="BH211" s="155">
        <f t="shared" si="17"/>
        <v>0</v>
      </c>
      <c r="BI211" s="155">
        <f t="shared" si="18"/>
        <v>0</v>
      </c>
      <c r="BJ211" s="16" t="s">
        <v>82</v>
      </c>
      <c r="BK211" s="155">
        <f t="shared" si="19"/>
        <v>0</v>
      </c>
      <c r="BL211" s="16" t="s">
        <v>227</v>
      </c>
      <c r="BM211" s="154" t="s">
        <v>348</v>
      </c>
    </row>
    <row r="212" spans="1:65" s="2" customFormat="1" ht="33" customHeight="1">
      <c r="A212" s="31"/>
      <c r="B212" s="142"/>
      <c r="C212" s="143" t="s">
        <v>349</v>
      </c>
      <c r="D212" s="143" t="s">
        <v>143</v>
      </c>
      <c r="E212" s="144" t="s">
        <v>350</v>
      </c>
      <c r="F212" s="145" t="s">
        <v>351</v>
      </c>
      <c r="G212" s="146" t="s">
        <v>239</v>
      </c>
      <c r="H212" s="183"/>
      <c r="I212" s="148"/>
      <c r="J212" s="149">
        <f t="shared" si="10"/>
        <v>0</v>
      </c>
      <c r="K212" s="145" t="s">
        <v>147</v>
      </c>
      <c r="L212" s="32"/>
      <c r="M212" s="150" t="s">
        <v>1</v>
      </c>
      <c r="N212" s="151" t="s">
        <v>39</v>
      </c>
      <c r="O212" s="57"/>
      <c r="P212" s="152">
        <f t="shared" si="11"/>
        <v>0</v>
      </c>
      <c r="Q212" s="152">
        <v>0</v>
      </c>
      <c r="R212" s="152">
        <f t="shared" si="12"/>
        <v>0</v>
      </c>
      <c r="S212" s="152">
        <v>0</v>
      </c>
      <c r="T212" s="153">
        <f t="shared" si="1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54" t="s">
        <v>227</v>
      </c>
      <c r="AT212" s="154" t="s">
        <v>143</v>
      </c>
      <c r="AU212" s="154" t="s">
        <v>84</v>
      </c>
      <c r="AY212" s="16" t="s">
        <v>140</v>
      </c>
      <c r="BE212" s="155">
        <f t="shared" si="14"/>
        <v>0</v>
      </c>
      <c r="BF212" s="155">
        <f t="shared" si="15"/>
        <v>0</v>
      </c>
      <c r="BG212" s="155">
        <f t="shared" si="16"/>
        <v>0</v>
      </c>
      <c r="BH212" s="155">
        <f t="shared" si="17"/>
        <v>0</v>
      </c>
      <c r="BI212" s="155">
        <f t="shared" si="18"/>
        <v>0</v>
      </c>
      <c r="BJ212" s="16" t="s">
        <v>82</v>
      </c>
      <c r="BK212" s="155">
        <f t="shared" si="19"/>
        <v>0</v>
      </c>
      <c r="BL212" s="16" t="s">
        <v>227</v>
      </c>
      <c r="BM212" s="154" t="s">
        <v>352</v>
      </c>
    </row>
    <row r="213" spans="1:65" s="12" customFormat="1" ht="22.9" customHeight="1">
      <c r="B213" s="129"/>
      <c r="D213" s="130" t="s">
        <v>73</v>
      </c>
      <c r="E213" s="140" t="s">
        <v>353</v>
      </c>
      <c r="F213" s="140" t="s">
        <v>354</v>
      </c>
      <c r="I213" s="132"/>
      <c r="J213" s="141">
        <f>BK213</f>
        <v>0</v>
      </c>
      <c r="L213" s="129"/>
      <c r="M213" s="134"/>
      <c r="N213" s="135"/>
      <c r="O213" s="135"/>
      <c r="P213" s="136">
        <f>SUM(P214:P235)</f>
        <v>0</v>
      </c>
      <c r="Q213" s="135"/>
      <c r="R213" s="136">
        <f>SUM(R214:R235)</f>
        <v>0.37253718000000002</v>
      </c>
      <c r="S213" s="135"/>
      <c r="T213" s="137">
        <f>SUM(T214:T235)</f>
        <v>0.15411</v>
      </c>
      <c r="AR213" s="130" t="s">
        <v>84</v>
      </c>
      <c r="AT213" s="138" t="s">
        <v>73</v>
      </c>
      <c r="AU213" s="138" t="s">
        <v>82</v>
      </c>
      <c r="AY213" s="130" t="s">
        <v>140</v>
      </c>
      <c r="BK213" s="139">
        <f>SUM(BK214:BK235)</f>
        <v>0</v>
      </c>
    </row>
    <row r="214" spans="1:65" s="2" customFormat="1" ht="24.2" customHeight="1">
      <c r="A214" s="31"/>
      <c r="B214" s="142"/>
      <c r="C214" s="143" t="s">
        <v>355</v>
      </c>
      <c r="D214" s="143" t="s">
        <v>143</v>
      </c>
      <c r="E214" s="144" t="s">
        <v>356</v>
      </c>
      <c r="F214" s="145" t="s">
        <v>357</v>
      </c>
      <c r="G214" s="146" t="s">
        <v>146</v>
      </c>
      <c r="H214" s="147">
        <v>48.65</v>
      </c>
      <c r="I214" s="148"/>
      <c r="J214" s="149">
        <f>ROUND(I214*H214,2)</f>
        <v>0</v>
      </c>
      <c r="K214" s="145" t="s">
        <v>147</v>
      </c>
      <c r="L214" s="32"/>
      <c r="M214" s="150" t="s">
        <v>1</v>
      </c>
      <c r="N214" s="151" t="s">
        <v>39</v>
      </c>
      <c r="O214" s="57"/>
      <c r="P214" s="152">
        <f>O214*H214</f>
        <v>0</v>
      </c>
      <c r="Q214" s="152">
        <v>0</v>
      </c>
      <c r="R214" s="152">
        <f>Q214*H214</f>
        <v>0</v>
      </c>
      <c r="S214" s="152">
        <v>0</v>
      </c>
      <c r="T214" s="153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54" t="s">
        <v>227</v>
      </c>
      <c r="AT214" s="154" t="s">
        <v>143</v>
      </c>
      <c r="AU214" s="154" t="s">
        <v>84</v>
      </c>
      <c r="AY214" s="16" t="s">
        <v>140</v>
      </c>
      <c r="BE214" s="155">
        <f>IF(N214="základní",J214,0)</f>
        <v>0</v>
      </c>
      <c r="BF214" s="155">
        <f>IF(N214="snížená",J214,0)</f>
        <v>0</v>
      </c>
      <c r="BG214" s="155">
        <f>IF(N214="zákl. přenesená",J214,0)</f>
        <v>0</v>
      </c>
      <c r="BH214" s="155">
        <f>IF(N214="sníž. přenesená",J214,0)</f>
        <v>0</v>
      </c>
      <c r="BI214" s="155">
        <f>IF(N214="nulová",J214,0)</f>
        <v>0</v>
      </c>
      <c r="BJ214" s="16" t="s">
        <v>82</v>
      </c>
      <c r="BK214" s="155">
        <f>ROUND(I214*H214,2)</f>
        <v>0</v>
      </c>
      <c r="BL214" s="16" t="s">
        <v>227</v>
      </c>
      <c r="BM214" s="154" t="s">
        <v>358</v>
      </c>
    </row>
    <row r="215" spans="1:65" s="2" customFormat="1" ht="16.5" customHeight="1">
      <c r="A215" s="31"/>
      <c r="B215" s="142"/>
      <c r="C215" s="143" t="s">
        <v>359</v>
      </c>
      <c r="D215" s="143" t="s">
        <v>143</v>
      </c>
      <c r="E215" s="144" t="s">
        <v>360</v>
      </c>
      <c r="F215" s="145" t="s">
        <v>361</v>
      </c>
      <c r="G215" s="146" t="s">
        <v>146</v>
      </c>
      <c r="H215" s="147">
        <v>48.65</v>
      </c>
      <c r="I215" s="148"/>
      <c r="J215" s="149">
        <f>ROUND(I215*H215,2)</f>
        <v>0</v>
      </c>
      <c r="K215" s="145" t="s">
        <v>147</v>
      </c>
      <c r="L215" s="32"/>
      <c r="M215" s="150" t="s">
        <v>1</v>
      </c>
      <c r="N215" s="151" t="s">
        <v>39</v>
      </c>
      <c r="O215" s="57"/>
      <c r="P215" s="152">
        <f>O215*H215</f>
        <v>0</v>
      </c>
      <c r="Q215" s="152">
        <v>0</v>
      </c>
      <c r="R215" s="152">
        <f>Q215*H215</f>
        <v>0</v>
      </c>
      <c r="S215" s="152">
        <v>0</v>
      </c>
      <c r="T215" s="153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54" t="s">
        <v>227</v>
      </c>
      <c r="AT215" s="154" t="s">
        <v>143</v>
      </c>
      <c r="AU215" s="154" t="s">
        <v>84</v>
      </c>
      <c r="AY215" s="16" t="s">
        <v>140</v>
      </c>
      <c r="BE215" s="155">
        <f>IF(N215="základní",J215,0)</f>
        <v>0</v>
      </c>
      <c r="BF215" s="155">
        <f>IF(N215="snížená",J215,0)</f>
        <v>0</v>
      </c>
      <c r="BG215" s="155">
        <f>IF(N215="zákl. přenesená",J215,0)</f>
        <v>0</v>
      </c>
      <c r="BH215" s="155">
        <f>IF(N215="sníž. přenesená",J215,0)</f>
        <v>0</v>
      </c>
      <c r="BI215" s="155">
        <f>IF(N215="nulová",J215,0)</f>
        <v>0</v>
      </c>
      <c r="BJ215" s="16" t="s">
        <v>82</v>
      </c>
      <c r="BK215" s="155">
        <f>ROUND(I215*H215,2)</f>
        <v>0</v>
      </c>
      <c r="BL215" s="16" t="s">
        <v>227</v>
      </c>
      <c r="BM215" s="154" t="s">
        <v>362</v>
      </c>
    </row>
    <row r="216" spans="1:65" s="2" customFormat="1" ht="24.2" customHeight="1">
      <c r="A216" s="31"/>
      <c r="B216" s="142"/>
      <c r="C216" s="143" t="s">
        <v>363</v>
      </c>
      <c r="D216" s="143" t="s">
        <v>143</v>
      </c>
      <c r="E216" s="144" t="s">
        <v>364</v>
      </c>
      <c r="F216" s="145" t="s">
        <v>365</v>
      </c>
      <c r="G216" s="146" t="s">
        <v>146</v>
      </c>
      <c r="H216" s="147">
        <v>48.65</v>
      </c>
      <c r="I216" s="148"/>
      <c r="J216" s="149">
        <f>ROUND(I216*H216,2)</f>
        <v>0</v>
      </c>
      <c r="K216" s="145" t="s">
        <v>147</v>
      </c>
      <c r="L216" s="32"/>
      <c r="M216" s="150" t="s">
        <v>1</v>
      </c>
      <c r="N216" s="151" t="s">
        <v>39</v>
      </c>
      <c r="O216" s="57"/>
      <c r="P216" s="152">
        <f>O216*H216</f>
        <v>0</v>
      </c>
      <c r="Q216" s="152">
        <v>3.0000000000000001E-5</v>
      </c>
      <c r="R216" s="152">
        <f>Q216*H216</f>
        <v>1.4595000000000001E-3</v>
      </c>
      <c r="S216" s="152">
        <v>0</v>
      </c>
      <c r="T216" s="153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54" t="s">
        <v>227</v>
      </c>
      <c r="AT216" s="154" t="s">
        <v>143</v>
      </c>
      <c r="AU216" s="154" t="s">
        <v>84</v>
      </c>
      <c r="AY216" s="16" t="s">
        <v>140</v>
      </c>
      <c r="BE216" s="155">
        <f>IF(N216="základní",J216,0)</f>
        <v>0</v>
      </c>
      <c r="BF216" s="155">
        <f>IF(N216="snížená",J216,0)</f>
        <v>0</v>
      </c>
      <c r="BG216" s="155">
        <f>IF(N216="zákl. přenesená",J216,0)</f>
        <v>0</v>
      </c>
      <c r="BH216" s="155">
        <f>IF(N216="sníž. přenesená",J216,0)</f>
        <v>0</v>
      </c>
      <c r="BI216" s="155">
        <f>IF(N216="nulová",J216,0)</f>
        <v>0</v>
      </c>
      <c r="BJ216" s="16" t="s">
        <v>82</v>
      </c>
      <c r="BK216" s="155">
        <f>ROUND(I216*H216,2)</f>
        <v>0</v>
      </c>
      <c r="BL216" s="16" t="s">
        <v>227</v>
      </c>
      <c r="BM216" s="154" t="s">
        <v>366</v>
      </c>
    </row>
    <row r="217" spans="1:65" s="2" customFormat="1" ht="33" customHeight="1">
      <c r="A217" s="31"/>
      <c r="B217" s="142"/>
      <c r="C217" s="143" t="s">
        <v>367</v>
      </c>
      <c r="D217" s="143" t="s">
        <v>143</v>
      </c>
      <c r="E217" s="144" t="s">
        <v>368</v>
      </c>
      <c r="F217" s="145" t="s">
        <v>369</v>
      </c>
      <c r="G217" s="146" t="s">
        <v>146</v>
      </c>
      <c r="H217" s="147">
        <v>48.65</v>
      </c>
      <c r="I217" s="148"/>
      <c r="J217" s="149">
        <f>ROUND(I217*H217,2)</f>
        <v>0</v>
      </c>
      <c r="K217" s="145" t="s">
        <v>147</v>
      </c>
      <c r="L217" s="32"/>
      <c r="M217" s="150" t="s">
        <v>1</v>
      </c>
      <c r="N217" s="151" t="s">
        <v>39</v>
      </c>
      <c r="O217" s="57"/>
      <c r="P217" s="152">
        <f>O217*H217</f>
        <v>0</v>
      </c>
      <c r="Q217" s="152">
        <v>4.5500000000000002E-3</v>
      </c>
      <c r="R217" s="152">
        <f>Q217*H217</f>
        <v>0.22135750000000001</v>
      </c>
      <c r="S217" s="152">
        <v>0</v>
      </c>
      <c r="T217" s="153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54" t="s">
        <v>227</v>
      </c>
      <c r="AT217" s="154" t="s">
        <v>143</v>
      </c>
      <c r="AU217" s="154" t="s">
        <v>84</v>
      </c>
      <c r="AY217" s="16" t="s">
        <v>140</v>
      </c>
      <c r="BE217" s="155">
        <f>IF(N217="základní",J217,0)</f>
        <v>0</v>
      </c>
      <c r="BF217" s="155">
        <f>IF(N217="snížená",J217,0)</f>
        <v>0</v>
      </c>
      <c r="BG217" s="155">
        <f>IF(N217="zákl. přenesená",J217,0)</f>
        <v>0</v>
      </c>
      <c r="BH217" s="155">
        <f>IF(N217="sníž. přenesená",J217,0)</f>
        <v>0</v>
      </c>
      <c r="BI217" s="155">
        <f>IF(N217="nulová",J217,0)</f>
        <v>0</v>
      </c>
      <c r="BJ217" s="16" t="s">
        <v>82</v>
      </c>
      <c r="BK217" s="155">
        <f>ROUND(I217*H217,2)</f>
        <v>0</v>
      </c>
      <c r="BL217" s="16" t="s">
        <v>227</v>
      </c>
      <c r="BM217" s="154" t="s">
        <v>370</v>
      </c>
    </row>
    <row r="218" spans="1:65" s="2" customFormat="1" ht="24.2" customHeight="1">
      <c r="A218" s="31"/>
      <c r="B218" s="142"/>
      <c r="C218" s="143" t="s">
        <v>371</v>
      </c>
      <c r="D218" s="143" t="s">
        <v>143</v>
      </c>
      <c r="E218" s="144" t="s">
        <v>372</v>
      </c>
      <c r="F218" s="145" t="s">
        <v>373</v>
      </c>
      <c r="G218" s="146" t="s">
        <v>146</v>
      </c>
      <c r="H218" s="147">
        <v>48.65</v>
      </c>
      <c r="I218" s="148"/>
      <c r="J218" s="149">
        <f>ROUND(I218*H218,2)</f>
        <v>0</v>
      </c>
      <c r="K218" s="145" t="s">
        <v>147</v>
      </c>
      <c r="L218" s="32"/>
      <c r="M218" s="150" t="s">
        <v>1</v>
      </c>
      <c r="N218" s="151" t="s">
        <v>39</v>
      </c>
      <c r="O218" s="57"/>
      <c r="P218" s="152">
        <f>O218*H218</f>
        <v>0</v>
      </c>
      <c r="Q218" s="152">
        <v>0</v>
      </c>
      <c r="R218" s="152">
        <f>Q218*H218</f>
        <v>0</v>
      </c>
      <c r="S218" s="152">
        <v>3.0000000000000001E-3</v>
      </c>
      <c r="T218" s="153">
        <f>S218*H218</f>
        <v>0.14595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54" t="s">
        <v>227</v>
      </c>
      <c r="AT218" s="154" t="s">
        <v>143</v>
      </c>
      <c r="AU218" s="154" t="s">
        <v>84</v>
      </c>
      <c r="AY218" s="16" t="s">
        <v>140</v>
      </c>
      <c r="BE218" s="155">
        <f>IF(N218="základní",J218,0)</f>
        <v>0</v>
      </c>
      <c r="BF218" s="155">
        <f>IF(N218="snížená",J218,0)</f>
        <v>0</v>
      </c>
      <c r="BG218" s="155">
        <f>IF(N218="zákl. přenesená",J218,0)</f>
        <v>0</v>
      </c>
      <c r="BH218" s="155">
        <f>IF(N218="sníž. přenesená",J218,0)</f>
        <v>0</v>
      </c>
      <c r="BI218" s="155">
        <f>IF(N218="nulová",J218,0)</f>
        <v>0</v>
      </c>
      <c r="BJ218" s="16" t="s">
        <v>82</v>
      </c>
      <c r="BK218" s="155">
        <f>ROUND(I218*H218,2)</f>
        <v>0</v>
      </c>
      <c r="BL218" s="16" t="s">
        <v>227</v>
      </c>
      <c r="BM218" s="154" t="s">
        <v>374</v>
      </c>
    </row>
    <row r="219" spans="1:65" s="13" customFormat="1">
      <c r="B219" s="156"/>
      <c r="D219" s="157" t="s">
        <v>150</v>
      </c>
      <c r="E219" s="158" t="s">
        <v>1</v>
      </c>
      <c r="F219" s="159" t="s">
        <v>375</v>
      </c>
      <c r="H219" s="160">
        <v>23.1</v>
      </c>
      <c r="I219" s="161"/>
      <c r="L219" s="156"/>
      <c r="M219" s="162"/>
      <c r="N219" s="163"/>
      <c r="O219" s="163"/>
      <c r="P219" s="163"/>
      <c r="Q219" s="163"/>
      <c r="R219" s="163"/>
      <c r="S219" s="163"/>
      <c r="T219" s="164"/>
      <c r="AT219" s="158" t="s">
        <v>150</v>
      </c>
      <c r="AU219" s="158" t="s">
        <v>84</v>
      </c>
      <c r="AV219" s="13" t="s">
        <v>84</v>
      </c>
      <c r="AW219" s="13" t="s">
        <v>31</v>
      </c>
      <c r="AX219" s="13" t="s">
        <v>74</v>
      </c>
      <c r="AY219" s="158" t="s">
        <v>140</v>
      </c>
    </row>
    <row r="220" spans="1:65" s="13" customFormat="1">
      <c r="B220" s="156"/>
      <c r="D220" s="157" t="s">
        <v>150</v>
      </c>
      <c r="E220" s="158" t="s">
        <v>1</v>
      </c>
      <c r="F220" s="159" t="s">
        <v>376</v>
      </c>
      <c r="H220" s="160">
        <v>25.55</v>
      </c>
      <c r="I220" s="161"/>
      <c r="L220" s="156"/>
      <c r="M220" s="162"/>
      <c r="N220" s="163"/>
      <c r="O220" s="163"/>
      <c r="P220" s="163"/>
      <c r="Q220" s="163"/>
      <c r="R220" s="163"/>
      <c r="S220" s="163"/>
      <c r="T220" s="164"/>
      <c r="AT220" s="158" t="s">
        <v>150</v>
      </c>
      <c r="AU220" s="158" t="s">
        <v>84</v>
      </c>
      <c r="AV220" s="13" t="s">
        <v>84</v>
      </c>
      <c r="AW220" s="13" t="s">
        <v>31</v>
      </c>
      <c r="AX220" s="13" t="s">
        <v>74</v>
      </c>
      <c r="AY220" s="158" t="s">
        <v>140</v>
      </c>
    </row>
    <row r="221" spans="1:65" s="14" customFormat="1">
      <c r="B221" s="165"/>
      <c r="D221" s="157" t="s">
        <v>150</v>
      </c>
      <c r="E221" s="166" t="s">
        <v>1</v>
      </c>
      <c r="F221" s="167" t="s">
        <v>152</v>
      </c>
      <c r="H221" s="168">
        <v>48.650000000000006</v>
      </c>
      <c r="I221" s="169"/>
      <c r="L221" s="165"/>
      <c r="M221" s="170"/>
      <c r="N221" s="171"/>
      <c r="O221" s="171"/>
      <c r="P221" s="171"/>
      <c r="Q221" s="171"/>
      <c r="R221" s="171"/>
      <c r="S221" s="171"/>
      <c r="T221" s="172"/>
      <c r="AT221" s="166" t="s">
        <v>150</v>
      </c>
      <c r="AU221" s="166" t="s">
        <v>84</v>
      </c>
      <c r="AV221" s="14" t="s">
        <v>148</v>
      </c>
      <c r="AW221" s="14" t="s">
        <v>31</v>
      </c>
      <c r="AX221" s="14" t="s">
        <v>82</v>
      </c>
      <c r="AY221" s="166" t="s">
        <v>140</v>
      </c>
    </row>
    <row r="222" spans="1:65" s="2" customFormat="1" ht="16.5" customHeight="1">
      <c r="A222" s="31"/>
      <c r="B222" s="142"/>
      <c r="C222" s="143" t="s">
        <v>377</v>
      </c>
      <c r="D222" s="143" t="s">
        <v>143</v>
      </c>
      <c r="E222" s="144" t="s">
        <v>378</v>
      </c>
      <c r="F222" s="145" t="s">
        <v>379</v>
      </c>
      <c r="G222" s="146" t="s">
        <v>146</v>
      </c>
      <c r="H222" s="147">
        <v>48.65</v>
      </c>
      <c r="I222" s="148"/>
      <c r="J222" s="149">
        <f>ROUND(I222*H222,2)</f>
        <v>0</v>
      </c>
      <c r="K222" s="145" t="s">
        <v>147</v>
      </c>
      <c r="L222" s="32"/>
      <c r="M222" s="150" t="s">
        <v>1</v>
      </c>
      <c r="N222" s="151" t="s">
        <v>39</v>
      </c>
      <c r="O222" s="57"/>
      <c r="P222" s="152">
        <f>O222*H222</f>
        <v>0</v>
      </c>
      <c r="Q222" s="152">
        <v>4.0000000000000002E-4</v>
      </c>
      <c r="R222" s="152">
        <f>Q222*H222</f>
        <v>1.9460000000000002E-2</v>
      </c>
      <c r="S222" s="152">
        <v>0</v>
      </c>
      <c r="T222" s="15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54" t="s">
        <v>227</v>
      </c>
      <c r="AT222" s="154" t="s">
        <v>143</v>
      </c>
      <c r="AU222" s="154" t="s">
        <v>84</v>
      </c>
      <c r="AY222" s="16" t="s">
        <v>140</v>
      </c>
      <c r="BE222" s="155">
        <f>IF(N222="základní",J222,0)</f>
        <v>0</v>
      </c>
      <c r="BF222" s="155">
        <f>IF(N222="snížená",J222,0)</f>
        <v>0</v>
      </c>
      <c r="BG222" s="155">
        <f>IF(N222="zákl. přenesená",J222,0)</f>
        <v>0</v>
      </c>
      <c r="BH222" s="155">
        <f>IF(N222="sníž. přenesená",J222,0)</f>
        <v>0</v>
      </c>
      <c r="BI222" s="155">
        <f>IF(N222="nulová",J222,0)</f>
        <v>0</v>
      </c>
      <c r="BJ222" s="16" t="s">
        <v>82</v>
      </c>
      <c r="BK222" s="155">
        <f>ROUND(I222*H222,2)</f>
        <v>0</v>
      </c>
      <c r="BL222" s="16" t="s">
        <v>227</v>
      </c>
      <c r="BM222" s="154" t="s">
        <v>380</v>
      </c>
    </row>
    <row r="223" spans="1:65" s="2" customFormat="1" ht="24.2" customHeight="1">
      <c r="A223" s="31"/>
      <c r="B223" s="142"/>
      <c r="C223" s="173" t="s">
        <v>381</v>
      </c>
      <c r="D223" s="173" t="s">
        <v>230</v>
      </c>
      <c r="E223" s="174" t="s">
        <v>382</v>
      </c>
      <c r="F223" s="175" t="s">
        <v>383</v>
      </c>
      <c r="G223" s="176" t="s">
        <v>146</v>
      </c>
      <c r="H223" s="177">
        <v>53.515000000000001</v>
      </c>
      <c r="I223" s="178"/>
      <c r="J223" s="179">
        <f>ROUND(I223*H223,2)</f>
        <v>0</v>
      </c>
      <c r="K223" s="175" t="s">
        <v>147</v>
      </c>
      <c r="L223" s="180"/>
      <c r="M223" s="181" t="s">
        <v>1</v>
      </c>
      <c r="N223" s="182" t="s">
        <v>39</v>
      </c>
      <c r="O223" s="57"/>
      <c r="P223" s="152">
        <f>O223*H223</f>
        <v>0</v>
      </c>
      <c r="Q223" s="152">
        <v>2.3E-3</v>
      </c>
      <c r="R223" s="152">
        <f>Q223*H223</f>
        <v>0.1230845</v>
      </c>
      <c r="S223" s="152">
        <v>0</v>
      </c>
      <c r="T223" s="153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54" t="s">
        <v>233</v>
      </c>
      <c r="AT223" s="154" t="s">
        <v>230</v>
      </c>
      <c r="AU223" s="154" t="s">
        <v>84</v>
      </c>
      <c r="AY223" s="16" t="s">
        <v>140</v>
      </c>
      <c r="BE223" s="155">
        <f>IF(N223="základní",J223,0)</f>
        <v>0</v>
      </c>
      <c r="BF223" s="155">
        <f>IF(N223="snížená",J223,0)</f>
        <v>0</v>
      </c>
      <c r="BG223" s="155">
        <f>IF(N223="zákl. přenesená",J223,0)</f>
        <v>0</v>
      </c>
      <c r="BH223" s="155">
        <f>IF(N223="sníž. přenesená",J223,0)</f>
        <v>0</v>
      </c>
      <c r="BI223" s="155">
        <f>IF(N223="nulová",J223,0)</f>
        <v>0</v>
      </c>
      <c r="BJ223" s="16" t="s">
        <v>82</v>
      </c>
      <c r="BK223" s="155">
        <f>ROUND(I223*H223,2)</f>
        <v>0</v>
      </c>
      <c r="BL223" s="16" t="s">
        <v>227</v>
      </c>
      <c r="BM223" s="154" t="s">
        <v>384</v>
      </c>
    </row>
    <row r="224" spans="1:65" s="13" customFormat="1">
      <c r="B224" s="156"/>
      <c r="D224" s="157" t="s">
        <v>150</v>
      </c>
      <c r="F224" s="159" t="s">
        <v>385</v>
      </c>
      <c r="H224" s="160">
        <v>53.515000000000001</v>
      </c>
      <c r="I224" s="161"/>
      <c r="L224" s="156"/>
      <c r="M224" s="162"/>
      <c r="N224" s="163"/>
      <c r="O224" s="163"/>
      <c r="P224" s="163"/>
      <c r="Q224" s="163"/>
      <c r="R224" s="163"/>
      <c r="S224" s="163"/>
      <c r="T224" s="164"/>
      <c r="AT224" s="158" t="s">
        <v>150</v>
      </c>
      <c r="AU224" s="158" t="s">
        <v>84</v>
      </c>
      <c r="AV224" s="13" t="s">
        <v>84</v>
      </c>
      <c r="AW224" s="13" t="s">
        <v>3</v>
      </c>
      <c r="AX224" s="13" t="s">
        <v>82</v>
      </c>
      <c r="AY224" s="158" t="s">
        <v>140</v>
      </c>
    </row>
    <row r="225" spans="1:65" s="2" customFormat="1" ht="21.75" customHeight="1">
      <c r="A225" s="31"/>
      <c r="B225" s="142"/>
      <c r="C225" s="143" t="s">
        <v>386</v>
      </c>
      <c r="D225" s="143" t="s">
        <v>143</v>
      </c>
      <c r="E225" s="144" t="s">
        <v>387</v>
      </c>
      <c r="F225" s="145" t="s">
        <v>388</v>
      </c>
      <c r="G225" s="146" t="s">
        <v>295</v>
      </c>
      <c r="H225" s="147">
        <v>27.2</v>
      </c>
      <c r="I225" s="148"/>
      <c r="J225" s="149">
        <f>ROUND(I225*H225,2)</f>
        <v>0</v>
      </c>
      <c r="K225" s="145" t="s">
        <v>147</v>
      </c>
      <c r="L225" s="32"/>
      <c r="M225" s="150" t="s">
        <v>1</v>
      </c>
      <c r="N225" s="151" t="s">
        <v>39</v>
      </c>
      <c r="O225" s="57"/>
      <c r="P225" s="152">
        <f>O225*H225</f>
        <v>0</v>
      </c>
      <c r="Q225" s="152">
        <v>0</v>
      </c>
      <c r="R225" s="152">
        <f>Q225*H225</f>
        <v>0</v>
      </c>
      <c r="S225" s="152">
        <v>2.9999999999999997E-4</v>
      </c>
      <c r="T225" s="153">
        <f>S225*H225</f>
        <v>8.1599999999999989E-3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4" t="s">
        <v>227</v>
      </c>
      <c r="AT225" s="154" t="s">
        <v>143</v>
      </c>
      <c r="AU225" s="154" t="s">
        <v>84</v>
      </c>
      <c r="AY225" s="16" t="s">
        <v>140</v>
      </c>
      <c r="BE225" s="155">
        <f>IF(N225="základní",J225,0)</f>
        <v>0</v>
      </c>
      <c r="BF225" s="155">
        <f>IF(N225="snížená",J225,0)</f>
        <v>0</v>
      </c>
      <c r="BG225" s="155">
        <f>IF(N225="zákl. přenesená",J225,0)</f>
        <v>0</v>
      </c>
      <c r="BH225" s="155">
        <f>IF(N225="sníž. přenesená",J225,0)</f>
        <v>0</v>
      </c>
      <c r="BI225" s="155">
        <f>IF(N225="nulová",J225,0)</f>
        <v>0</v>
      </c>
      <c r="BJ225" s="16" t="s">
        <v>82</v>
      </c>
      <c r="BK225" s="155">
        <f>ROUND(I225*H225,2)</f>
        <v>0</v>
      </c>
      <c r="BL225" s="16" t="s">
        <v>227</v>
      </c>
      <c r="BM225" s="154" t="s">
        <v>389</v>
      </c>
    </row>
    <row r="226" spans="1:65" s="13" customFormat="1">
      <c r="B226" s="156"/>
      <c r="D226" s="157" t="s">
        <v>150</v>
      </c>
      <c r="E226" s="158" t="s">
        <v>1</v>
      </c>
      <c r="F226" s="159" t="s">
        <v>390</v>
      </c>
      <c r="H226" s="160">
        <v>20.2</v>
      </c>
      <c r="I226" s="161"/>
      <c r="L226" s="156"/>
      <c r="M226" s="162"/>
      <c r="N226" s="163"/>
      <c r="O226" s="163"/>
      <c r="P226" s="163"/>
      <c r="Q226" s="163"/>
      <c r="R226" s="163"/>
      <c r="S226" s="163"/>
      <c r="T226" s="164"/>
      <c r="AT226" s="158" t="s">
        <v>150</v>
      </c>
      <c r="AU226" s="158" t="s">
        <v>84</v>
      </c>
      <c r="AV226" s="13" t="s">
        <v>84</v>
      </c>
      <c r="AW226" s="13" t="s">
        <v>31</v>
      </c>
      <c r="AX226" s="13" t="s">
        <v>74</v>
      </c>
      <c r="AY226" s="158" t="s">
        <v>140</v>
      </c>
    </row>
    <row r="227" spans="1:65" s="13" customFormat="1">
      <c r="B227" s="156"/>
      <c r="D227" s="157" t="s">
        <v>150</v>
      </c>
      <c r="E227" s="158" t="s">
        <v>1</v>
      </c>
      <c r="F227" s="159" t="s">
        <v>391</v>
      </c>
      <c r="H227" s="160">
        <v>7</v>
      </c>
      <c r="I227" s="161"/>
      <c r="L227" s="156"/>
      <c r="M227" s="162"/>
      <c r="N227" s="163"/>
      <c r="O227" s="163"/>
      <c r="P227" s="163"/>
      <c r="Q227" s="163"/>
      <c r="R227" s="163"/>
      <c r="S227" s="163"/>
      <c r="T227" s="164"/>
      <c r="AT227" s="158" t="s">
        <v>150</v>
      </c>
      <c r="AU227" s="158" t="s">
        <v>84</v>
      </c>
      <c r="AV227" s="13" t="s">
        <v>84</v>
      </c>
      <c r="AW227" s="13" t="s">
        <v>31</v>
      </c>
      <c r="AX227" s="13" t="s">
        <v>74</v>
      </c>
      <c r="AY227" s="158" t="s">
        <v>140</v>
      </c>
    </row>
    <row r="228" spans="1:65" s="14" customFormat="1">
      <c r="B228" s="165"/>
      <c r="D228" s="157" t="s">
        <v>150</v>
      </c>
      <c r="E228" s="166" t="s">
        <v>1</v>
      </c>
      <c r="F228" s="167" t="s">
        <v>152</v>
      </c>
      <c r="H228" s="168">
        <v>27.2</v>
      </c>
      <c r="I228" s="169"/>
      <c r="L228" s="165"/>
      <c r="M228" s="170"/>
      <c r="N228" s="171"/>
      <c r="O228" s="171"/>
      <c r="P228" s="171"/>
      <c r="Q228" s="171"/>
      <c r="R228" s="171"/>
      <c r="S228" s="171"/>
      <c r="T228" s="172"/>
      <c r="AT228" s="166" t="s">
        <v>150</v>
      </c>
      <c r="AU228" s="166" t="s">
        <v>84</v>
      </c>
      <c r="AV228" s="14" t="s">
        <v>148</v>
      </c>
      <c r="AW228" s="14" t="s">
        <v>31</v>
      </c>
      <c r="AX228" s="14" t="s">
        <v>82</v>
      </c>
      <c r="AY228" s="166" t="s">
        <v>140</v>
      </c>
    </row>
    <row r="229" spans="1:65" s="2" customFormat="1" ht="16.5" customHeight="1">
      <c r="A229" s="31"/>
      <c r="B229" s="142"/>
      <c r="C229" s="143" t="s">
        <v>392</v>
      </c>
      <c r="D229" s="143" t="s">
        <v>143</v>
      </c>
      <c r="E229" s="144" t="s">
        <v>393</v>
      </c>
      <c r="F229" s="145" t="s">
        <v>394</v>
      </c>
      <c r="G229" s="146" t="s">
        <v>295</v>
      </c>
      <c r="H229" s="147">
        <v>27.2</v>
      </c>
      <c r="I229" s="148"/>
      <c r="J229" s="149">
        <f>ROUND(I229*H229,2)</f>
        <v>0</v>
      </c>
      <c r="K229" s="145" t="s">
        <v>147</v>
      </c>
      <c r="L229" s="32"/>
      <c r="M229" s="150" t="s">
        <v>1</v>
      </c>
      <c r="N229" s="151" t="s">
        <v>39</v>
      </c>
      <c r="O229" s="57"/>
      <c r="P229" s="152">
        <f>O229*H229</f>
        <v>0</v>
      </c>
      <c r="Q229" s="152">
        <v>1.0000000000000001E-5</v>
      </c>
      <c r="R229" s="152">
        <f>Q229*H229</f>
        <v>2.72E-4</v>
      </c>
      <c r="S229" s="152">
        <v>0</v>
      </c>
      <c r="T229" s="153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54" t="s">
        <v>227</v>
      </c>
      <c r="AT229" s="154" t="s">
        <v>143</v>
      </c>
      <c r="AU229" s="154" t="s">
        <v>84</v>
      </c>
      <c r="AY229" s="16" t="s">
        <v>140</v>
      </c>
      <c r="BE229" s="155">
        <f>IF(N229="základní",J229,0)</f>
        <v>0</v>
      </c>
      <c r="BF229" s="155">
        <f>IF(N229="snížená",J229,0)</f>
        <v>0</v>
      </c>
      <c r="BG229" s="155">
        <f>IF(N229="zákl. přenesená",J229,0)</f>
        <v>0</v>
      </c>
      <c r="BH229" s="155">
        <f>IF(N229="sníž. přenesená",J229,0)</f>
        <v>0</v>
      </c>
      <c r="BI229" s="155">
        <f>IF(N229="nulová",J229,0)</f>
        <v>0</v>
      </c>
      <c r="BJ229" s="16" t="s">
        <v>82</v>
      </c>
      <c r="BK229" s="155">
        <f>ROUND(I229*H229,2)</f>
        <v>0</v>
      </c>
      <c r="BL229" s="16" t="s">
        <v>227</v>
      </c>
      <c r="BM229" s="154" t="s">
        <v>395</v>
      </c>
    </row>
    <row r="230" spans="1:65" s="2" customFormat="1" ht="16.5" customHeight="1">
      <c r="A230" s="31"/>
      <c r="B230" s="142"/>
      <c r="C230" s="173" t="s">
        <v>396</v>
      </c>
      <c r="D230" s="173" t="s">
        <v>230</v>
      </c>
      <c r="E230" s="174" t="s">
        <v>397</v>
      </c>
      <c r="F230" s="175" t="s">
        <v>398</v>
      </c>
      <c r="G230" s="176" t="s">
        <v>295</v>
      </c>
      <c r="H230" s="177">
        <v>27.744</v>
      </c>
      <c r="I230" s="178"/>
      <c r="J230" s="179">
        <f>ROUND(I230*H230,2)</f>
        <v>0</v>
      </c>
      <c r="K230" s="175" t="s">
        <v>147</v>
      </c>
      <c r="L230" s="180"/>
      <c r="M230" s="181" t="s">
        <v>1</v>
      </c>
      <c r="N230" s="182" t="s">
        <v>39</v>
      </c>
      <c r="O230" s="57"/>
      <c r="P230" s="152">
        <f>O230*H230</f>
        <v>0</v>
      </c>
      <c r="Q230" s="152">
        <v>2.2000000000000001E-4</v>
      </c>
      <c r="R230" s="152">
        <f>Q230*H230</f>
        <v>6.1036800000000002E-3</v>
      </c>
      <c r="S230" s="152">
        <v>0</v>
      </c>
      <c r="T230" s="153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54" t="s">
        <v>233</v>
      </c>
      <c r="AT230" s="154" t="s">
        <v>230</v>
      </c>
      <c r="AU230" s="154" t="s">
        <v>84</v>
      </c>
      <c r="AY230" s="16" t="s">
        <v>140</v>
      </c>
      <c r="BE230" s="155">
        <f>IF(N230="základní",J230,0)</f>
        <v>0</v>
      </c>
      <c r="BF230" s="155">
        <f>IF(N230="snížená",J230,0)</f>
        <v>0</v>
      </c>
      <c r="BG230" s="155">
        <f>IF(N230="zákl. přenesená",J230,0)</f>
        <v>0</v>
      </c>
      <c r="BH230" s="155">
        <f>IF(N230="sníž. přenesená",J230,0)</f>
        <v>0</v>
      </c>
      <c r="BI230" s="155">
        <f>IF(N230="nulová",J230,0)</f>
        <v>0</v>
      </c>
      <c r="BJ230" s="16" t="s">
        <v>82</v>
      </c>
      <c r="BK230" s="155">
        <f>ROUND(I230*H230,2)</f>
        <v>0</v>
      </c>
      <c r="BL230" s="16" t="s">
        <v>227</v>
      </c>
      <c r="BM230" s="154" t="s">
        <v>399</v>
      </c>
    </row>
    <row r="231" spans="1:65" s="13" customFormat="1">
      <c r="B231" s="156"/>
      <c r="D231" s="157" t="s">
        <v>150</v>
      </c>
      <c r="F231" s="159" t="s">
        <v>400</v>
      </c>
      <c r="H231" s="160">
        <v>27.744</v>
      </c>
      <c r="I231" s="161"/>
      <c r="L231" s="156"/>
      <c r="M231" s="162"/>
      <c r="N231" s="163"/>
      <c r="O231" s="163"/>
      <c r="P231" s="163"/>
      <c r="Q231" s="163"/>
      <c r="R231" s="163"/>
      <c r="S231" s="163"/>
      <c r="T231" s="164"/>
      <c r="AT231" s="158" t="s">
        <v>150</v>
      </c>
      <c r="AU231" s="158" t="s">
        <v>84</v>
      </c>
      <c r="AV231" s="13" t="s">
        <v>84</v>
      </c>
      <c r="AW231" s="13" t="s">
        <v>3</v>
      </c>
      <c r="AX231" s="13" t="s">
        <v>82</v>
      </c>
      <c r="AY231" s="158" t="s">
        <v>140</v>
      </c>
    </row>
    <row r="232" spans="1:65" s="2" customFormat="1" ht="16.5" customHeight="1">
      <c r="A232" s="31"/>
      <c r="B232" s="142"/>
      <c r="C232" s="143" t="s">
        <v>401</v>
      </c>
      <c r="D232" s="143" t="s">
        <v>143</v>
      </c>
      <c r="E232" s="144" t="s">
        <v>402</v>
      </c>
      <c r="F232" s="145" t="s">
        <v>403</v>
      </c>
      <c r="G232" s="146" t="s">
        <v>295</v>
      </c>
      <c r="H232" s="147">
        <v>0.8</v>
      </c>
      <c r="I232" s="148"/>
      <c r="J232" s="149">
        <f>ROUND(I232*H232,2)</f>
        <v>0</v>
      </c>
      <c r="K232" s="145" t="s">
        <v>147</v>
      </c>
      <c r="L232" s="32"/>
      <c r="M232" s="150" t="s">
        <v>1</v>
      </c>
      <c r="N232" s="151" t="s">
        <v>39</v>
      </c>
      <c r="O232" s="57"/>
      <c r="P232" s="152">
        <f>O232*H232</f>
        <v>0</v>
      </c>
      <c r="Q232" s="152">
        <v>0</v>
      </c>
      <c r="R232" s="152">
        <f>Q232*H232</f>
        <v>0</v>
      </c>
      <c r="S232" s="152">
        <v>0</v>
      </c>
      <c r="T232" s="153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54" t="s">
        <v>227</v>
      </c>
      <c r="AT232" s="154" t="s">
        <v>143</v>
      </c>
      <c r="AU232" s="154" t="s">
        <v>84</v>
      </c>
      <c r="AY232" s="16" t="s">
        <v>140</v>
      </c>
      <c r="BE232" s="155">
        <f>IF(N232="základní",J232,0)</f>
        <v>0</v>
      </c>
      <c r="BF232" s="155">
        <f>IF(N232="snížená",J232,0)</f>
        <v>0</v>
      </c>
      <c r="BG232" s="155">
        <f>IF(N232="zákl. přenesená",J232,0)</f>
        <v>0</v>
      </c>
      <c r="BH232" s="155">
        <f>IF(N232="sníž. přenesená",J232,0)</f>
        <v>0</v>
      </c>
      <c r="BI232" s="155">
        <f>IF(N232="nulová",J232,0)</f>
        <v>0</v>
      </c>
      <c r="BJ232" s="16" t="s">
        <v>82</v>
      </c>
      <c r="BK232" s="155">
        <f>ROUND(I232*H232,2)</f>
        <v>0</v>
      </c>
      <c r="BL232" s="16" t="s">
        <v>227</v>
      </c>
      <c r="BM232" s="154" t="s">
        <v>404</v>
      </c>
    </row>
    <row r="233" spans="1:65" s="2" customFormat="1" ht="16.5" customHeight="1">
      <c r="A233" s="31"/>
      <c r="B233" s="142"/>
      <c r="C233" s="173" t="s">
        <v>405</v>
      </c>
      <c r="D233" s="173" t="s">
        <v>230</v>
      </c>
      <c r="E233" s="174" t="s">
        <v>406</v>
      </c>
      <c r="F233" s="175" t="s">
        <v>407</v>
      </c>
      <c r="G233" s="176" t="s">
        <v>295</v>
      </c>
      <c r="H233" s="177">
        <v>2</v>
      </c>
      <c r="I233" s="178"/>
      <c r="J233" s="179">
        <f>ROUND(I233*H233,2)</f>
        <v>0</v>
      </c>
      <c r="K233" s="175" t="s">
        <v>147</v>
      </c>
      <c r="L233" s="180"/>
      <c r="M233" s="181" t="s">
        <v>1</v>
      </c>
      <c r="N233" s="182" t="s">
        <v>39</v>
      </c>
      <c r="O233" s="57"/>
      <c r="P233" s="152">
        <f>O233*H233</f>
        <v>0</v>
      </c>
      <c r="Q233" s="152">
        <v>4.0000000000000002E-4</v>
      </c>
      <c r="R233" s="152">
        <f>Q233*H233</f>
        <v>8.0000000000000004E-4</v>
      </c>
      <c r="S233" s="152">
        <v>0</v>
      </c>
      <c r="T233" s="153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54" t="s">
        <v>233</v>
      </c>
      <c r="AT233" s="154" t="s">
        <v>230</v>
      </c>
      <c r="AU233" s="154" t="s">
        <v>84</v>
      </c>
      <c r="AY233" s="16" t="s">
        <v>140</v>
      </c>
      <c r="BE233" s="155">
        <f>IF(N233="základní",J233,0)</f>
        <v>0</v>
      </c>
      <c r="BF233" s="155">
        <f>IF(N233="snížená",J233,0)</f>
        <v>0</v>
      </c>
      <c r="BG233" s="155">
        <f>IF(N233="zákl. přenesená",J233,0)</f>
        <v>0</v>
      </c>
      <c r="BH233" s="155">
        <f>IF(N233="sníž. přenesená",J233,0)</f>
        <v>0</v>
      </c>
      <c r="BI233" s="155">
        <f>IF(N233="nulová",J233,0)</f>
        <v>0</v>
      </c>
      <c r="BJ233" s="16" t="s">
        <v>82</v>
      </c>
      <c r="BK233" s="155">
        <f>ROUND(I233*H233,2)</f>
        <v>0</v>
      </c>
      <c r="BL233" s="16" t="s">
        <v>227</v>
      </c>
      <c r="BM233" s="154" t="s">
        <v>408</v>
      </c>
    </row>
    <row r="234" spans="1:65" s="13" customFormat="1">
      <c r="B234" s="156"/>
      <c r="D234" s="157" t="s">
        <v>150</v>
      </c>
      <c r="F234" s="159" t="s">
        <v>409</v>
      </c>
      <c r="H234" s="160">
        <v>2</v>
      </c>
      <c r="I234" s="161"/>
      <c r="L234" s="156"/>
      <c r="M234" s="162"/>
      <c r="N234" s="163"/>
      <c r="O234" s="163"/>
      <c r="P234" s="163"/>
      <c r="Q234" s="163"/>
      <c r="R234" s="163"/>
      <c r="S234" s="163"/>
      <c r="T234" s="164"/>
      <c r="AT234" s="158" t="s">
        <v>150</v>
      </c>
      <c r="AU234" s="158" t="s">
        <v>84</v>
      </c>
      <c r="AV234" s="13" t="s">
        <v>84</v>
      </c>
      <c r="AW234" s="13" t="s">
        <v>3</v>
      </c>
      <c r="AX234" s="13" t="s">
        <v>82</v>
      </c>
      <c r="AY234" s="158" t="s">
        <v>140</v>
      </c>
    </row>
    <row r="235" spans="1:65" s="2" customFormat="1" ht="33" customHeight="1">
      <c r="A235" s="31"/>
      <c r="B235" s="142"/>
      <c r="C235" s="143" t="s">
        <v>410</v>
      </c>
      <c r="D235" s="143" t="s">
        <v>143</v>
      </c>
      <c r="E235" s="144" t="s">
        <v>411</v>
      </c>
      <c r="F235" s="145" t="s">
        <v>412</v>
      </c>
      <c r="G235" s="146" t="s">
        <v>239</v>
      </c>
      <c r="H235" s="183"/>
      <c r="I235" s="148"/>
      <c r="J235" s="149">
        <f>ROUND(I235*H235,2)</f>
        <v>0</v>
      </c>
      <c r="K235" s="145" t="s">
        <v>147</v>
      </c>
      <c r="L235" s="32"/>
      <c r="M235" s="150" t="s">
        <v>1</v>
      </c>
      <c r="N235" s="151" t="s">
        <v>39</v>
      </c>
      <c r="O235" s="57"/>
      <c r="P235" s="152">
        <f>O235*H235</f>
        <v>0</v>
      </c>
      <c r="Q235" s="152">
        <v>0</v>
      </c>
      <c r="R235" s="152">
        <f>Q235*H235</f>
        <v>0</v>
      </c>
      <c r="S235" s="152">
        <v>0</v>
      </c>
      <c r="T235" s="153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54" t="s">
        <v>227</v>
      </c>
      <c r="AT235" s="154" t="s">
        <v>143</v>
      </c>
      <c r="AU235" s="154" t="s">
        <v>84</v>
      </c>
      <c r="AY235" s="16" t="s">
        <v>140</v>
      </c>
      <c r="BE235" s="155">
        <f>IF(N235="základní",J235,0)</f>
        <v>0</v>
      </c>
      <c r="BF235" s="155">
        <f>IF(N235="snížená",J235,0)</f>
        <v>0</v>
      </c>
      <c r="BG235" s="155">
        <f>IF(N235="zákl. přenesená",J235,0)</f>
        <v>0</v>
      </c>
      <c r="BH235" s="155">
        <f>IF(N235="sníž. přenesená",J235,0)</f>
        <v>0</v>
      </c>
      <c r="BI235" s="155">
        <f>IF(N235="nulová",J235,0)</f>
        <v>0</v>
      </c>
      <c r="BJ235" s="16" t="s">
        <v>82</v>
      </c>
      <c r="BK235" s="155">
        <f>ROUND(I235*H235,2)</f>
        <v>0</v>
      </c>
      <c r="BL235" s="16" t="s">
        <v>227</v>
      </c>
      <c r="BM235" s="154" t="s">
        <v>413</v>
      </c>
    </row>
    <row r="236" spans="1:65" s="12" customFormat="1" ht="22.9" customHeight="1">
      <c r="B236" s="129"/>
      <c r="D236" s="130" t="s">
        <v>73</v>
      </c>
      <c r="E236" s="140" t="s">
        <v>414</v>
      </c>
      <c r="F236" s="140" t="s">
        <v>415</v>
      </c>
      <c r="I236" s="132"/>
      <c r="J236" s="141">
        <f>BK236</f>
        <v>0</v>
      </c>
      <c r="L236" s="129"/>
      <c r="M236" s="134"/>
      <c r="N236" s="135"/>
      <c r="O236" s="135"/>
      <c r="P236" s="136">
        <f>SUM(P237:P245)</f>
        <v>0</v>
      </c>
      <c r="Q236" s="135"/>
      <c r="R236" s="136">
        <f>SUM(R237:R245)</f>
        <v>0.132136</v>
      </c>
      <c r="S236" s="135"/>
      <c r="T236" s="137">
        <f>SUM(T237:T245)</f>
        <v>3.6573E-3</v>
      </c>
      <c r="AR236" s="130" t="s">
        <v>84</v>
      </c>
      <c r="AT236" s="138" t="s">
        <v>73</v>
      </c>
      <c r="AU236" s="138" t="s">
        <v>82</v>
      </c>
      <c r="AY236" s="130" t="s">
        <v>140</v>
      </c>
      <c r="BK236" s="139">
        <f>SUM(BK237:BK245)</f>
        <v>0</v>
      </c>
    </row>
    <row r="237" spans="1:65" s="2" customFormat="1" ht="24.2" customHeight="1">
      <c r="A237" s="31"/>
      <c r="B237" s="142"/>
      <c r="C237" s="143" t="s">
        <v>416</v>
      </c>
      <c r="D237" s="143" t="s">
        <v>143</v>
      </c>
      <c r="E237" s="144" t="s">
        <v>417</v>
      </c>
      <c r="F237" s="145" t="s">
        <v>418</v>
      </c>
      <c r="G237" s="146" t="s">
        <v>157</v>
      </c>
      <c r="H237" s="147">
        <v>24</v>
      </c>
      <c r="I237" s="148"/>
      <c r="J237" s="149">
        <f>ROUND(I237*H237,2)</f>
        <v>0</v>
      </c>
      <c r="K237" s="145" t="s">
        <v>147</v>
      </c>
      <c r="L237" s="32"/>
      <c r="M237" s="150" t="s">
        <v>1</v>
      </c>
      <c r="N237" s="151" t="s">
        <v>39</v>
      </c>
      <c r="O237" s="57"/>
      <c r="P237" s="152">
        <f>O237*H237</f>
        <v>0</v>
      </c>
      <c r="Q237" s="152">
        <v>4.4999999999999999E-4</v>
      </c>
      <c r="R237" s="152">
        <f>Q237*H237</f>
        <v>1.0800000000000001E-2</v>
      </c>
      <c r="S237" s="152">
        <v>0</v>
      </c>
      <c r="T237" s="153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54" t="s">
        <v>227</v>
      </c>
      <c r="AT237" s="154" t="s">
        <v>143</v>
      </c>
      <c r="AU237" s="154" t="s">
        <v>84</v>
      </c>
      <c r="AY237" s="16" t="s">
        <v>140</v>
      </c>
      <c r="BE237" s="155">
        <f>IF(N237="základní",J237,0)</f>
        <v>0</v>
      </c>
      <c r="BF237" s="155">
        <f>IF(N237="snížená",J237,0)</f>
        <v>0</v>
      </c>
      <c r="BG237" s="155">
        <f>IF(N237="zákl. přenesená",J237,0)</f>
        <v>0</v>
      </c>
      <c r="BH237" s="155">
        <f>IF(N237="sníž. přenesená",J237,0)</f>
        <v>0</v>
      </c>
      <c r="BI237" s="155">
        <f>IF(N237="nulová",J237,0)</f>
        <v>0</v>
      </c>
      <c r="BJ237" s="16" t="s">
        <v>82</v>
      </c>
      <c r="BK237" s="155">
        <f>ROUND(I237*H237,2)</f>
        <v>0</v>
      </c>
      <c r="BL237" s="16" t="s">
        <v>227</v>
      </c>
      <c r="BM237" s="154" t="s">
        <v>419</v>
      </c>
    </row>
    <row r="238" spans="1:65" s="2" customFormat="1" ht="16.5" customHeight="1">
      <c r="A238" s="31"/>
      <c r="B238" s="142"/>
      <c r="C238" s="143" t="s">
        <v>420</v>
      </c>
      <c r="D238" s="143" t="s">
        <v>143</v>
      </c>
      <c r="E238" s="144" t="s">
        <v>421</v>
      </c>
      <c r="F238" s="145" t="s">
        <v>422</v>
      </c>
      <c r="G238" s="146" t="s">
        <v>146</v>
      </c>
      <c r="H238" s="147">
        <v>121.91</v>
      </c>
      <c r="I238" s="148"/>
      <c r="J238" s="149">
        <f>ROUND(I238*H238,2)</f>
        <v>0</v>
      </c>
      <c r="K238" s="145" t="s">
        <v>147</v>
      </c>
      <c r="L238" s="32"/>
      <c r="M238" s="150" t="s">
        <v>1</v>
      </c>
      <c r="N238" s="151" t="s">
        <v>39</v>
      </c>
      <c r="O238" s="57"/>
      <c r="P238" s="152">
        <f>O238*H238</f>
        <v>0</v>
      </c>
      <c r="Q238" s="152">
        <v>0</v>
      </c>
      <c r="R238" s="152">
        <f>Q238*H238</f>
        <v>0</v>
      </c>
      <c r="S238" s="152">
        <v>3.0000000000000001E-5</v>
      </c>
      <c r="T238" s="153">
        <f>S238*H238</f>
        <v>3.6573E-3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54" t="s">
        <v>227</v>
      </c>
      <c r="AT238" s="154" t="s">
        <v>143</v>
      </c>
      <c r="AU238" s="154" t="s">
        <v>84</v>
      </c>
      <c r="AY238" s="16" t="s">
        <v>140</v>
      </c>
      <c r="BE238" s="155">
        <f>IF(N238="základní",J238,0)</f>
        <v>0</v>
      </c>
      <c r="BF238" s="155">
        <f>IF(N238="snížená",J238,0)</f>
        <v>0</v>
      </c>
      <c r="BG238" s="155">
        <f>IF(N238="zákl. přenesená",J238,0)</f>
        <v>0</v>
      </c>
      <c r="BH238" s="155">
        <f>IF(N238="sníž. přenesená",J238,0)</f>
        <v>0</v>
      </c>
      <c r="BI238" s="155">
        <f>IF(N238="nulová",J238,0)</f>
        <v>0</v>
      </c>
      <c r="BJ238" s="16" t="s">
        <v>82</v>
      </c>
      <c r="BK238" s="155">
        <f>ROUND(I238*H238,2)</f>
        <v>0</v>
      </c>
      <c r="BL238" s="16" t="s">
        <v>227</v>
      </c>
      <c r="BM238" s="154" t="s">
        <v>423</v>
      </c>
    </row>
    <row r="239" spans="1:65" s="2" customFormat="1" ht="16.5" customHeight="1">
      <c r="A239" s="31"/>
      <c r="B239" s="142"/>
      <c r="C239" s="173" t="s">
        <v>424</v>
      </c>
      <c r="D239" s="173" t="s">
        <v>230</v>
      </c>
      <c r="E239" s="174" t="s">
        <v>425</v>
      </c>
      <c r="F239" s="175" t="s">
        <v>426</v>
      </c>
      <c r="G239" s="176" t="s">
        <v>146</v>
      </c>
      <c r="H239" s="177">
        <v>128.006</v>
      </c>
      <c r="I239" s="178"/>
      <c r="J239" s="179">
        <f>ROUND(I239*H239,2)</f>
        <v>0</v>
      </c>
      <c r="K239" s="175" t="s">
        <v>147</v>
      </c>
      <c r="L239" s="180"/>
      <c r="M239" s="181" t="s">
        <v>1</v>
      </c>
      <c r="N239" s="182" t="s">
        <v>39</v>
      </c>
      <c r="O239" s="57"/>
      <c r="P239" s="152">
        <f>O239*H239</f>
        <v>0</v>
      </c>
      <c r="Q239" s="152">
        <v>3.5E-4</v>
      </c>
      <c r="R239" s="152">
        <f>Q239*H239</f>
        <v>4.4802099999999997E-2</v>
      </c>
      <c r="S239" s="152">
        <v>0</v>
      </c>
      <c r="T239" s="153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54" t="s">
        <v>233</v>
      </c>
      <c r="AT239" s="154" t="s">
        <v>230</v>
      </c>
      <c r="AU239" s="154" t="s">
        <v>84</v>
      </c>
      <c r="AY239" s="16" t="s">
        <v>140</v>
      </c>
      <c r="BE239" s="155">
        <f>IF(N239="základní",J239,0)</f>
        <v>0</v>
      </c>
      <c r="BF239" s="155">
        <f>IF(N239="snížená",J239,0)</f>
        <v>0</v>
      </c>
      <c r="BG239" s="155">
        <f>IF(N239="zákl. přenesená",J239,0)</f>
        <v>0</v>
      </c>
      <c r="BH239" s="155">
        <f>IF(N239="sníž. přenesená",J239,0)</f>
        <v>0</v>
      </c>
      <c r="BI239" s="155">
        <f>IF(N239="nulová",J239,0)</f>
        <v>0</v>
      </c>
      <c r="BJ239" s="16" t="s">
        <v>82</v>
      </c>
      <c r="BK239" s="155">
        <f>ROUND(I239*H239,2)</f>
        <v>0</v>
      </c>
      <c r="BL239" s="16" t="s">
        <v>227</v>
      </c>
      <c r="BM239" s="154" t="s">
        <v>427</v>
      </c>
    </row>
    <row r="240" spans="1:65" s="13" customFormat="1">
      <c r="B240" s="156"/>
      <c r="D240" s="157" t="s">
        <v>150</v>
      </c>
      <c r="F240" s="159" t="s">
        <v>428</v>
      </c>
      <c r="H240" s="160">
        <v>128.006</v>
      </c>
      <c r="I240" s="161"/>
      <c r="L240" s="156"/>
      <c r="M240" s="162"/>
      <c r="N240" s="163"/>
      <c r="O240" s="163"/>
      <c r="P240" s="163"/>
      <c r="Q240" s="163"/>
      <c r="R240" s="163"/>
      <c r="S240" s="163"/>
      <c r="T240" s="164"/>
      <c r="AT240" s="158" t="s">
        <v>150</v>
      </c>
      <c r="AU240" s="158" t="s">
        <v>84</v>
      </c>
      <c r="AV240" s="13" t="s">
        <v>84</v>
      </c>
      <c r="AW240" s="13" t="s">
        <v>3</v>
      </c>
      <c r="AX240" s="13" t="s">
        <v>82</v>
      </c>
      <c r="AY240" s="158" t="s">
        <v>140</v>
      </c>
    </row>
    <row r="241" spans="1:65" s="2" customFormat="1" ht="33" customHeight="1">
      <c r="A241" s="31"/>
      <c r="B241" s="142"/>
      <c r="C241" s="143" t="s">
        <v>429</v>
      </c>
      <c r="D241" s="143" t="s">
        <v>143</v>
      </c>
      <c r="E241" s="144" t="s">
        <v>430</v>
      </c>
      <c r="F241" s="145" t="s">
        <v>431</v>
      </c>
      <c r="G241" s="146" t="s">
        <v>146</v>
      </c>
      <c r="H241" s="147">
        <v>263.91000000000003</v>
      </c>
      <c r="I241" s="148"/>
      <c r="J241" s="149">
        <f>ROUND(I241*H241,2)</f>
        <v>0</v>
      </c>
      <c r="K241" s="145" t="s">
        <v>147</v>
      </c>
      <c r="L241" s="32"/>
      <c r="M241" s="150" t="s">
        <v>1</v>
      </c>
      <c r="N241" s="151" t="s">
        <v>39</v>
      </c>
      <c r="O241" s="57"/>
      <c r="P241" s="152">
        <f>O241*H241</f>
        <v>0</v>
      </c>
      <c r="Q241" s="152">
        <v>2.9E-4</v>
      </c>
      <c r="R241" s="152">
        <f>Q241*H241</f>
        <v>7.6533900000000002E-2</v>
      </c>
      <c r="S241" s="152">
        <v>0</v>
      </c>
      <c r="T241" s="153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54" t="s">
        <v>227</v>
      </c>
      <c r="AT241" s="154" t="s">
        <v>143</v>
      </c>
      <c r="AU241" s="154" t="s">
        <v>84</v>
      </c>
      <c r="AY241" s="16" t="s">
        <v>140</v>
      </c>
      <c r="BE241" s="155">
        <f>IF(N241="základní",J241,0)</f>
        <v>0</v>
      </c>
      <c r="BF241" s="155">
        <f>IF(N241="snížená",J241,0)</f>
        <v>0</v>
      </c>
      <c r="BG241" s="155">
        <f>IF(N241="zákl. přenesená",J241,0)</f>
        <v>0</v>
      </c>
      <c r="BH241" s="155">
        <f>IF(N241="sníž. přenesená",J241,0)</f>
        <v>0</v>
      </c>
      <c r="BI241" s="155">
        <f>IF(N241="nulová",J241,0)</f>
        <v>0</v>
      </c>
      <c r="BJ241" s="16" t="s">
        <v>82</v>
      </c>
      <c r="BK241" s="155">
        <f>ROUND(I241*H241,2)</f>
        <v>0</v>
      </c>
      <c r="BL241" s="16" t="s">
        <v>227</v>
      </c>
      <c r="BM241" s="154" t="s">
        <v>432</v>
      </c>
    </row>
    <row r="242" spans="1:65" s="13" customFormat="1">
      <c r="B242" s="156"/>
      <c r="D242" s="157" t="s">
        <v>150</v>
      </c>
      <c r="E242" s="158" t="s">
        <v>1</v>
      </c>
      <c r="F242" s="159" t="s">
        <v>433</v>
      </c>
      <c r="H242" s="160">
        <v>121.91</v>
      </c>
      <c r="I242" s="161"/>
      <c r="L242" s="156"/>
      <c r="M242" s="162"/>
      <c r="N242" s="163"/>
      <c r="O242" s="163"/>
      <c r="P242" s="163"/>
      <c r="Q242" s="163"/>
      <c r="R242" s="163"/>
      <c r="S242" s="163"/>
      <c r="T242" s="164"/>
      <c r="AT242" s="158" t="s">
        <v>150</v>
      </c>
      <c r="AU242" s="158" t="s">
        <v>84</v>
      </c>
      <c r="AV242" s="13" t="s">
        <v>84</v>
      </c>
      <c r="AW242" s="13" t="s">
        <v>31</v>
      </c>
      <c r="AX242" s="13" t="s">
        <v>74</v>
      </c>
      <c r="AY242" s="158" t="s">
        <v>140</v>
      </c>
    </row>
    <row r="243" spans="1:65" s="13" customFormat="1">
      <c r="B243" s="156"/>
      <c r="D243" s="157" t="s">
        <v>150</v>
      </c>
      <c r="E243" s="158" t="s">
        <v>1</v>
      </c>
      <c r="F243" s="159" t="s">
        <v>162</v>
      </c>
      <c r="H243" s="160">
        <v>158.4</v>
      </c>
      <c r="I243" s="161"/>
      <c r="L243" s="156"/>
      <c r="M243" s="162"/>
      <c r="N243" s="163"/>
      <c r="O243" s="163"/>
      <c r="P243" s="163"/>
      <c r="Q243" s="163"/>
      <c r="R243" s="163"/>
      <c r="S243" s="163"/>
      <c r="T243" s="164"/>
      <c r="AT243" s="158" t="s">
        <v>150</v>
      </c>
      <c r="AU243" s="158" t="s">
        <v>84</v>
      </c>
      <c r="AV243" s="13" t="s">
        <v>84</v>
      </c>
      <c r="AW243" s="13" t="s">
        <v>31</v>
      </c>
      <c r="AX243" s="13" t="s">
        <v>74</v>
      </c>
      <c r="AY243" s="158" t="s">
        <v>140</v>
      </c>
    </row>
    <row r="244" spans="1:65" s="13" customFormat="1">
      <c r="B244" s="156"/>
      <c r="D244" s="157" t="s">
        <v>150</v>
      </c>
      <c r="E244" s="158" t="s">
        <v>1</v>
      </c>
      <c r="F244" s="159" t="s">
        <v>434</v>
      </c>
      <c r="H244" s="160">
        <v>-16.399999999999999</v>
      </c>
      <c r="I244" s="161"/>
      <c r="L244" s="156"/>
      <c r="M244" s="162"/>
      <c r="N244" s="163"/>
      <c r="O244" s="163"/>
      <c r="P244" s="163"/>
      <c r="Q244" s="163"/>
      <c r="R244" s="163"/>
      <c r="S244" s="163"/>
      <c r="T244" s="164"/>
      <c r="AT244" s="158" t="s">
        <v>150</v>
      </c>
      <c r="AU244" s="158" t="s">
        <v>84</v>
      </c>
      <c r="AV244" s="13" t="s">
        <v>84</v>
      </c>
      <c r="AW244" s="13" t="s">
        <v>31</v>
      </c>
      <c r="AX244" s="13" t="s">
        <v>74</v>
      </c>
      <c r="AY244" s="158" t="s">
        <v>140</v>
      </c>
    </row>
    <row r="245" spans="1:65" s="14" customFormat="1">
      <c r="B245" s="165"/>
      <c r="D245" s="157" t="s">
        <v>150</v>
      </c>
      <c r="E245" s="166" t="s">
        <v>1</v>
      </c>
      <c r="F245" s="167" t="s">
        <v>152</v>
      </c>
      <c r="H245" s="168">
        <v>263.91000000000003</v>
      </c>
      <c r="I245" s="169"/>
      <c r="L245" s="165"/>
      <c r="M245" s="170"/>
      <c r="N245" s="171"/>
      <c r="O245" s="171"/>
      <c r="P245" s="171"/>
      <c r="Q245" s="171"/>
      <c r="R245" s="171"/>
      <c r="S245" s="171"/>
      <c r="T245" s="172"/>
      <c r="AT245" s="166" t="s">
        <v>150</v>
      </c>
      <c r="AU245" s="166" t="s">
        <v>84</v>
      </c>
      <c r="AV245" s="14" t="s">
        <v>148</v>
      </c>
      <c r="AW245" s="14" t="s">
        <v>31</v>
      </c>
      <c r="AX245" s="14" t="s">
        <v>82</v>
      </c>
      <c r="AY245" s="166" t="s">
        <v>140</v>
      </c>
    </row>
    <row r="246" spans="1:65" s="12" customFormat="1" ht="22.9" customHeight="1">
      <c r="B246" s="129"/>
      <c r="D246" s="130" t="s">
        <v>73</v>
      </c>
      <c r="E246" s="140" t="s">
        <v>435</v>
      </c>
      <c r="F246" s="140" t="s">
        <v>436</v>
      </c>
      <c r="I246" s="132"/>
      <c r="J246" s="141">
        <f>BK246</f>
        <v>0</v>
      </c>
      <c r="L246" s="129"/>
      <c r="M246" s="134"/>
      <c r="N246" s="135"/>
      <c r="O246" s="135"/>
      <c r="P246" s="136">
        <f>SUM(P247:P251)</f>
        <v>0</v>
      </c>
      <c r="Q246" s="135"/>
      <c r="R246" s="136">
        <f>SUM(R247:R251)</f>
        <v>2.1319999999999999E-2</v>
      </c>
      <c r="S246" s="135"/>
      <c r="T246" s="137">
        <f>SUM(T247:T251)</f>
        <v>0</v>
      </c>
      <c r="AR246" s="130" t="s">
        <v>84</v>
      </c>
      <c r="AT246" s="138" t="s">
        <v>73</v>
      </c>
      <c r="AU246" s="138" t="s">
        <v>82</v>
      </c>
      <c r="AY246" s="130" t="s">
        <v>140</v>
      </c>
      <c r="BK246" s="139">
        <f>SUM(BK247:BK251)</f>
        <v>0</v>
      </c>
    </row>
    <row r="247" spans="1:65" s="2" customFormat="1" ht="24.2" customHeight="1">
      <c r="A247" s="31"/>
      <c r="B247" s="142"/>
      <c r="C247" s="143" t="s">
        <v>437</v>
      </c>
      <c r="D247" s="143" t="s">
        <v>143</v>
      </c>
      <c r="E247" s="144" t="s">
        <v>438</v>
      </c>
      <c r="F247" s="145" t="s">
        <v>439</v>
      </c>
      <c r="G247" s="146" t="s">
        <v>146</v>
      </c>
      <c r="H247" s="147">
        <v>16.399999999999999</v>
      </c>
      <c r="I247" s="148"/>
      <c r="J247" s="149">
        <f>ROUND(I247*H247,2)</f>
        <v>0</v>
      </c>
      <c r="K247" s="145" t="s">
        <v>147</v>
      </c>
      <c r="L247" s="32"/>
      <c r="M247" s="150" t="s">
        <v>1</v>
      </c>
      <c r="N247" s="151" t="s">
        <v>39</v>
      </c>
      <c r="O247" s="57"/>
      <c r="P247" s="152">
        <f>O247*H247</f>
        <v>0</v>
      </c>
      <c r="Q247" s="152">
        <v>0</v>
      </c>
      <c r="R247" s="152">
        <f>Q247*H247</f>
        <v>0</v>
      </c>
      <c r="S247" s="152">
        <v>0</v>
      </c>
      <c r="T247" s="153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54" t="s">
        <v>227</v>
      </c>
      <c r="AT247" s="154" t="s">
        <v>143</v>
      </c>
      <c r="AU247" s="154" t="s">
        <v>84</v>
      </c>
      <c r="AY247" s="16" t="s">
        <v>140</v>
      </c>
      <c r="BE247" s="155">
        <f>IF(N247="základní",J247,0)</f>
        <v>0</v>
      </c>
      <c r="BF247" s="155">
        <f>IF(N247="snížená",J247,0)</f>
        <v>0</v>
      </c>
      <c r="BG247" s="155">
        <f>IF(N247="zákl. přenesená",J247,0)</f>
        <v>0</v>
      </c>
      <c r="BH247" s="155">
        <f>IF(N247="sníž. přenesená",J247,0)</f>
        <v>0</v>
      </c>
      <c r="BI247" s="155">
        <f>IF(N247="nulová",J247,0)</f>
        <v>0</v>
      </c>
      <c r="BJ247" s="16" t="s">
        <v>82</v>
      </c>
      <c r="BK247" s="155">
        <f>ROUND(I247*H247,2)</f>
        <v>0</v>
      </c>
      <c r="BL247" s="16" t="s">
        <v>227</v>
      </c>
      <c r="BM247" s="154" t="s">
        <v>440</v>
      </c>
    </row>
    <row r="248" spans="1:65" s="13" customFormat="1">
      <c r="B248" s="156"/>
      <c r="D248" s="157" t="s">
        <v>150</v>
      </c>
      <c r="E248" s="158" t="s">
        <v>1</v>
      </c>
      <c r="F248" s="159" t="s">
        <v>441</v>
      </c>
      <c r="H248" s="160">
        <v>16.399999999999999</v>
      </c>
      <c r="I248" s="161"/>
      <c r="L248" s="156"/>
      <c r="M248" s="162"/>
      <c r="N248" s="163"/>
      <c r="O248" s="163"/>
      <c r="P248" s="163"/>
      <c r="Q248" s="163"/>
      <c r="R248" s="163"/>
      <c r="S248" s="163"/>
      <c r="T248" s="164"/>
      <c r="AT248" s="158" t="s">
        <v>150</v>
      </c>
      <c r="AU248" s="158" t="s">
        <v>84</v>
      </c>
      <c r="AV248" s="13" t="s">
        <v>84</v>
      </c>
      <c r="AW248" s="13" t="s">
        <v>31</v>
      </c>
      <c r="AX248" s="13" t="s">
        <v>74</v>
      </c>
      <c r="AY248" s="158" t="s">
        <v>140</v>
      </c>
    </row>
    <row r="249" spans="1:65" s="14" customFormat="1">
      <c r="B249" s="165"/>
      <c r="D249" s="157" t="s">
        <v>150</v>
      </c>
      <c r="E249" s="166" t="s">
        <v>1</v>
      </c>
      <c r="F249" s="167" t="s">
        <v>152</v>
      </c>
      <c r="H249" s="168">
        <v>16.399999999999999</v>
      </c>
      <c r="I249" s="169"/>
      <c r="L249" s="165"/>
      <c r="M249" s="170"/>
      <c r="N249" s="171"/>
      <c r="O249" s="171"/>
      <c r="P249" s="171"/>
      <c r="Q249" s="171"/>
      <c r="R249" s="171"/>
      <c r="S249" s="171"/>
      <c r="T249" s="172"/>
      <c r="AT249" s="166" t="s">
        <v>150</v>
      </c>
      <c r="AU249" s="166" t="s">
        <v>84</v>
      </c>
      <c r="AV249" s="14" t="s">
        <v>148</v>
      </c>
      <c r="AW249" s="14" t="s">
        <v>31</v>
      </c>
      <c r="AX249" s="14" t="s">
        <v>82</v>
      </c>
      <c r="AY249" s="166" t="s">
        <v>140</v>
      </c>
    </row>
    <row r="250" spans="1:65" s="2" customFormat="1" ht="16.5" customHeight="1">
      <c r="A250" s="31"/>
      <c r="B250" s="142"/>
      <c r="C250" s="173" t="s">
        <v>442</v>
      </c>
      <c r="D250" s="173" t="s">
        <v>230</v>
      </c>
      <c r="E250" s="174" t="s">
        <v>443</v>
      </c>
      <c r="F250" s="175" t="s">
        <v>444</v>
      </c>
      <c r="G250" s="176" t="s">
        <v>146</v>
      </c>
      <c r="H250" s="177">
        <v>16.399999999999999</v>
      </c>
      <c r="I250" s="178"/>
      <c r="J250" s="179">
        <f>ROUND(I250*H250,2)</f>
        <v>0</v>
      </c>
      <c r="K250" s="175" t="s">
        <v>147</v>
      </c>
      <c r="L250" s="180"/>
      <c r="M250" s="181" t="s">
        <v>1</v>
      </c>
      <c r="N250" s="182" t="s">
        <v>39</v>
      </c>
      <c r="O250" s="57"/>
      <c r="P250" s="152">
        <f>O250*H250</f>
        <v>0</v>
      </c>
      <c r="Q250" s="152">
        <v>1.2999999999999999E-3</v>
      </c>
      <c r="R250" s="152">
        <f>Q250*H250</f>
        <v>2.1319999999999999E-2</v>
      </c>
      <c r="S250" s="152">
        <v>0</v>
      </c>
      <c r="T250" s="153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54" t="s">
        <v>233</v>
      </c>
      <c r="AT250" s="154" t="s">
        <v>230</v>
      </c>
      <c r="AU250" s="154" t="s">
        <v>84</v>
      </c>
      <c r="AY250" s="16" t="s">
        <v>140</v>
      </c>
      <c r="BE250" s="155">
        <f>IF(N250="základní",J250,0)</f>
        <v>0</v>
      </c>
      <c r="BF250" s="155">
        <f>IF(N250="snížená",J250,0)</f>
        <v>0</v>
      </c>
      <c r="BG250" s="155">
        <f>IF(N250="zákl. přenesená",J250,0)</f>
        <v>0</v>
      </c>
      <c r="BH250" s="155">
        <f>IF(N250="sníž. přenesená",J250,0)</f>
        <v>0</v>
      </c>
      <c r="BI250" s="155">
        <f>IF(N250="nulová",J250,0)</f>
        <v>0</v>
      </c>
      <c r="BJ250" s="16" t="s">
        <v>82</v>
      </c>
      <c r="BK250" s="155">
        <f>ROUND(I250*H250,2)</f>
        <v>0</v>
      </c>
      <c r="BL250" s="16" t="s">
        <v>227</v>
      </c>
      <c r="BM250" s="154" t="s">
        <v>445</v>
      </c>
    </row>
    <row r="251" spans="1:65" s="2" customFormat="1" ht="37.9" customHeight="1">
      <c r="A251" s="31"/>
      <c r="B251" s="142"/>
      <c r="C251" s="143" t="s">
        <v>446</v>
      </c>
      <c r="D251" s="143" t="s">
        <v>143</v>
      </c>
      <c r="E251" s="144" t="s">
        <v>447</v>
      </c>
      <c r="F251" s="145" t="s">
        <v>448</v>
      </c>
      <c r="G251" s="146" t="s">
        <v>239</v>
      </c>
      <c r="H251" s="183"/>
      <c r="I251" s="148"/>
      <c r="J251" s="149">
        <f>ROUND(I251*H251,2)</f>
        <v>0</v>
      </c>
      <c r="K251" s="145" t="s">
        <v>147</v>
      </c>
      <c r="L251" s="32"/>
      <c r="M251" s="150" t="s">
        <v>1</v>
      </c>
      <c r="N251" s="151" t="s">
        <v>39</v>
      </c>
      <c r="O251" s="57"/>
      <c r="P251" s="152">
        <f>O251*H251</f>
        <v>0</v>
      </c>
      <c r="Q251" s="152">
        <v>0</v>
      </c>
      <c r="R251" s="152">
        <f>Q251*H251</f>
        <v>0</v>
      </c>
      <c r="S251" s="152">
        <v>0</v>
      </c>
      <c r="T251" s="153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54" t="s">
        <v>227</v>
      </c>
      <c r="AT251" s="154" t="s">
        <v>143</v>
      </c>
      <c r="AU251" s="154" t="s">
        <v>84</v>
      </c>
      <c r="AY251" s="16" t="s">
        <v>140</v>
      </c>
      <c r="BE251" s="155">
        <f>IF(N251="základní",J251,0)</f>
        <v>0</v>
      </c>
      <c r="BF251" s="155">
        <f>IF(N251="snížená",J251,0)</f>
        <v>0</v>
      </c>
      <c r="BG251" s="155">
        <f>IF(N251="zákl. přenesená",J251,0)</f>
        <v>0</v>
      </c>
      <c r="BH251" s="155">
        <f>IF(N251="sníž. přenesená",J251,0)</f>
        <v>0</v>
      </c>
      <c r="BI251" s="155">
        <f>IF(N251="nulová",J251,0)</f>
        <v>0</v>
      </c>
      <c r="BJ251" s="16" t="s">
        <v>82</v>
      </c>
      <c r="BK251" s="155">
        <f>ROUND(I251*H251,2)</f>
        <v>0</v>
      </c>
      <c r="BL251" s="16" t="s">
        <v>227</v>
      </c>
      <c r="BM251" s="154" t="s">
        <v>449</v>
      </c>
    </row>
    <row r="252" spans="1:65" s="12" customFormat="1" ht="25.9" customHeight="1">
      <c r="B252" s="129"/>
      <c r="D252" s="130" t="s">
        <v>73</v>
      </c>
      <c r="E252" s="131" t="s">
        <v>450</v>
      </c>
      <c r="F252" s="131" t="s">
        <v>451</v>
      </c>
      <c r="I252" s="132"/>
      <c r="J252" s="133">
        <f>BK252</f>
        <v>0</v>
      </c>
      <c r="L252" s="129"/>
      <c r="M252" s="134"/>
      <c r="N252" s="135"/>
      <c r="O252" s="135"/>
      <c r="P252" s="136">
        <f>P253</f>
        <v>0</v>
      </c>
      <c r="Q252" s="135"/>
      <c r="R252" s="136">
        <f>R253</f>
        <v>0</v>
      </c>
      <c r="S252" s="135"/>
      <c r="T252" s="137">
        <f>T253</f>
        <v>0</v>
      </c>
      <c r="AR252" s="130" t="s">
        <v>148</v>
      </c>
      <c r="AT252" s="138" t="s">
        <v>73</v>
      </c>
      <c r="AU252" s="138" t="s">
        <v>74</v>
      </c>
      <c r="AY252" s="130" t="s">
        <v>140</v>
      </c>
      <c r="BK252" s="139">
        <f>BK253</f>
        <v>0</v>
      </c>
    </row>
    <row r="253" spans="1:65" s="2" customFormat="1" ht="24.2" customHeight="1">
      <c r="A253" s="31"/>
      <c r="B253" s="142"/>
      <c r="C253" s="143" t="s">
        <v>452</v>
      </c>
      <c r="D253" s="143" t="s">
        <v>143</v>
      </c>
      <c r="E253" s="144" t="s">
        <v>453</v>
      </c>
      <c r="F253" s="145" t="s">
        <v>454</v>
      </c>
      <c r="G253" s="146" t="s">
        <v>455</v>
      </c>
      <c r="H253" s="147">
        <v>16</v>
      </c>
      <c r="I253" s="148"/>
      <c r="J253" s="149">
        <f>ROUND(I253*H253,2)</f>
        <v>0</v>
      </c>
      <c r="K253" s="145" t="s">
        <v>147</v>
      </c>
      <c r="L253" s="32"/>
      <c r="M253" s="184" t="s">
        <v>1</v>
      </c>
      <c r="N253" s="185" t="s">
        <v>39</v>
      </c>
      <c r="O253" s="186"/>
      <c r="P253" s="187">
        <f>O253*H253</f>
        <v>0</v>
      </c>
      <c r="Q253" s="187">
        <v>0</v>
      </c>
      <c r="R253" s="187">
        <f>Q253*H253</f>
        <v>0</v>
      </c>
      <c r="S253" s="187">
        <v>0</v>
      </c>
      <c r="T253" s="188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54" t="s">
        <v>456</v>
      </c>
      <c r="AT253" s="154" t="s">
        <v>143</v>
      </c>
      <c r="AU253" s="154" t="s">
        <v>82</v>
      </c>
      <c r="AY253" s="16" t="s">
        <v>140</v>
      </c>
      <c r="BE253" s="155">
        <f>IF(N253="základní",J253,0)</f>
        <v>0</v>
      </c>
      <c r="BF253" s="155">
        <f>IF(N253="snížená",J253,0)</f>
        <v>0</v>
      </c>
      <c r="BG253" s="155">
        <f>IF(N253="zákl. přenesená",J253,0)</f>
        <v>0</v>
      </c>
      <c r="BH253" s="155">
        <f>IF(N253="sníž. přenesená",J253,0)</f>
        <v>0</v>
      </c>
      <c r="BI253" s="155">
        <f>IF(N253="nulová",J253,0)</f>
        <v>0</v>
      </c>
      <c r="BJ253" s="16" t="s">
        <v>82</v>
      </c>
      <c r="BK253" s="155">
        <f>ROUND(I253*H253,2)</f>
        <v>0</v>
      </c>
      <c r="BL253" s="16" t="s">
        <v>456</v>
      </c>
      <c r="BM253" s="154" t="s">
        <v>457</v>
      </c>
    </row>
    <row r="254" spans="1:65" s="2" customFormat="1" ht="6.95" customHeight="1">
      <c r="A254" s="31"/>
      <c r="B254" s="46"/>
      <c r="C254" s="47"/>
      <c r="D254" s="47"/>
      <c r="E254" s="47"/>
      <c r="F254" s="47"/>
      <c r="G254" s="47"/>
      <c r="H254" s="47"/>
      <c r="I254" s="47"/>
      <c r="J254" s="47"/>
      <c r="K254" s="47"/>
      <c r="L254" s="32"/>
      <c r="M254" s="31"/>
      <c r="O254" s="31"/>
      <c r="P254" s="31"/>
      <c r="Q254" s="31"/>
      <c r="R254" s="31"/>
      <c r="S254" s="31"/>
      <c r="T254" s="31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</row>
  </sheetData>
  <autoFilter ref="C132:K253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6" t="s">
        <v>87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100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1" t="str">
        <f>'Rekapitulace stavby'!K6</f>
        <v>Stavební úpravy v odborných učebnách - projekt „Odborné učebny“ registrační číslo CZ.10.01.01/00/23_005/0000288</v>
      </c>
      <c r="F7" s="232"/>
      <c r="G7" s="232"/>
      <c r="H7" s="232"/>
      <c r="L7" s="19"/>
    </row>
    <row r="8" spans="1:46" s="2" customFormat="1" ht="12" customHeight="1">
      <c r="A8" s="31"/>
      <c r="B8" s="32"/>
      <c r="C8" s="31"/>
      <c r="D8" s="26" t="s">
        <v>101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6" t="s">
        <v>458</v>
      </c>
      <c r="F9" s="230"/>
      <c r="G9" s="230"/>
      <c r="H9" s="23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4" t="str">
        <f>'Rekapitulace stavby'!AN8</f>
        <v>21. 7. 2024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">
        <v>25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26</v>
      </c>
      <c r="F15" s="31"/>
      <c r="G15" s="31"/>
      <c r="H15" s="31"/>
      <c r="I15" s="26" t="s">
        <v>27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28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3" t="str">
        <f>'Rekapitulace stavby'!E14</f>
        <v>Vyplň údaj</v>
      </c>
      <c r="F18" s="203"/>
      <c r="G18" s="203"/>
      <c r="H18" s="203"/>
      <c r="I18" s="26" t="s">
        <v>27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30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27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27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33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07" t="s">
        <v>1</v>
      </c>
      <c r="F27" s="207"/>
      <c r="G27" s="207"/>
      <c r="H27" s="207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34</v>
      </c>
      <c r="E30" s="31"/>
      <c r="F30" s="31"/>
      <c r="G30" s="31"/>
      <c r="H30" s="31"/>
      <c r="I30" s="31"/>
      <c r="J30" s="70">
        <f>ROUND(J136,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36</v>
      </c>
      <c r="G32" s="31"/>
      <c r="H32" s="31"/>
      <c r="I32" s="35" t="s">
        <v>35</v>
      </c>
      <c r="J32" s="35" t="s">
        <v>37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38</v>
      </c>
      <c r="E33" s="26" t="s">
        <v>39</v>
      </c>
      <c r="F33" s="98">
        <f>ROUND((SUM(BE136:BE242)),  2)</f>
        <v>0</v>
      </c>
      <c r="G33" s="31"/>
      <c r="H33" s="31"/>
      <c r="I33" s="99">
        <v>0.21</v>
      </c>
      <c r="J33" s="98">
        <f>ROUND(((SUM(BE136:BE242))*I33),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40</v>
      </c>
      <c r="F34" s="98">
        <f>ROUND((SUM(BF136:BF242)),  2)</f>
        <v>0</v>
      </c>
      <c r="G34" s="31"/>
      <c r="H34" s="31"/>
      <c r="I34" s="99">
        <v>0.12</v>
      </c>
      <c r="J34" s="98">
        <f>ROUND(((SUM(BF136:BF242))*I34),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41</v>
      </c>
      <c r="F35" s="98">
        <f>ROUND((SUM(BG136:BG242)),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98">
        <f>ROUND((SUM(BH136:BH242)),  2)</f>
        <v>0</v>
      </c>
      <c r="G36" s="31"/>
      <c r="H36" s="31"/>
      <c r="I36" s="99">
        <v>0.12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98">
        <f>ROUND((SUM(BI136:BI242)),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44</v>
      </c>
      <c r="E39" s="59"/>
      <c r="F39" s="59"/>
      <c r="G39" s="102" t="s">
        <v>45</v>
      </c>
      <c r="H39" s="103" t="s">
        <v>46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49</v>
      </c>
      <c r="E61" s="34"/>
      <c r="F61" s="106" t="s">
        <v>50</v>
      </c>
      <c r="G61" s="44" t="s">
        <v>49</v>
      </c>
      <c r="H61" s="34"/>
      <c r="I61" s="34"/>
      <c r="J61" s="107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49</v>
      </c>
      <c r="E76" s="34"/>
      <c r="F76" s="106" t="s">
        <v>50</v>
      </c>
      <c r="G76" s="44" t="s">
        <v>49</v>
      </c>
      <c r="H76" s="34"/>
      <c r="I76" s="34"/>
      <c r="J76" s="107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103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1"/>
      <c r="D85" s="31"/>
      <c r="E85" s="231" t="str">
        <f>E7</f>
        <v>Stavební úpravy v odborných učebnách - projekt „Odborné učebny“ registrační číslo CZ.10.01.01/00/23_005/0000288</v>
      </c>
      <c r="F85" s="232"/>
      <c r="G85" s="232"/>
      <c r="H85" s="23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101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1"/>
      <c r="D87" s="31"/>
      <c r="E87" s="216" t="str">
        <f>E9</f>
        <v>02 - 2. NP</v>
      </c>
      <c r="F87" s="230"/>
      <c r="G87" s="230"/>
      <c r="H87" s="23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19</v>
      </c>
      <c r="D89" s="31"/>
      <c r="E89" s="31"/>
      <c r="F89" s="24" t="str">
        <f>F12</f>
        <v xml:space="preserve"> </v>
      </c>
      <c r="G89" s="31"/>
      <c r="H89" s="31"/>
      <c r="I89" s="26" t="s">
        <v>21</v>
      </c>
      <c r="J89" s="54" t="str">
        <f>IF(J12="","",J12)</f>
        <v>21. 7. 2024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1"/>
      <c r="B91" s="32"/>
      <c r="C91" s="26" t="s">
        <v>23</v>
      </c>
      <c r="D91" s="31"/>
      <c r="E91" s="31"/>
      <c r="F91" s="24" t="str">
        <f>E15</f>
        <v>Gymnázium Cheb, Nerudova 2283/7, Cheb</v>
      </c>
      <c r="G91" s="31"/>
      <c r="H91" s="31"/>
      <c r="I91" s="26" t="s">
        <v>30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1"/>
      <c r="E92" s="31"/>
      <c r="F92" s="24" t="str">
        <f>IF(E18="","",E18)</f>
        <v>Vyplň údaj</v>
      </c>
      <c r="G92" s="31"/>
      <c r="H92" s="31"/>
      <c r="I92" s="26" t="s">
        <v>32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08" t="s">
        <v>104</v>
      </c>
      <c r="D94" s="100"/>
      <c r="E94" s="100"/>
      <c r="F94" s="100"/>
      <c r="G94" s="100"/>
      <c r="H94" s="100"/>
      <c r="I94" s="100"/>
      <c r="J94" s="109" t="s">
        <v>105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10" t="s">
        <v>106</v>
      </c>
      <c r="D96" s="31"/>
      <c r="E96" s="31"/>
      <c r="F96" s="31"/>
      <c r="G96" s="31"/>
      <c r="H96" s="31"/>
      <c r="I96" s="31"/>
      <c r="J96" s="70">
        <f>J136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107</v>
      </c>
    </row>
    <row r="97" spans="2:12" s="9" customFormat="1" ht="24.95" hidden="1" customHeight="1">
      <c r="B97" s="111"/>
      <c r="D97" s="112" t="s">
        <v>108</v>
      </c>
      <c r="E97" s="113"/>
      <c r="F97" s="113"/>
      <c r="G97" s="113"/>
      <c r="H97" s="113"/>
      <c r="I97" s="113"/>
      <c r="J97" s="114">
        <f>J137</f>
        <v>0</v>
      </c>
      <c r="L97" s="111"/>
    </row>
    <row r="98" spans="2:12" s="10" customFormat="1" ht="19.899999999999999" hidden="1" customHeight="1">
      <c r="B98" s="115"/>
      <c r="D98" s="116" t="s">
        <v>110</v>
      </c>
      <c r="E98" s="117"/>
      <c r="F98" s="117"/>
      <c r="G98" s="117"/>
      <c r="H98" s="117"/>
      <c r="I98" s="117"/>
      <c r="J98" s="118">
        <f>J138</f>
        <v>0</v>
      </c>
      <c r="L98" s="115"/>
    </row>
    <row r="99" spans="2:12" s="10" customFormat="1" ht="19.899999999999999" hidden="1" customHeight="1">
      <c r="B99" s="115"/>
      <c r="D99" s="116" t="s">
        <v>111</v>
      </c>
      <c r="E99" s="117"/>
      <c r="F99" s="117"/>
      <c r="G99" s="117"/>
      <c r="H99" s="117"/>
      <c r="I99" s="117"/>
      <c r="J99" s="118">
        <f>J146</f>
        <v>0</v>
      </c>
      <c r="L99" s="115"/>
    </row>
    <row r="100" spans="2:12" s="10" customFormat="1" ht="19.899999999999999" hidden="1" customHeight="1">
      <c r="B100" s="115"/>
      <c r="D100" s="116" t="s">
        <v>112</v>
      </c>
      <c r="E100" s="117"/>
      <c r="F100" s="117"/>
      <c r="G100" s="117"/>
      <c r="H100" s="117"/>
      <c r="I100" s="117"/>
      <c r="J100" s="118">
        <f>J156</f>
        <v>0</v>
      </c>
      <c r="L100" s="115"/>
    </row>
    <row r="101" spans="2:12" s="10" customFormat="1" ht="19.899999999999999" hidden="1" customHeight="1">
      <c r="B101" s="115"/>
      <c r="D101" s="116" t="s">
        <v>113</v>
      </c>
      <c r="E101" s="117"/>
      <c r="F101" s="117"/>
      <c r="G101" s="117"/>
      <c r="H101" s="117"/>
      <c r="I101" s="117"/>
      <c r="J101" s="118">
        <f>J162</f>
        <v>0</v>
      </c>
      <c r="L101" s="115"/>
    </row>
    <row r="102" spans="2:12" s="9" customFormat="1" ht="24.95" hidden="1" customHeight="1">
      <c r="B102" s="111"/>
      <c r="D102" s="112" t="s">
        <v>114</v>
      </c>
      <c r="E102" s="113"/>
      <c r="F102" s="113"/>
      <c r="G102" s="113"/>
      <c r="H102" s="113"/>
      <c r="I102" s="113"/>
      <c r="J102" s="114">
        <f>J164</f>
        <v>0</v>
      </c>
      <c r="L102" s="111"/>
    </row>
    <row r="103" spans="2:12" s="10" customFormat="1" ht="19.899999999999999" hidden="1" customHeight="1">
      <c r="B103" s="115"/>
      <c r="D103" s="116" t="s">
        <v>116</v>
      </c>
      <c r="E103" s="117"/>
      <c r="F103" s="117"/>
      <c r="G103" s="117"/>
      <c r="H103" s="117"/>
      <c r="I103" s="117"/>
      <c r="J103" s="118">
        <f>J165</f>
        <v>0</v>
      </c>
      <c r="L103" s="115"/>
    </row>
    <row r="104" spans="2:12" s="10" customFormat="1" ht="19.899999999999999" hidden="1" customHeight="1">
      <c r="B104" s="115"/>
      <c r="D104" s="116" t="s">
        <v>117</v>
      </c>
      <c r="E104" s="117"/>
      <c r="F104" s="117"/>
      <c r="G104" s="117"/>
      <c r="H104" s="117"/>
      <c r="I104" s="117"/>
      <c r="J104" s="118">
        <f>J167</f>
        <v>0</v>
      </c>
      <c r="L104" s="115"/>
    </row>
    <row r="105" spans="2:12" s="10" customFormat="1" ht="19.899999999999999" hidden="1" customHeight="1">
      <c r="B105" s="115"/>
      <c r="D105" s="116" t="s">
        <v>459</v>
      </c>
      <c r="E105" s="117"/>
      <c r="F105" s="117"/>
      <c r="G105" s="117"/>
      <c r="H105" s="117"/>
      <c r="I105" s="117"/>
      <c r="J105" s="118">
        <f>J169</f>
        <v>0</v>
      </c>
      <c r="L105" s="115"/>
    </row>
    <row r="106" spans="2:12" s="10" customFormat="1" ht="19.899999999999999" hidden="1" customHeight="1">
      <c r="B106" s="115"/>
      <c r="D106" s="116" t="s">
        <v>118</v>
      </c>
      <c r="E106" s="117"/>
      <c r="F106" s="117"/>
      <c r="G106" s="117"/>
      <c r="H106" s="117"/>
      <c r="I106" s="117"/>
      <c r="J106" s="118">
        <f>J171</f>
        <v>0</v>
      </c>
      <c r="L106" s="115"/>
    </row>
    <row r="107" spans="2:12" s="10" customFormat="1" ht="19.899999999999999" hidden="1" customHeight="1">
      <c r="B107" s="115"/>
      <c r="D107" s="116" t="s">
        <v>460</v>
      </c>
      <c r="E107" s="117"/>
      <c r="F107" s="117"/>
      <c r="G107" s="117"/>
      <c r="H107" s="117"/>
      <c r="I107" s="117"/>
      <c r="J107" s="118">
        <f>J181</f>
        <v>0</v>
      </c>
      <c r="L107" s="115"/>
    </row>
    <row r="108" spans="2:12" s="10" customFormat="1" ht="19.899999999999999" hidden="1" customHeight="1">
      <c r="B108" s="115"/>
      <c r="D108" s="116" t="s">
        <v>461</v>
      </c>
      <c r="E108" s="117"/>
      <c r="F108" s="117"/>
      <c r="G108" s="117"/>
      <c r="H108" s="117"/>
      <c r="I108" s="117"/>
      <c r="J108" s="118">
        <f>J185</f>
        <v>0</v>
      </c>
      <c r="L108" s="115"/>
    </row>
    <row r="109" spans="2:12" s="10" customFormat="1" ht="19.899999999999999" hidden="1" customHeight="1">
      <c r="B109" s="115"/>
      <c r="D109" s="116" t="s">
        <v>462</v>
      </c>
      <c r="E109" s="117"/>
      <c r="F109" s="117"/>
      <c r="G109" s="117"/>
      <c r="H109" s="117"/>
      <c r="I109" s="117"/>
      <c r="J109" s="118">
        <f>J189</f>
        <v>0</v>
      </c>
      <c r="L109" s="115"/>
    </row>
    <row r="110" spans="2:12" s="10" customFormat="1" ht="19.899999999999999" hidden="1" customHeight="1">
      <c r="B110" s="115"/>
      <c r="D110" s="116" t="s">
        <v>463</v>
      </c>
      <c r="E110" s="117"/>
      <c r="F110" s="117"/>
      <c r="G110" s="117"/>
      <c r="H110" s="117"/>
      <c r="I110" s="117"/>
      <c r="J110" s="118">
        <f>J195</f>
        <v>0</v>
      </c>
      <c r="L110" s="115"/>
    </row>
    <row r="111" spans="2:12" s="10" customFormat="1" ht="19.899999999999999" hidden="1" customHeight="1">
      <c r="B111" s="115"/>
      <c r="D111" s="116" t="s">
        <v>120</v>
      </c>
      <c r="E111" s="117"/>
      <c r="F111" s="117"/>
      <c r="G111" s="117"/>
      <c r="H111" s="117"/>
      <c r="I111" s="117"/>
      <c r="J111" s="118">
        <f>J197</f>
        <v>0</v>
      </c>
      <c r="L111" s="115"/>
    </row>
    <row r="112" spans="2:12" s="10" customFormat="1" ht="19.899999999999999" hidden="1" customHeight="1">
      <c r="B112" s="115"/>
      <c r="D112" s="116" t="s">
        <v>464</v>
      </c>
      <c r="E112" s="117"/>
      <c r="F112" s="117"/>
      <c r="G112" s="117"/>
      <c r="H112" s="117"/>
      <c r="I112" s="117"/>
      <c r="J112" s="118">
        <f>J207</f>
        <v>0</v>
      </c>
      <c r="L112" s="115"/>
    </row>
    <row r="113" spans="1:31" s="10" customFormat="1" ht="19.899999999999999" hidden="1" customHeight="1">
      <c r="B113" s="115"/>
      <c r="D113" s="116" t="s">
        <v>121</v>
      </c>
      <c r="E113" s="117"/>
      <c r="F113" s="117"/>
      <c r="G113" s="117"/>
      <c r="H113" s="117"/>
      <c r="I113" s="117"/>
      <c r="J113" s="118">
        <f>J211</f>
        <v>0</v>
      </c>
      <c r="L113" s="115"/>
    </row>
    <row r="114" spans="1:31" s="10" customFormat="1" ht="19.899999999999999" hidden="1" customHeight="1">
      <c r="B114" s="115"/>
      <c r="D114" s="116" t="s">
        <v>122</v>
      </c>
      <c r="E114" s="117"/>
      <c r="F114" s="117"/>
      <c r="G114" s="117"/>
      <c r="H114" s="117"/>
      <c r="I114" s="117"/>
      <c r="J114" s="118">
        <f>J216</f>
        <v>0</v>
      </c>
      <c r="L114" s="115"/>
    </row>
    <row r="115" spans="1:31" s="10" customFormat="1" ht="19.899999999999999" hidden="1" customHeight="1">
      <c r="B115" s="115"/>
      <c r="D115" s="116" t="s">
        <v>123</v>
      </c>
      <c r="E115" s="117"/>
      <c r="F115" s="117"/>
      <c r="G115" s="117"/>
      <c r="H115" s="117"/>
      <c r="I115" s="117"/>
      <c r="J115" s="118">
        <f>J233</f>
        <v>0</v>
      </c>
      <c r="L115" s="115"/>
    </row>
    <row r="116" spans="1:31" s="9" customFormat="1" ht="24.95" hidden="1" customHeight="1">
      <c r="B116" s="111"/>
      <c r="D116" s="112" t="s">
        <v>124</v>
      </c>
      <c r="E116" s="113"/>
      <c r="F116" s="113"/>
      <c r="G116" s="113"/>
      <c r="H116" s="113"/>
      <c r="I116" s="113"/>
      <c r="J116" s="114">
        <f>J241</f>
        <v>0</v>
      </c>
      <c r="L116" s="111"/>
    </row>
    <row r="117" spans="1:31" s="2" customFormat="1" ht="21.75" hidden="1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6.95" hidden="1" customHeight="1">
      <c r="A118" s="31"/>
      <c r="B118" s="46"/>
      <c r="C118" s="47"/>
      <c r="D118" s="47"/>
      <c r="E118" s="47"/>
      <c r="F118" s="47"/>
      <c r="G118" s="47"/>
      <c r="H118" s="47"/>
      <c r="I118" s="47"/>
      <c r="J118" s="47"/>
      <c r="K118" s="47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hidden="1"/>
    <row r="120" spans="1:31" hidden="1"/>
    <row r="121" spans="1:31" hidden="1"/>
    <row r="122" spans="1:31" s="2" customFormat="1" ht="6.95" customHeight="1">
      <c r="A122" s="31"/>
      <c r="B122" s="48"/>
      <c r="C122" s="49"/>
      <c r="D122" s="49"/>
      <c r="E122" s="49"/>
      <c r="F122" s="49"/>
      <c r="G122" s="49"/>
      <c r="H122" s="49"/>
      <c r="I122" s="49"/>
      <c r="J122" s="49"/>
      <c r="K122" s="49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24.95" customHeight="1">
      <c r="A123" s="31"/>
      <c r="B123" s="32"/>
      <c r="C123" s="20" t="s">
        <v>125</v>
      </c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>
      <c r="A125" s="31"/>
      <c r="B125" s="32"/>
      <c r="C125" s="26" t="s">
        <v>16</v>
      </c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6.5" customHeight="1">
      <c r="A126" s="31"/>
      <c r="B126" s="32"/>
      <c r="C126" s="31"/>
      <c r="D126" s="31"/>
      <c r="E126" s="231" t="str">
        <f>E7</f>
        <v>Stavební úpravy v odborných učebnách - projekt „Odborné učebny“ registrační číslo CZ.10.01.01/00/23_005/0000288</v>
      </c>
      <c r="F126" s="232"/>
      <c r="G126" s="232"/>
      <c r="H126" s="232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2" customHeight="1">
      <c r="A127" s="31"/>
      <c r="B127" s="32"/>
      <c r="C127" s="26" t="s">
        <v>101</v>
      </c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6.5" customHeight="1">
      <c r="A128" s="31"/>
      <c r="B128" s="32"/>
      <c r="C128" s="31"/>
      <c r="D128" s="31"/>
      <c r="E128" s="216" t="str">
        <f>E9</f>
        <v>02 - 2. NP</v>
      </c>
      <c r="F128" s="230"/>
      <c r="G128" s="230"/>
      <c r="H128" s="230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6.95" customHeight="1">
      <c r="A129" s="31"/>
      <c r="B129" s="32"/>
      <c r="C129" s="31"/>
      <c r="D129" s="31"/>
      <c r="E129" s="31"/>
      <c r="F129" s="31"/>
      <c r="G129" s="31"/>
      <c r="H129" s="31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2" customHeight="1">
      <c r="A130" s="31"/>
      <c r="B130" s="32"/>
      <c r="C130" s="26" t="s">
        <v>19</v>
      </c>
      <c r="D130" s="31"/>
      <c r="E130" s="31"/>
      <c r="F130" s="24" t="str">
        <f>F12</f>
        <v xml:space="preserve"> </v>
      </c>
      <c r="G130" s="31"/>
      <c r="H130" s="31"/>
      <c r="I130" s="26" t="s">
        <v>21</v>
      </c>
      <c r="J130" s="54" t="str">
        <f>IF(J12="","",J12)</f>
        <v>21. 7. 2024</v>
      </c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6.95" customHeight="1">
      <c r="A131" s="31"/>
      <c r="B131" s="32"/>
      <c r="C131" s="31"/>
      <c r="D131" s="31"/>
      <c r="E131" s="31"/>
      <c r="F131" s="31"/>
      <c r="G131" s="31"/>
      <c r="H131" s="31"/>
      <c r="I131" s="31"/>
      <c r="J131" s="31"/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5.2" customHeight="1">
      <c r="A132" s="31"/>
      <c r="B132" s="32"/>
      <c r="C132" s="26" t="s">
        <v>23</v>
      </c>
      <c r="D132" s="31"/>
      <c r="E132" s="31"/>
      <c r="F132" s="24" t="str">
        <f>E15</f>
        <v>Gymnázium Cheb, Nerudova 2283/7, Cheb</v>
      </c>
      <c r="G132" s="31"/>
      <c r="H132" s="31"/>
      <c r="I132" s="26" t="s">
        <v>30</v>
      </c>
      <c r="J132" s="29" t="str">
        <f>E21</f>
        <v xml:space="preserve"> </v>
      </c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5.2" customHeight="1">
      <c r="A133" s="31"/>
      <c r="B133" s="32"/>
      <c r="C133" s="26" t="s">
        <v>28</v>
      </c>
      <c r="D133" s="31"/>
      <c r="E133" s="31"/>
      <c r="F133" s="24" t="str">
        <f>IF(E18="","",E18)</f>
        <v>Vyplň údaj</v>
      </c>
      <c r="G133" s="31"/>
      <c r="H133" s="31"/>
      <c r="I133" s="26" t="s">
        <v>32</v>
      </c>
      <c r="J133" s="29" t="str">
        <f>E24</f>
        <v xml:space="preserve"> </v>
      </c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10.35" customHeight="1">
      <c r="A134" s="31"/>
      <c r="B134" s="32"/>
      <c r="C134" s="31"/>
      <c r="D134" s="31"/>
      <c r="E134" s="31"/>
      <c r="F134" s="31"/>
      <c r="G134" s="31"/>
      <c r="H134" s="31"/>
      <c r="I134" s="31"/>
      <c r="J134" s="31"/>
      <c r="K134" s="31"/>
      <c r="L134" s="4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11" customFormat="1" ht="29.25" customHeight="1">
      <c r="A135" s="119"/>
      <c r="B135" s="120"/>
      <c r="C135" s="121" t="s">
        <v>126</v>
      </c>
      <c r="D135" s="122" t="s">
        <v>59</v>
      </c>
      <c r="E135" s="122" t="s">
        <v>55</v>
      </c>
      <c r="F135" s="122" t="s">
        <v>56</v>
      </c>
      <c r="G135" s="122" t="s">
        <v>127</v>
      </c>
      <c r="H135" s="122" t="s">
        <v>128</v>
      </c>
      <c r="I135" s="122" t="s">
        <v>129</v>
      </c>
      <c r="J135" s="122" t="s">
        <v>105</v>
      </c>
      <c r="K135" s="123" t="s">
        <v>130</v>
      </c>
      <c r="L135" s="124"/>
      <c r="M135" s="61" t="s">
        <v>1</v>
      </c>
      <c r="N135" s="62" t="s">
        <v>38</v>
      </c>
      <c r="O135" s="62" t="s">
        <v>131</v>
      </c>
      <c r="P135" s="62" t="s">
        <v>132</v>
      </c>
      <c r="Q135" s="62" t="s">
        <v>133</v>
      </c>
      <c r="R135" s="62" t="s">
        <v>134</v>
      </c>
      <c r="S135" s="62" t="s">
        <v>135</v>
      </c>
      <c r="T135" s="63" t="s">
        <v>136</v>
      </c>
      <c r="U135" s="119"/>
      <c r="V135" s="119"/>
      <c r="W135" s="119"/>
      <c r="X135" s="119"/>
      <c r="Y135" s="119"/>
      <c r="Z135" s="119"/>
      <c r="AA135" s="119"/>
      <c r="AB135" s="119"/>
      <c r="AC135" s="119"/>
      <c r="AD135" s="119"/>
      <c r="AE135" s="119"/>
    </row>
    <row r="136" spans="1:65" s="2" customFormat="1" ht="22.9" customHeight="1">
      <c r="A136" s="31"/>
      <c r="B136" s="32"/>
      <c r="C136" s="68" t="s">
        <v>137</v>
      </c>
      <c r="D136" s="31"/>
      <c r="E136" s="31"/>
      <c r="F136" s="31"/>
      <c r="G136" s="31"/>
      <c r="H136" s="31"/>
      <c r="I136" s="31"/>
      <c r="J136" s="125">
        <f>BK136</f>
        <v>0</v>
      </c>
      <c r="K136" s="31"/>
      <c r="L136" s="32"/>
      <c r="M136" s="64"/>
      <c r="N136" s="55"/>
      <c r="O136" s="65"/>
      <c r="P136" s="126">
        <f>P137+P164+P241</f>
        <v>0</v>
      </c>
      <c r="Q136" s="65"/>
      <c r="R136" s="126">
        <f>R137+R164+R241</f>
        <v>1.6926074</v>
      </c>
      <c r="S136" s="65"/>
      <c r="T136" s="127">
        <f>T137+T164+T241</f>
        <v>1.5119549999999999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T136" s="16" t="s">
        <v>73</v>
      </c>
      <c r="AU136" s="16" t="s">
        <v>107</v>
      </c>
      <c r="BK136" s="128">
        <f>BK137+BK164+BK241</f>
        <v>0</v>
      </c>
    </row>
    <row r="137" spans="1:65" s="12" customFormat="1" ht="25.9" customHeight="1">
      <c r="B137" s="129"/>
      <c r="D137" s="130" t="s">
        <v>73</v>
      </c>
      <c r="E137" s="131" t="s">
        <v>138</v>
      </c>
      <c r="F137" s="131" t="s">
        <v>139</v>
      </c>
      <c r="I137" s="132"/>
      <c r="J137" s="133">
        <f>BK137</f>
        <v>0</v>
      </c>
      <c r="L137" s="129"/>
      <c r="M137" s="134"/>
      <c r="N137" s="135"/>
      <c r="O137" s="135"/>
      <c r="P137" s="136">
        <f>P138+P146+P156+P162</f>
        <v>0</v>
      </c>
      <c r="Q137" s="135"/>
      <c r="R137" s="136">
        <f>R138+R146+R156+R162</f>
        <v>0.80554460000000006</v>
      </c>
      <c r="S137" s="135"/>
      <c r="T137" s="137">
        <f>T138+T146+T156+T162</f>
        <v>0.81703999999999999</v>
      </c>
      <c r="AR137" s="130" t="s">
        <v>82</v>
      </c>
      <c r="AT137" s="138" t="s">
        <v>73</v>
      </c>
      <c r="AU137" s="138" t="s">
        <v>74</v>
      </c>
      <c r="AY137" s="130" t="s">
        <v>140</v>
      </c>
      <c r="BK137" s="139">
        <f>BK138+BK146+BK156+BK162</f>
        <v>0</v>
      </c>
    </row>
    <row r="138" spans="1:65" s="12" customFormat="1" ht="22.9" customHeight="1">
      <c r="B138" s="129"/>
      <c r="D138" s="130" t="s">
        <v>73</v>
      </c>
      <c r="E138" s="140" t="s">
        <v>153</v>
      </c>
      <c r="F138" s="140" t="s">
        <v>154</v>
      </c>
      <c r="I138" s="132"/>
      <c r="J138" s="141">
        <f>BK138</f>
        <v>0</v>
      </c>
      <c r="L138" s="129"/>
      <c r="M138" s="134"/>
      <c r="N138" s="135"/>
      <c r="O138" s="135"/>
      <c r="P138" s="136">
        <f>SUM(P139:P145)</f>
        <v>0</v>
      </c>
      <c r="Q138" s="135"/>
      <c r="R138" s="136">
        <f>SUM(R139:R145)</f>
        <v>0.7699296000000001</v>
      </c>
      <c r="S138" s="135"/>
      <c r="T138" s="137">
        <f>SUM(T139:T145)</f>
        <v>0</v>
      </c>
      <c r="AR138" s="130" t="s">
        <v>82</v>
      </c>
      <c r="AT138" s="138" t="s">
        <v>73</v>
      </c>
      <c r="AU138" s="138" t="s">
        <v>82</v>
      </c>
      <c r="AY138" s="130" t="s">
        <v>140</v>
      </c>
      <c r="BK138" s="139">
        <f>SUM(BK139:BK145)</f>
        <v>0</v>
      </c>
    </row>
    <row r="139" spans="1:65" s="2" customFormat="1" ht="37.9" customHeight="1">
      <c r="A139" s="31"/>
      <c r="B139" s="142"/>
      <c r="C139" s="143" t="s">
        <v>82</v>
      </c>
      <c r="D139" s="143" t="s">
        <v>143</v>
      </c>
      <c r="E139" s="144" t="s">
        <v>465</v>
      </c>
      <c r="F139" s="145" t="s">
        <v>466</v>
      </c>
      <c r="G139" s="146" t="s">
        <v>146</v>
      </c>
      <c r="H139" s="147">
        <v>43.746000000000002</v>
      </c>
      <c r="I139" s="148"/>
      <c r="J139" s="149">
        <f>ROUND(I139*H139,2)</f>
        <v>0</v>
      </c>
      <c r="K139" s="145" t="s">
        <v>147</v>
      </c>
      <c r="L139" s="32"/>
      <c r="M139" s="150" t="s">
        <v>1</v>
      </c>
      <c r="N139" s="151" t="s">
        <v>39</v>
      </c>
      <c r="O139" s="57"/>
      <c r="P139" s="152">
        <f>O139*H139</f>
        <v>0</v>
      </c>
      <c r="Q139" s="152">
        <v>1.7600000000000001E-2</v>
      </c>
      <c r="R139" s="152">
        <f>Q139*H139</f>
        <v>0.7699296000000001</v>
      </c>
      <c r="S139" s="152">
        <v>0</v>
      </c>
      <c r="T139" s="153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4" t="s">
        <v>148</v>
      </c>
      <c r="AT139" s="154" t="s">
        <v>143</v>
      </c>
      <c r="AU139" s="154" t="s">
        <v>84</v>
      </c>
      <c r="AY139" s="16" t="s">
        <v>140</v>
      </c>
      <c r="BE139" s="155">
        <f>IF(N139="základní",J139,0)</f>
        <v>0</v>
      </c>
      <c r="BF139" s="155">
        <f>IF(N139="snížená",J139,0)</f>
        <v>0</v>
      </c>
      <c r="BG139" s="155">
        <f>IF(N139="zákl. přenesená",J139,0)</f>
        <v>0</v>
      </c>
      <c r="BH139" s="155">
        <f>IF(N139="sníž. přenesená",J139,0)</f>
        <v>0</v>
      </c>
      <c r="BI139" s="155">
        <f>IF(N139="nulová",J139,0)</f>
        <v>0</v>
      </c>
      <c r="BJ139" s="16" t="s">
        <v>82</v>
      </c>
      <c r="BK139" s="155">
        <f>ROUND(I139*H139,2)</f>
        <v>0</v>
      </c>
      <c r="BL139" s="16" t="s">
        <v>148</v>
      </c>
      <c r="BM139" s="154" t="s">
        <v>467</v>
      </c>
    </row>
    <row r="140" spans="1:65" s="13" customFormat="1">
      <c r="B140" s="156"/>
      <c r="D140" s="157" t="s">
        <v>150</v>
      </c>
      <c r="E140" s="158" t="s">
        <v>1</v>
      </c>
      <c r="F140" s="159" t="s">
        <v>468</v>
      </c>
      <c r="H140" s="160">
        <v>124.08</v>
      </c>
      <c r="I140" s="161"/>
      <c r="L140" s="156"/>
      <c r="M140" s="162"/>
      <c r="N140" s="163"/>
      <c r="O140" s="163"/>
      <c r="P140" s="163"/>
      <c r="Q140" s="163"/>
      <c r="R140" s="163"/>
      <c r="S140" s="163"/>
      <c r="T140" s="164"/>
      <c r="AT140" s="158" t="s">
        <v>150</v>
      </c>
      <c r="AU140" s="158" t="s">
        <v>84</v>
      </c>
      <c r="AV140" s="13" t="s">
        <v>84</v>
      </c>
      <c r="AW140" s="13" t="s">
        <v>31</v>
      </c>
      <c r="AX140" s="13" t="s">
        <v>74</v>
      </c>
      <c r="AY140" s="158" t="s">
        <v>140</v>
      </c>
    </row>
    <row r="141" spans="1:65" s="13" customFormat="1">
      <c r="B141" s="156"/>
      <c r="D141" s="157" t="s">
        <v>150</v>
      </c>
      <c r="E141" s="158" t="s">
        <v>1</v>
      </c>
      <c r="F141" s="159" t="s">
        <v>469</v>
      </c>
      <c r="H141" s="160">
        <v>84.48</v>
      </c>
      <c r="I141" s="161"/>
      <c r="L141" s="156"/>
      <c r="M141" s="162"/>
      <c r="N141" s="163"/>
      <c r="O141" s="163"/>
      <c r="P141" s="163"/>
      <c r="Q141" s="163"/>
      <c r="R141" s="163"/>
      <c r="S141" s="163"/>
      <c r="T141" s="164"/>
      <c r="AT141" s="158" t="s">
        <v>150</v>
      </c>
      <c r="AU141" s="158" t="s">
        <v>84</v>
      </c>
      <c r="AV141" s="13" t="s">
        <v>84</v>
      </c>
      <c r="AW141" s="13" t="s">
        <v>31</v>
      </c>
      <c r="AX141" s="13" t="s">
        <v>74</v>
      </c>
      <c r="AY141" s="158" t="s">
        <v>140</v>
      </c>
    </row>
    <row r="142" spans="1:65" s="13" customFormat="1">
      <c r="B142" s="156"/>
      <c r="D142" s="157" t="s">
        <v>150</v>
      </c>
      <c r="E142" s="158" t="s">
        <v>1</v>
      </c>
      <c r="F142" s="159" t="s">
        <v>470</v>
      </c>
      <c r="H142" s="160">
        <v>124.08</v>
      </c>
      <c r="I142" s="161"/>
      <c r="L142" s="156"/>
      <c r="M142" s="162"/>
      <c r="N142" s="163"/>
      <c r="O142" s="163"/>
      <c r="P142" s="163"/>
      <c r="Q142" s="163"/>
      <c r="R142" s="163"/>
      <c r="S142" s="163"/>
      <c r="T142" s="164"/>
      <c r="AT142" s="158" t="s">
        <v>150</v>
      </c>
      <c r="AU142" s="158" t="s">
        <v>84</v>
      </c>
      <c r="AV142" s="13" t="s">
        <v>84</v>
      </c>
      <c r="AW142" s="13" t="s">
        <v>31</v>
      </c>
      <c r="AX142" s="13" t="s">
        <v>74</v>
      </c>
      <c r="AY142" s="158" t="s">
        <v>140</v>
      </c>
    </row>
    <row r="143" spans="1:65" s="13" customFormat="1">
      <c r="B143" s="156"/>
      <c r="D143" s="157" t="s">
        <v>150</v>
      </c>
      <c r="E143" s="158" t="s">
        <v>1</v>
      </c>
      <c r="F143" s="159" t="s">
        <v>471</v>
      </c>
      <c r="H143" s="160">
        <v>-41</v>
      </c>
      <c r="I143" s="161"/>
      <c r="L143" s="156"/>
      <c r="M143" s="162"/>
      <c r="N143" s="163"/>
      <c r="O143" s="163"/>
      <c r="P143" s="163"/>
      <c r="Q143" s="163"/>
      <c r="R143" s="163"/>
      <c r="S143" s="163"/>
      <c r="T143" s="164"/>
      <c r="AT143" s="158" t="s">
        <v>150</v>
      </c>
      <c r="AU143" s="158" t="s">
        <v>84</v>
      </c>
      <c r="AV143" s="13" t="s">
        <v>84</v>
      </c>
      <c r="AW143" s="13" t="s">
        <v>31</v>
      </c>
      <c r="AX143" s="13" t="s">
        <v>74</v>
      </c>
      <c r="AY143" s="158" t="s">
        <v>140</v>
      </c>
    </row>
    <row r="144" spans="1:65" s="14" customFormat="1">
      <c r="B144" s="165"/>
      <c r="D144" s="157" t="s">
        <v>150</v>
      </c>
      <c r="E144" s="166" t="s">
        <v>1</v>
      </c>
      <c r="F144" s="167" t="s">
        <v>152</v>
      </c>
      <c r="H144" s="168">
        <v>291.64</v>
      </c>
      <c r="I144" s="169"/>
      <c r="L144" s="165"/>
      <c r="M144" s="170"/>
      <c r="N144" s="171"/>
      <c r="O144" s="171"/>
      <c r="P144" s="171"/>
      <c r="Q144" s="171"/>
      <c r="R144" s="171"/>
      <c r="S144" s="171"/>
      <c r="T144" s="172"/>
      <c r="AT144" s="166" t="s">
        <v>150</v>
      </c>
      <c r="AU144" s="166" t="s">
        <v>84</v>
      </c>
      <c r="AV144" s="14" t="s">
        <v>148</v>
      </c>
      <c r="AW144" s="14" t="s">
        <v>31</v>
      </c>
      <c r="AX144" s="14" t="s">
        <v>82</v>
      </c>
      <c r="AY144" s="166" t="s">
        <v>140</v>
      </c>
    </row>
    <row r="145" spans="1:65" s="13" customFormat="1">
      <c r="B145" s="156"/>
      <c r="D145" s="157" t="s">
        <v>150</v>
      </c>
      <c r="F145" s="159" t="s">
        <v>472</v>
      </c>
      <c r="H145" s="160">
        <v>43.746000000000002</v>
      </c>
      <c r="I145" s="161"/>
      <c r="L145" s="156"/>
      <c r="M145" s="162"/>
      <c r="N145" s="163"/>
      <c r="O145" s="163"/>
      <c r="P145" s="163"/>
      <c r="Q145" s="163"/>
      <c r="R145" s="163"/>
      <c r="S145" s="163"/>
      <c r="T145" s="164"/>
      <c r="AT145" s="158" t="s">
        <v>150</v>
      </c>
      <c r="AU145" s="158" t="s">
        <v>84</v>
      </c>
      <c r="AV145" s="13" t="s">
        <v>84</v>
      </c>
      <c r="AW145" s="13" t="s">
        <v>3</v>
      </c>
      <c r="AX145" s="13" t="s">
        <v>82</v>
      </c>
      <c r="AY145" s="158" t="s">
        <v>140</v>
      </c>
    </row>
    <row r="146" spans="1:65" s="12" customFormat="1" ht="22.9" customHeight="1">
      <c r="B146" s="129"/>
      <c r="D146" s="130" t="s">
        <v>73</v>
      </c>
      <c r="E146" s="140" t="s">
        <v>170</v>
      </c>
      <c r="F146" s="140" t="s">
        <v>171</v>
      </c>
      <c r="I146" s="132"/>
      <c r="J146" s="141">
        <f>BK146</f>
        <v>0</v>
      </c>
      <c r="L146" s="129"/>
      <c r="M146" s="134"/>
      <c r="N146" s="135"/>
      <c r="O146" s="135"/>
      <c r="P146" s="136">
        <f>SUM(P147:P155)</f>
        <v>0</v>
      </c>
      <c r="Q146" s="135"/>
      <c r="R146" s="136">
        <f>SUM(R147:R155)</f>
        <v>3.5615000000000001E-2</v>
      </c>
      <c r="S146" s="135"/>
      <c r="T146" s="137">
        <f>SUM(T147:T155)</f>
        <v>0.81703999999999999</v>
      </c>
      <c r="AR146" s="130" t="s">
        <v>82</v>
      </c>
      <c r="AT146" s="138" t="s">
        <v>73</v>
      </c>
      <c r="AU146" s="138" t="s">
        <v>82</v>
      </c>
      <c r="AY146" s="130" t="s">
        <v>140</v>
      </c>
      <c r="BK146" s="139">
        <f>SUM(BK147:BK155)</f>
        <v>0</v>
      </c>
    </row>
    <row r="147" spans="1:65" s="2" customFormat="1" ht="33" customHeight="1">
      <c r="A147" s="31"/>
      <c r="B147" s="142"/>
      <c r="C147" s="143" t="s">
        <v>84</v>
      </c>
      <c r="D147" s="143" t="s">
        <v>143</v>
      </c>
      <c r="E147" s="144" t="s">
        <v>173</v>
      </c>
      <c r="F147" s="145" t="s">
        <v>174</v>
      </c>
      <c r="G147" s="146" t="s">
        <v>146</v>
      </c>
      <c r="H147" s="147">
        <v>209.5</v>
      </c>
      <c r="I147" s="148"/>
      <c r="J147" s="149">
        <f>ROUND(I147*H147,2)</f>
        <v>0</v>
      </c>
      <c r="K147" s="145" t="s">
        <v>147</v>
      </c>
      <c r="L147" s="32"/>
      <c r="M147" s="150" t="s">
        <v>1</v>
      </c>
      <c r="N147" s="151" t="s">
        <v>39</v>
      </c>
      <c r="O147" s="57"/>
      <c r="P147" s="152">
        <f>O147*H147</f>
        <v>0</v>
      </c>
      <c r="Q147" s="152">
        <v>1.2999999999999999E-4</v>
      </c>
      <c r="R147" s="152">
        <f>Q147*H147</f>
        <v>2.7234999999999999E-2</v>
      </c>
      <c r="S147" s="152">
        <v>0</v>
      </c>
      <c r="T147" s="15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4" t="s">
        <v>148</v>
      </c>
      <c r="AT147" s="154" t="s">
        <v>143</v>
      </c>
      <c r="AU147" s="154" t="s">
        <v>84</v>
      </c>
      <c r="AY147" s="16" t="s">
        <v>140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6" t="s">
        <v>82</v>
      </c>
      <c r="BK147" s="155">
        <f>ROUND(I147*H147,2)</f>
        <v>0</v>
      </c>
      <c r="BL147" s="16" t="s">
        <v>148</v>
      </c>
      <c r="BM147" s="154" t="s">
        <v>473</v>
      </c>
    </row>
    <row r="148" spans="1:65" s="13" customFormat="1">
      <c r="B148" s="156"/>
      <c r="D148" s="157" t="s">
        <v>150</v>
      </c>
      <c r="E148" s="158" t="s">
        <v>1</v>
      </c>
      <c r="F148" s="159" t="s">
        <v>474</v>
      </c>
      <c r="H148" s="160">
        <v>209.5</v>
      </c>
      <c r="I148" s="161"/>
      <c r="L148" s="156"/>
      <c r="M148" s="162"/>
      <c r="N148" s="163"/>
      <c r="O148" s="163"/>
      <c r="P148" s="163"/>
      <c r="Q148" s="163"/>
      <c r="R148" s="163"/>
      <c r="S148" s="163"/>
      <c r="T148" s="164"/>
      <c r="AT148" s="158" t="s">
        <v>150</v>
      </c>
      <c r="AU148" s="158" t="s">
        <v>84</v>
      </c>
      <c r="AV148" s="13" t="s">
        <v>84</v>
      </c>
      <c r="AW148" s="13" t="s">
        <v>31</v>
      </c>
      <c r="AX148" s="13" t="s">
        <v>74</v>
      </c>
      <c r="AY148" s="158" t="s">
        <v>140</v>
      </c>
    </row>
    <row r="149" spans="1:65" s="14" customFormat="1">
      <c r="B149" s="165"/>
      <c r="D149" s="157" t="s">
        <v>150</v>
      </c>
      <c r="E149" s="166" t="s">
        <v>1</v>
      </c>
      <c r="F149" s="167" t="s">
        <v>152</v>
      </c>
      <c r="H149" s="168">
        <v>209.5</v>
      </c>
      <c r="I149" s="169"/>
      <c r="L149" s="165"/>
      <c r="M149" s="170"/>
      <c r="N149" s="171"/>
      <c r="O149" s="171"/>
      <c r="P149" s="171"/>
      <c r="Q149" s="171"/>
      <c r="R149" s="171"/>
      <c r="S149" s="171"/>
      <c r="T149" s="172"/>
      <c r="AT149" s="166" t="s">
        <v>150</v>
      </c>
      <c r="AU149" s="166" t="s">
        <v>84</v>
      </c>
      <c r="AV149" s="14" t="s">
        <v>148</v>
      </c>
      <c r="AW149" s="14" t="s">
        <v>31</v>
      </c>
      <c r="AX149" s="14" t="s">
        <v>82</v>
      </c>
      <c r="AY149" s="166" t="s">
        <v>140</v>
      </c>
    </row>
    <row r="150" spans="1:65" s="2" customFormat="1" ht="24.2" customHeight="1">
      <c r="A150" s="31"/>
      <c r="B150" s="142"/>
      <c r="C150" s="143" t="s">
        <v>141</v>
      </c>
      <c r="D150" s="143" t="s">
        <v>143</v>
      </c>
      <c r="E150" s="144" t="s">
        <v>177</v>
      </c>
      <c r="F150" s="145" t="s">
        <v>178</v>
      </c>
      <c r="G150" s="146" t="s">
        <v>146</v>
      </c>
      <c r="H150" s="147">
        <v>209.5</v>
      </c>
      <c r="I150" s="148"/>
      <c r="J150" s="149">
        <f>ROUND(I150*H150,2)</f>
        <v>0</v>
      </c>
      <c r="K150" s="145" t="s">
        <v>147</v>
      </c>
      <c r="L150" s="32"/>
      <c r="M150" s="150" t="s">
        <v>1</v>
      </c>
      <c r="N150" s="151" t="s">
        <v>39</v>
      </c>
      <c r="O150" s="57"/>
      <c r="P150" s="152">
        <f>O150*H150</f>
        <v>0</v>
      </c>
      <c r="Q150" s="152">
        <v>4.0000000000000003E-5</v>
      </c>
      <c r="R150" s="152">
        <f>Q150*H150</f>
        <v>8.3800000000000003E-3</v>
      </c>
      <c r="S150" s="152">
        <v>0</v>
      </c>
      <c r="T150" s="153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4" t="s">
        <v>148</v>
      </c>
      <c r="AT150" s="154" t="s">
        <v>143</v>
      </c>
      <c r="AU150" s="154" t="s">
        <v>84</v>
      </c>
      <c r="AY150" s="16" t="s">
        <v>140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6" t="s">
        <v>82</v>
      </c>
      <c r="BK150" s="155">
        <f>ROUND(I150*H150,2)</f>
        <v>0</v>
      </c>
      <c r="BL150" s="16" t="s">
        <v>148</v>
      </c>
      <c r="BM150" s="154" t="s">
        <v>475</v>
      </c>
    </row>
    <row r="151" spans="1:65" s="2" customFormat="1" ht="24.2" customHeight="1">
      <c r="A151" s="31"/>
      <c r="B151" s="142"/>
      <c r="C151" s="143" t="s">
        <v>148</v>
      </c>
      <c r="D151" s="143" t="s">
        <v>143</v>
      </c>
      <c r="E151" s="144" t="s">
        <v>476</v>
      </c>
      <c r="F151" s="145" t="s">
        <v>477</v>
      </c>
      <c r="G151" s="146" t="s">
        <v>166</v>
      </c>
      <c r="H151" s="147">
        <v>0.115</v>
      </c>
      <c r="I151" s="148"/>
      <c r="J151" s="149">
        <f>ROUND(I151*H151,2)</f>
        <v>0</v>
      </c>
      <c r="K151" s="145" t="s">
        <v>1</v>
      </c>
      <c r="L151" s="32"/>
      <c r="M151" s="150" t="s">
        <v>1</v>
      </c>
      <c r="N151" s="151" t="s">
        <v>39</v>
      </c>
      <c r="O151" s="57"/>
      <c r="P151" s="152">
        <f>O151*H151</f>
        <v>0</v>
      </c>
      <c r="Q151" s="152">
        <v>0</v>
      </c>
      <c r="R151" s="152">
        <f>Q151*H151</f>
        <v>0</v>
      </c>
      <c r="S151" s="152">
        <v>2</v>
      </c>
      <c r="T151" s="153">
        <f>S151*H151</f>
        <v>0.23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4" t="s">
        <v>148</v>
      </c>
      <c r="AT151" s="154" t="s">
        <v>143</v>
      </c>
      <c r="AU151" s="154" t="s">
        <v>84</v>
      </c>
      <c r="AY151" s="16" t="s">
        <v>140</v>
      </c>
      <c r="BE151" s="155">
        <f>IF(N151="základní",J151,0)</f>
        <v>0</v>
      </c>
      <c r="BF151" s="155">
        <f>IF(N151="snížená",J151,0)</f>
        <v>0</v>
      </c>
      <c r="BG151" s="155">
        <f>IF(N151="zákl. přenesená",J151,0)</f>
        <v>0</v>
      </c>
      <c r="BH151" s="155">
        <f>IF(N151="sníž. přenesená",J151,0)</f>
        <v>0</v>
      </c>
      <c r="BI151" s="155">
        <f>IF(N151="nulová",J151,0)</f>
        <v>0</v>
      </c>
      <c r="BJ151" s="16" t="s">
        <v>82</v>
      </c>
      <c r="BK151" s="155">
        <f>ROUND(I151*H151,2)</f>
        <v>0</v>
      </c>
      <c r="BL151" s="16" t="s">
        <v>148</v>
      </c>
      <c r="BM151" s="154" t="s">
        <v>478</v>
      </c>
    </row>
    <row r="152" spans="1:65" s="13" customFormat="1">
      <c r="B152" s="156"/>
      <c r="D152" s="157" t="s">
        <v>150</v>
      </c>
      <c r="E152" s="158" t="s">
        <v>1</v>
      </c>
      <c r="F152" s="159" t="s">
        <v>479</v>
      </c>
      <c r="H152" s="160">
        <v>0.115</v>
      </c>
      <c r="I152" s="161"/>
      <c r="L152" s="156"/>
      <c r="M152" s="162"/>
      <c r="N152" s="163"/>
      <c r="O152" s="163"/>
      <c r="P152" s="163"/>
      <c r="Q152" s="163"/>
      <c r="R152" s="163"/>
      <c r="S152" s="163"/>
      <c r="T152" s="164"/>
      <c r="AT152" s="158" t="s">
        <v>150</v>
      </c>
      <c r="AU152" s="158" t="s">
        <v>84</v>
      </c>
      <c r="AV152" s="13" t="s">
        <v>84</v>
      </c>
      <c r="AW152" s="13" t="s">
        <v>31</v>
      </c>
      <c r="AX152" s="13" t="s">
        <v>74</v>
      </c>
      <c r="AY152" s="158" t="s">
        <v>140</v>
      </c>
    </row>
    <row r="153" spans="1:65" s="14" customFormat="1">
      <c r="B153" s="165"/>
      <c r="D153" s="157" t="s">
        <v>150</v>
      </c>
      <c r="E153" s="166" t="s">
        <v>1</v>
      </c>
      <c r="F153" s="167" t="s">
        <v>152</v>
      </c>
      <c r="H153" s="168">
        <v>0.115</v>
      </c>
      <c r="I153" s="169"/>
      <c r="L153" s="165"/>
      <c r="M153" s="170"/>
      <c r="N153" s="171"/>
      <c r="O153" s="171"/>
      <c r="P153" s="171"/>
      <c r="Q153" s="171"/>
      <c r="R153" s="171"/>
      <c r="S153" s="171"/>
      <c r="T153" s="172"/>
      <c r="AT153" s="166" t="s">
        <v>150</v>
      </c>
      <c r="AU153" s="166" t="s">
        <v>84</v>
      </c>
      <c r="AV153" s="14" t="s">
        <v>148</v>
      </c>
      <c r="AW153" s="14" t="s">
        <v>31</v>
      </c>
      <c r="AX153" s="14" t="s">
        <v>82</v>
      </c>
      <c r="AY153" s="166" t="s">
        <v>140</v>
      </c>
    </row>
    <row r="154" spans="1:65" s="2" customFormat="1" ht="24.2" customHeight="1">
      <c r="A154" s="31"/>
      <c r="B154" s="142"/>
      <c r="C154" s="143" t="s">
        <v>172</v>
      </c>
      <c r="D154" s="143" t="s">
        <v>143</v>
      </c>
      <c r="E154" s="144" t="s">
        <v>480</v>
      </c>
      <c r="F154" s="145" t="s">
        <v>481</v>
      </c>
      <c r="G154" s="146" t="s">
        <v>157</v>
      </c>
      <c r="H154" s="147">
        <v>3</v>
      </c>
      <c r="I154" s="148"/>
      <c r="J154" s="149">
        <f>ROUND(I154*H154,2)</f>
        <v>0</v>
      </c>
      <c r="K154" s="145" t="s">
        <v>147</v>
      </c>
      <c r="L154" s="32"/>
      <c r="M154" s="150" t="s">
        <v>1</v>
      </c>
      <c r="N154" s="151" t="s">
        <v>39</v>
      </c>
      <c r="O154" s="57"/>
      <c r="P154" s="152">
        <f>O154*H154</f>
        <v>0</v>
      </c>
      <c r="Q154" s="152">
        <v>0</v>
      </c>
      <c r="R154" s="152">
        <f>Q154*H154</f>
        <v>0</v>
      </c>
      <c r="S154" s="152">
        <v>8.0000000000000002E-3</v>
      </c>
      <c r="T154" s="153">
        <f>S154*H154</f>
        <v>2.4E-2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4" t="s">
        <v>148</v>
      </c>
      <c r="AT154" s="154" t="s">
        <v>143</v>
      </c>
      <c r="AU154" s="154" t="s">
        <v>84</v>
      </c>
      <c r="AY154" s="16" t="s">
        <v>140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6" t="s">
        <v>82</v>
      </c>
      <c r="BK154" s="155">
        <f>ROUND(I154*H154,2)</f>
        <v>0</v>
      </c>
      <c r="BL154" s="16" t="s">
        <v>148</v>
      </c>
      <c r="BM154" s="154" t="s">
        <v>482</v>
      </c>
    </row>
    <row r="155" spans="1:65" s="2" customFormat="1" ht="24.2" customHeight="1">
      <c r="A155" s="31"/>
      <c r="B155" s="142"/>
      <c r="C155" s="143" t="s">
        <v>153</v>
      </c>
      <c r="D155" s="143" t="s">
        <v>143</v>
      </c>
      <c r="E155" s="144" t="s">
        <v>190</v>
      </c>
      <c r="F155" s="145" t="s">
        <v>191</v>
      </c>
      <c r="G155" s="146" t="s">
        <v>146</v>
      </c>
      <c r="H155" s="147">
        <v>8.2799999999999994</v>
      </c>
      <c r="I155" s="148"/>
      <c r="J155" s="149">
        <f>ROUND(I155*H155,2)</f>
        <v>0</v>
      </c>
      <c r="K155" s="145" t="s">
        <v>147</v>
      </c>
      <c r="L155" s="32"/>
      <c r="M155" s="150" t="s">
        <v>1</v>
      </c>
      <c r="N155" s="151" t="s">
        <v>39</v>
      </c>
      <c r="O155" s="57"/>
      <c r="P155" s="152">
        <f>O155*H155</f>
        <v>0</v>
      </c>
      <c r="Q155" s="152">
        <v>0</v>
      </c>
      <c r="R155" s="152">
        <f>Q155*H155</f>
        <v>0</v>
      </c>
      <c r="S155" s="152">
        <v>6.8000000000000005E-2</v>
      </c>
      <c r="T155" s="153">
        <f>S155*H155</f>
        <v>0.56303999999999998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4" t="s">
        <v>148</v>
      </c>
      <c r="AT155" s="154" t="s">
        <v>143</v>
      </c>
      <c r="AU155" s="154" t="s">
        <v>84</v>
      </c>
      <c r="AY155" s="16" t="s">
        <v>140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6" t="s">
        <v>82</v>
      </c>
      <c r="BK155" s="155">
        <f>ROUND(I155*H155,2)</f>
        <v>0</v>
      </c>
      <c r="BL155" s="16" t="s">
        <v>148</v>
      </c>
      <c r="BM155" s="154" t="s">
        <v>483</v>
      </c>
    </row>
    <row r="156" spans="1:65" s="12" customFormat="1" ht="22.9" customHeight="1">
      <c r="B156" s="129"/>
      <c r="D156" s="130" t="s">
        <v>73</v>
      </c>
      <c r="E156" s="140" t="s">
        <v>195</v>
      </c>
      <c r="F156" s="140" t="s">
        <v>196</v>
      </c>
      <c r="I156" s="132"/>
      <c r="J156" s="141">
        <f>BK156</f>
        <v>0</v>
      </c>
      <c r="L156" s="129"/>
      <c r="M156" s="134"/>
      <c r="N156" s="135"/>
      <c r="O156" s="135"/>
      <c r="P156" s="136">
        <f>SUM(P157:P161)</f>
        <v>0</v>
      </c>
      <c r="Q156" s="135"/>
      <c r="R156" s="136">
        <f>SUM(R157:R161)</f>
        <v>0</v>
      </c>
      <c r="S156" s="135"/>
      <c r="T156" s="137">
        <f>SUM(T157:T161)</f>
        <v>0</v>
      </c>
      <c r="AR156" s="130" t="s">
        <v>82</v>
      </c>
      <c r="AT156" s="138" t="s">
        <v>73</v>
      </c>
      <c r="AU156" s="138" t="s">
        <v>82</v>
      </c>
      <c r="AY156" s="130" t="s">
        <v>140</v>
      </c>
      <c r="BK156" s="139">
        <f>SUM(BK157:BK161)</f>
        <v>0</v>
      </c>
    </row>
    <row r="157" spans="1:65" s="2" customFormat="1" ht="33" customHeight="1">
      <c r="A157" s="31"/>
      <c r="B157" s="142"/>
      <c r="C157" s="143" t="s">
        <v>180</v>
      </c>
      <c r="D157" s="143" t="s">
        <v>143</v>
      </c>
      <c r="E157" s="144" t="s">
        <v>198</v>
      </c>
      <c r="F157" s="145" t="s">
        <v>199</v>
      </c>
      <c r="G157" s="146" t="s">
        <v>200</v>
      </c>
      <c r="H157" s="147">
        <v>1.512</v>
      </c>
      <c r="I157" s="148"/>
      <c r="J157" s="149">
        <f>ROUND(I157*H157,2)</f>
        <v>0</v>
      </c>
      <c r="K157" s="145" t="s">
        <v>147</v>
      </c>
      <c r="L157" s="32"/>
      <c r="M157" s="150" t="s">
        <v>1</v>
      </c>
      <c r="N157" s="151" t="s">
        <v>39</v>
      </c>
      <c r="O157" s="57"/>
      <c r="P157" s="152">
        <f>O157*H157</f>
        <v>0</v>
      </c>
      <c r="Q157" s="152">
        <v>0</v>
      </c>
      <c r="R157" s="152">
        <f>Q157*H157</f>
        <v>0</v>
      </c>
      <c r="S157" s="152">
        <v>0</v>
      </c>
      <c r="T157" s="153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4" t="s">
        <v>148</v>
      </c>
      <c r="AT157" s="154" t="s">
        <v>143</v>
      </c>
      <c r="AU157" s="154" t="s">
        <v>84</v>
      </c>
      <c r="AY157" s="16" t="s">
        <v>140</v>
      </c>
      <c r="BE157" s="155">
        <f>IF(N157="základní",J157,0)</f>
        <v>0</v>
      </c>
      <c r="BF157" s="155">
        <f>IF(N157="snížená",J157,0)</f>
        <v>0</v>
      </c>
      <c r="BG157" s="155">
        <f>IF(N157="zákl. přenesená",J157,0)</f>
        <v>0</v>
      </c>
      <c r="BH157" s="155">
        <f>IF(N157="sníž. přenesená",J157,0)</f>
        <v>0</v>
      </c>
      <c r="BI157" s="155">
        <f>IF(N157="nulová",J157,0)</f>
        <v>0</v>
      </c>
      <c r="BJ157" s="16" t="s">
        <v>82</v>
      </c>
      <c r="BK157" s="155">
        <f>ROUND(I157*H157,2)</f>
        <v>0</v>
      </c>
      <c r="BL157" s="16" t="s">
        <v>148</v>
      </c>
      <c r="BM157" s="154" t="s">
        <v>484</v>
      </c>
    </row>
    <row r="158" spans="1:65" s="2" customFormat="1" ht="24.2" customHeight="1">
      <c r="A158" s="31"/>
      <c r="B158" s="142"/>
      <c r="C158" s="143" t="s">
        <v>185</v>
      </c>
      <c r="D158" s="143" t="s">
        <v>143</v>
      </c>
      <c r="E158" s="144" t="s">
        <v>203</v>
      </c>
      <c r="F158" s="145" t="s">
        <v>204</v>
      </c>
      <c r="G158" s="146" t="s">
        <v>200</v>
      </c>
      <c r="H158" s="147">
        <v>1.512</v>
      </c>
      <c r="I158" s="148"/>
      <c r="J158" s="149">
        <f>ROUND(I158*H158,2)</f>
        <v>0</v>
      </c>
      <c r="K158" s="145" t="s">
        <v>147</v>
      </c>
      <c r="L158" s="32"/>
      <c r="M158" s="150" t="s">
        <v>1</v>
      </c>
      <c r="N158" s="151" t="s">
        <v>39</v>
      </c>
      <c r="O158" s="57"/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4" t="s">
        <v>148</v>
      </c>
      <c r="AT158" s="154" t="s">
        <v>143</v>
      </c>
      <c r="AU158" s="154" t="s">
        <v>84</v>
      </c>
      <c r="AY158" s="16" t="s">
        <v>140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6" t="s">
        <v>82</v>
      </c>
      <c r="BK158" s="155">
        <f>ROUND(I158*H158,2)</f>
        <v>0</v>
      </c>
      <c r="BL158" s="16" t="s">
        <v>148</v>
      </c>
      <c r="BM158" s="154" t="s">
        <v>485</v>
      </c>
    </row>
    <row r="159" spans="1:65" s="2" customFormat="1" ht="24.2" customHeight="1">
      <c r="A159" s="31"/>
      <c r="B159" s="142"/>
      <c r="C159" s="143" t="s">
        <v>170</v>
      </c>
      <c r="D159" s="143" t="s">
        <v>143</v>
      </c>
      <c r="E159" s="144" t="s">
        <v>206</v>
      </c>
      <c r="F159" s="145" t="s">
        <v>207</v>
      </c>
      <c r="G159" s="146" t="s">
        <v>200</v>
      </c>
      <c r="H159" s="147">
        <v>6.9550000000000001</v>
      </c>
      <c r="I159" s="148"/>
      <c r="J159" s="149">
        <f>ROUND(I159*H159,2)</f>
        <v>0</v>
      </c>
      <c r="K159" s="145" t="s">
        <v>147</v>
      </c>
      <c r="L159" s="32"/>
      <c r="M159" s="150" t="s">
        <v>1</v>
      </c>
      <c r="N159" s="151" t="s">
        <v>39</v>
      </c>
      <c r="O159" s="57"/>
      <c r="P159" s="152">
        <f>O159*H159</f>
        <v>0</v>
      </c>
      <c r="Q159" s="152">
        <v>0</v>
      </c>
      <c r="R159" s="152">
        <f>Q159*H159</f>
        <v>0</v>
      </c>
      <c r="S159" s="152">
        <v>0</v>
      </c>
      <c r="T159" s="153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4" t="s">
        <v>148</v>
      </c>
      <c r="AT159" s="154" t="s">
        <v>143</v>
      </c>
      <c r="AU159" s="154" t="s">
        <v>84</v>
      </c>
      <c r="AY159" s="16" t="s">
        <v>140</v>
      </c>
      <c r="BE159" s="155">
        <f>IF(N159="základní",J159,0)</f>
        <v>0</v>
      </c>
      <c r="BF159" s="155">
        <f>IF(N159="snížená",J159,0)</f>
        <v>0</v>
      </c>
      <c r="BG159" s="155">
        <f>IF(N159="zákl. přenesená",J159,0)</f>
        <v>0</v>
      </c>
      <c r="BH159" s="155">
        <f>IF(N159="sníž. přenesená",J159,0)</f>
        <v>0</v>
      </c>
      <c r="BI159" s="155">
        <f>IF(N159="nulová",J159,0)</f>
        <v>0</v>
      </c>
      <c r="BJ159" s="16" t="s">
        <v>82</v>
      </c>
      <c r="BK159" s="155">
        <f>ROUND(I159*H159,2)</f>
        <v>0</v>
      </c>
      <c r="BL159" s="16" t="s">
        <v>148</v>
      </c>
      <c r="BM159" s="154" t="s">
        <v>486</v>
      </c>
    </row>
    <row r="160" spans="1:65" s="13" customFormat="1">
      <c r="B160" s="156"/>
      <c r="D160" s="157" t="s">
        <v>150</v>
      </c>
      <c r="F160" s="159" t="s">
        <v>487</v>
      </c>
      <c r="H160" s="160">
        <v>6.9550000000000001</v>
      </c>
      <c r="I160" s="161"/>
      <c r="L160" s="156"/>
      <c r="M160" s="162"/>
      <c r="N160" s="163"/>
      <c r="O160" s="163"/>
      <c r="P160" s="163"/>
      <c r="Q160" s="163"/>
      <c r="R160" s="163"/>
      <c r="S160" s="163"/>
      <c r="T160" s="164"/>
      <c r="AT160" s="158" t="s">
        <v>150</v>
      </c>
      <c r="AU160" s="158" t="s">
        <v>84</v>
      </c>
      <c r="AV160" s="13" t="s">
        <v>84</v>
      </c>
      <c r="AW160" s="13" t="s">
        <v>3</v>
      </c>
      <c r="AX160" s="13" t="s">
        <v>82</v>
      </c>
      <c r="AY160" s="158" t="s">
        <v>140</v>
      </c>
    </row>
    <row r="161" spans="1:65" s="2" customFormat="1" ht="33" customHeight="1">
      <c r="A161" s="31"/>
      <c r="B161" s="142"/>
      <c r="C161" s="143" t="s">
        <v>197</v>
      </c>
      <c r="D161" s="143" t="s">
        <v>143</v>
      </c>
      <c r="E161" s="144" t="s">
        <v>211</v>
      </c>
      <c r="F161" s="145" t="s">
        <v>212</v>
      </c>
      <c r="G161" s="146" t="s">
        <v>200</v>
      </c>
      <c r="H161" s="147">
        <v>1.512</v>
      </c>
      <c r="I161" s="148"/>
      <c r="J161" s="149">
        <f>ROUND(I161*H161,2)</f>
        <v>0</v>
      </c>
      <c r="K161" s="145" t="s">
        <v>147</v>
      </c>
      <c r="L161" s="32"/>
      <c r="M161" s="150" t="s">
        <v>1</v>
      </c>
      <c r="N161" s="151" t="s">
        <v>39</v>
      </c>
      <c r="O161" s="57"/>
      <c r="P161" s="152">
        <f>O161*H161</f>
        <v>0</v>
      </c>
      <c r="Q161" s="152">
        <v>0</v>
      </c>
      <c r="R161" s="152">
        <f>Q161*H161</f>
        <v>0</v>
      </c>
      <c r="S161" s="152">
        <v>0</v>
      </c>
      <c r="T161" s="153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4" t="s">
        <v>148</v>
      </c>
      <c r="AT161" s="154" t="s">
        <v>143</v>
      </c>
      <c r="AU161" s="154" t="s">
        <v>84</v>
      </c>
      <c r="AY161" s="16" t="s">
        <v>140</v>
      </c>
      <c r="BE161" s="155">
        <f>IF(N161="základní",J161,0)</f>
        <v>0</v>
      </c>
      <c r="BF161" s="155">
        <f>IF(N161="snížená",J161,0)</f>
        <v>0</v>
      </c>
      <c r="BG161" s="155">
        <f>IF(N161="zákl. přenesená",J161,0)</f>
        <v>0</v>
      </c>
      <c r="BH161" s="155">
        <f>IF(N161="sníž. přenesená",J161,0)</f>
        <v>0</v>
      </c>
      <c r="BI161" s="155">
        <f>IF(N161="nulová",J161,0)</f>
        <v>0</v>
      </c>
      <c r="BJ161" s="16" t="s">
        <v>82</v>
      </c>
      <c r="BK161" s="155">
        <f>ROUND(I161*H161,2)</f>
        <v>0</v>
      </c>
      <c r="BL161" s="16" t="s">
        <v>148</v>
      </c>
      <c r="BM161" s="154" t="s">
        <v>488</v>
      </c>
    </row>
    <row r="162" spans="1:65" s="12" customFormat="1" ht="22.9" customHeight="1">
      <c r="B162" s="129"/>
      <c r="D162" s="130" t="s">
        <v>73</v>
      </c>
      <c r="E162" s="140" t="s">
        <v>214</v>
      </c>
      <c r="F162" s="140" t="s">
        <v>215</v>
      </c>
      <c r="I162" s="132"/>
      <c r="J162" s="141">
        <f>BK162</f>
        <v>0</v>
      </c>
      <c r="L162" s="129"/>
      <c r="M162" s="134"/>
      <c r="N162" s="135"/>
      <c r="O162" s="135"/>
      <c r="P162" s="136">
        <f>P163</f>
        <v>0</v>
      </c>
      <c r="Q162" s="135"/>
      <c r="R162" s="136">
        <f>R163</f>
        <v>0</v>
      </c>
      <c r="S162" s="135"/>
      <c r="T162" s="137">
        <f>T163</f>
        <v>0</v>
      </c>
      <c r="AR162" s="130" t="s">
        <v>82</v>
      </c>
      <c r="AT162" s="138" t="s">
        <v>73</v>
      </c>
      <c r="AU162" s="138" t="s">
        <v>82</v>
      </c>
      <c r="AY162" s="130" t="s">
        <v>140</v>
      </c>
      <c r="BK162" s="139">
        <f>BK163</f>
        <v>0</v>
      </c>
    </row>
    <row r="163" spans="1:65" s="2" customFormat="1" ht="24.2" customHeight="1">
      <c r="A163" s="31"/>
      <c r="B163" s="142"/>
      <c r="C163" s="143" t="s">
        <v>202</v>
      </c>
      <c r="D163" s="143" t="s">
        <v>143</v>
      </c>
      <c r="E163" s="144" t="s">
        <v>217</v>
      </c>
      <c r="F163" s="145" t="s">
        <v>218</v>
      </c>
      <c r="G163" s="146" t="s">
        <v>200</v>
      </c>
      <c r="H163" s="147">
        <v>0.82399999999999995</v>
      </c>
      <c r="I163" s="148"/>
      <c r="J163" s="149">
        <f>ROUND(I163*H163,2)</f>
        <v>0</v>
      </c>
      <c r="K163" s="145" t="s">
        <v>147</v>
      </c>
      <c r="L163" s="32"/>
      <c r="M163" s="150" t="s">
        <v>1</v>
      </c>
      <c r="N163" s="151" t="s">
        <v>39</v>
      </c>
      <c r="O163" s="57"/>
      <c r="P163" s="152">
        <f>O163*H163</f>
        <v>0</v>
      </c>
      <c r="Q163" s="152">
        <v>0</v>
      </c>
      <c r="R163" s="152">
        <f>Q163*H163</f>
        <v>0</v>
      </c>
      <c r="S163" s="152">
        <v>0</v>
      </c>
      <c r="T163" s="15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4" t="s">
        <v>148</v>
      </c>
      <c r="AT163" s="154" t="s">
        <v>143</v>
      </c>
      <c r="AU163" s="154" t="s">
        <v>84</v>
      </c>
      <c r="AY163" s="16" t="s">
        <v>140</v>
      </c>
      <c r="BE163" s="155">
        <f>IF(N163="základní",J163,0)</f>
        <v>0</v>
      </c>
      <c r="BF163" s="155">
        <f>IF(N163="snížená",J163,0)</f>
        <v>0</v>
      </c>
      <c r="BG163" s="155">
        <f>IF(N163="zákl. přenesená",J163,0)</f>
        <v>0</v>
      </c>
      <c r="BH163" s="155">
        <f>IF(N163="sníž. přenesená",J163,0)</f>
        <v>0</v>
      </c>
      <c r="BI163" s="155">
        <f>IF(N163="nulová",J163,0)</f>
        <v>0</v>
      </c>
      <c r="BJ163" s="16" t="s">
        <v>82</v>
      </c>
      <c r="BK163" s="155">
        <f>ROUND(I163*H163,2)</f>
        <v>0</v>
      </c>
      <c r="BL163" s="16" t="s">
        <v>148</v>
      </c>
      <c r="BM163" s="154" t="s">
        <v>489</v>
      </c>
    </row>
    <row r="164" spans="1:65" s="12" customFormat="1" ht="25.9" customHeight="1">
      <c r="B164" s="129"/>
      <c r="D164" s="130" t="s">
        <v>73</v>
      </c>
      <c r="E164" s="131" t="s">
        <v>220</v>
      </c>
      <c r="F164" s="131" t="s">
        <v>221</v>
      </c>
      <c r="I164" s="132"/>
      <c r="J164" s="133">
        <f>BK164</f>
        <v>0</v>
      </c>
      <c r="L164" s="129"/>
      <c r="M164" s="134"/>
      <c r="N164" s="135"/>
      <c r="O164" s="135"/>
      <c r="P164" s="136">
        <f>P165+P167+P169+P171+P181+P185+P189+P195+P197+P207+P211+P216+P233</f>
        <v>0</v>
      </c>
      <c r="Q164" s="135"/>
      <c r="R164" s="136">
        <f>R165+R167+R169+R171+R181+R185+R189+R195+R197+R207+R211+R216+R233</f>
        <v>0.88706280000000004</v>
      </c>
      <c r="S164" s="135"/>
      <c r="T164" s="137">
        <f>T165+T167+T169+T171+T181+T185+T189+T195+T197+T207+T211+T216+T233</f>
        <v>0.69491500000000006</v>
      </c>
      <c r="AR164" s="130" t="s">
        <v>84</v>
      </c>
      <c r="AT164" s="138" t="s">
        <v>73</v>
      </c>
      <c r="AU164" s="138" t="s">
        <v>74</v>
      </c>
      <c r="AY164" s="130" t="s">
        <v>140</v>
      </c>
      <c r="BK164" s="139">
        <f>BK165+BK167+BK169+BK171+BK181+BK185+BK189+BK195+BK197+BK207+BK211+BK216+BK233</f>
        <v>0</v>
      </c>
    </row>
    <row r="165" spans="1:65" s="12" customFormat="1" ht="22.9" customHeight="1">
      <c r="B165" s="129"/>
      <c r="D165" s="130" t="s">
        <v>73</v>
      </c>
      <c r="E165" s="140" t="s">
        <v>241</v>
      </c>
      <c r="F165" s="140" t="s">
        <v>242</v>
      </c>
      <c r="I165" s="132"/>
      <c r="J165" s="141">
        <f>BK165</f>
        <v>0</v>
      </c>
      <c r="L165" s="129"/>
      <c r="M165" s="134"/>
      <c r="N165" s="135"/>
      <c r="O165" s="135"/>
      <c r="P165" s="136">
        <f>P166</f>
        <v>0</v>
      </c>
      <c r="Q165" s="135"/>
      <c r="R165" s="136">
        <f>R166</f>
        <v>3.6000000000000002E-4</v>
      </c>
      <c r="S165" s="135"/>
      <c r="T165" s="137">
        <f>T166</f>
        <v>0</v>
      </c>
      <c r="AR165" s="130" t="s">
        <v>84</v>
      </c>
      <c r="AT165" s="138" t="s">
        <v>73</v>
      </c>
      <c r="AU165" s="138" t="s">
        <v>82</v>
      </c>
      <c r="AY165" s="130" t="s">
        <v>140</v>
      </c>
      <c r="BK165" s="139">
        <f>BK166</f>
        <v>0</v>
      </c>
    </row>
    <row r="166" spans="1:65" s="2" customFormat="1" ht="37.9" customHeight="1">
      <c r="A166" s="31"/>
      <c r="B166" s="142"/>
      <c r="C166" s="143" t="s">
        <v>8</v>
      </c>
      <c r="D166" s="143" t="s">
        <v>143</v>
      </c>
      <c r="E166" s="144" t="s">
        <v>490</v>
      </c>
      <c r="F166" s="145" t="s">
        <v>491</v>
      </c>
      <c r="G166" s="146" t="s">
        <v>246</v>
      </c>
      <c r="H166" s="147">
        <v>1</v>
      </c>
      <c r="I166" s="148"/>
      <c r="J166" s="149">
        <f>ROUND(I166*H166,2)</f>
        <v>0</v>
      </c>
      <c r="K166" s="145" t="s">
        <v>1</v>
      </c>
      <c r="L166" s="32"/>
      <c r="M166" s="150" t="s">
        <v>1</v>
      </c>
      <c r="N166" s="151" t="s">
        <v>39</v>
      </c>
      <c r="O166" s="57"/>
      <c r="P166" s="152">
        <f>O166*H166</f>
        <v>0</v>
      </c>
      <c r="Q166" s="152">
        <v>3.6000000000000002E-4</v>
      </c>
      <c r="R166" s="152">
        <f>Q166*H166</f>
        <v>3.6000000000000002E-4</v>
      </c>
      <c r="S166" s="152">
        <v>0</v>
      </c>
      <c r="T166" s="153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4" t="s">
        <v>227</v>
      </c>
      <c r="AT166" s="154" t="s">
        <v>143</v>
      </c>
      <c r="AU166" s="154" t="s">
        <v>84</v>
      </c>
      <c r="AY166" s="16" t="s">
        <v>140</v>
      </c>
      <c r="BE166" s="155">
        <f>IF(N166="základní",J166,0)</f>
        <v>0</v>
      </c>
      <c r="BF166" s="155">
        <f>IF(N166="snížená",J166,0)</f>
        <v>0</v>
      </c>
      <c r="BG166" s="155">
        <f>IF(N166="zákl. přenesená",J166,0)</f>
        <v>0</v>
      </c>
      <c r="BH166" s="155">
        <f>IF(N166="sníž. přenesená",J166,0)</f>
        <v>0</v>
      </c>
      <c r="BI166" s="155">
        <f>IF(N166="nulová",J166,0)</f>
        <v>0</v>
      </c>
      <c r="BJ166" s="16" t="s">
        <v>82</v>
      </c>
      <c r="BK166" s="155">
        <f>ROUND(I166*H166,2)</f>
        <v>0</v>
      </c>
      <c r="BL166" s="16" t="s">
        <v>227</v>
      </c>
      <c r="BM166" s="154" t="s">
        <v>492</v>
      </c>
    </row>
    <row r="167" spans="1:65" s="12" customFormat="1" ht="22.9" customHeight="1">
      <c r="B167" s="129"/>
      <c r="D167" s="130" t="s">
        <v>73</v>
      </c>
      <c r="E167" s="140" t="s">
        <v>248</v>
      </c>
      <c r="F167" s="140" t="s">
        <v>249</v>
      </c>
      <c r="I167" s="132"/>
      <c r="J167" s="141">
        <f>BK167</f>
        <v>0</v>
      </c>
      <c r="L167" s="129"/>
      <c r="M167" s="134"/>
      <c r="N167" s="135"/>
      <c r="O167" s="135"/>
      <c r="P167" s="136">
        <f>P168</f>
        <v>0</v>
      </c>
      <c r="Q167" s="135"/>
      <c r="R167" s="136">
        <f>R168</f>
        <v>5.0000000000000001E-4</v>
      </c>
      <c r="S167" s="135"/>
      <c r="T167" s="137">
        <f>T168</f>
        <v>0</v>
      </c>
      <c r="AR167" s="130" t="s">
        <v>84</v>
      </c>
      <c r="AT167" s="138" t="s">
        <v>73</v>
      </c>
      <c r="AU167" s="138" t="s">
        <v>82</v>
      </c>
      <c r="AY167" s="130" t="s">
        <v>140</v>
      </c>
      <c r="BK167" s="139">
        <f>BK168</f>
        <v>0</v>
      </c>
    </row>
    <row r="168" spans="1:65" s="2" customFormat="1" ht="21.75" customHeight="1">
      <c r="A168" s="31"/>
      <c r="B168" s="142"/>
      <c r="C168" s="143" t="s">
        <v>210</v>
      </c>
      <c r="D168" s="143" t="s">
        <v>143</v>
      </c>
      <c r="E168" s="144" t="s">
        <v>493</v>
      </c>
      <c r="F168" s="145" t="s">
        <v>494</v>
      </c>
      <c r="G168" s="146" t="s">
        <v>246</v>
      </c>
      <c r="H168" s="147">
        <v>1</v>
      </c>
      <c r="I168" s="148"/>
      <c r="J168" s="149">
        <f>ROUND(I168*H168,2)</f>
        <v>0</v>
      </c>
      <c r="K168" s="145" t="s">
        <v>1</v>
      </c>
      <c r="L168" s="32"/>
      <c r="M168" s="150" t="s">
        <v>1</v>
      </c>
      <c r="N168" s="151" t="s">
        <v>39</v>
      </c>
      <c r="O168" s="57"/>
      <c r="P168" s="152">
        <f>O168*H168</f>
        <v>0</v>
      </c>
      <c r="Q168" s="152">
        <v>5.0000000000000001E-4</v>
      </c>
      <c r="R168" s="152">
        <f>Q168*H168</f>
        <v>5.0000000000000001E-4</v>
      </c>
      <c r="S168" s="152">
        <v>0</v>
      </c>
      <c r="T168" s="153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4" t="s">
        <v>227</v>
      </c>
      <c r="AT168" s="154" t="s">
        <v>143</v>
      </c>
      <c r="AU168" s="154" t="s">
        <v>84</v>
      </c>
      <c r="AY168" s="16" t="s">
        <v>140</v>
      </c>
      <c r="BE168" s="155">
        <f>IF(N168="základní",J168,0)</f>
        <v>0</v>
      </c>
      <c r="BF168" s="155">
        <f>IF(N168="snížená",J168,0)</f>
        <v>0</v>
      </c>
      <c r="BG168" s="155">
        <f>IF(N168="zákl. přenesená",J168,0)</f>
        <v>0</v>
      </c>
      <c r="BH168" s="155">
        <f>IF(N168="sníž. přenesená",J168,0)</f>
        <v>0</v>
      </c>
      <c r="BI168" s="155">
        <f>IF(N168="nulová",J168,0)</f>
        <v>0</v>
      </c>
      <c r="BJ168" s="16" t="s">
        <v>82</v>
      </c>
      <c r="BK168" s="155">
        <f>ROUND(I168*H168,2)</f>
        <v>0</v>
      </c>
      <c r="BL168" s="16" t="s">
        <v>227</v>
      </c>
      <c r="BM168" s="154" t="s">
        <v>495</v>
      </c>
    </row>
    <row r="169" spans="1:65" s="12" customFormat="1" ht="22.9" customHeight="1">
      <c r="B169" s="129"/>
      <c r="D169" s="130" t="s">
        <v>73</v>
      </c>
      <c r="E169" s="140" t="s">
        <v>496</v>
      </c>
      <c r="F169" s="140" t="s">
        <v>497</v>
      </c>
      <c r="I169" s="132"/>
      <c r="J169" s="141">
        <f>BK169</f>
        <v>0</v>
      </c>
      <c r="L169" s="129"/>
      <c r="M169" s="134"/>
      <c r="N169" s="135"/>
      <c r="O169" s="135"/>
      <c r="P169" s="136">
        <f>P170</f>
        <v>0</v>
      </c>
      <c r="Q169" s="135"/>
      <c r="R169" s="136">
        <f>R170</f>
        <v>1.47E-3</v>
      </c>
      <c r="S169" s="135"/>
      <c r="T169" s="137">
        <f>T170</f>
        <v>0</v>
      </c>
      <c r="AR169" s="130" t="s">
        <v>84</v>
      </c>
      <c r="AT169" s="138" t="s">
        <v>73</v>
      </c>
      <c r="AU169" s="138" t="s">
        <v>82</v>
      </c>
      <c r="AY169" s="130" t="s">
        <v>140</v>
      </c>
      <c r="BK169" s="139">
        <f>BK170</f>
        <v>0</v>
      </c>
    </row>
    <row r="170" spans="1:65" s="2" customFormat="1" ht="16.5" customHeight="1">
      <c r="A170" s="31"/>
      <c r="B170" s="142"/>
      <c r="C170" s="143" t="s">
        <v>216</v>
      </c>
      <c r="D170" s="143" t="s">
        <v>143</v>
      </c>
      <c r="E170" s="144" t="s">
        <v>498</v>
      </c>
      <c r="F170" s="145" t="s">
        <v>499</v>
      </c>
      <c r="G170" s="146" t="s">
        <v>246</v>
      </c>
      <c r="H170" s="147">
        <v>1</v>
      </c>
      <c r="I170" s="148"/>
      <c r="J170" s="149">
        <f>ROUND(I170*H170,2)</f>
        <v>0</v>
      </c>
      <c r="K170" s="145" t="s">
        <v>1</v>
      </c>
      <c r="L170" s="32"/>
      <c r="M170" s="150" t="s">
        <v>1</v>
      </c>
      <c r="N170" s="151" t="s">
        <v>39</v>
      </c>
      <c r="O170" s="57"/>
      <c r="P170" s="152">
        <f>O170*H170</f>
        <v>0</v>
      </c>
      <c r="Q170" s="152">
        <v>1.47E-3</v>
      </c>
      <c r="R170" s="152">
        <f>Q170*H170</f>
        <v>1.47E-3</v>
      </c>
      <c r="S170" s="152">
        <v>0</v>
      </c>
      <c r="T170" s="153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4" t="s">
        <v>227</v>
      </c>
      <c r="AT170" s="154" t="s">
        <v>143</v>
      </c>
      <c r="AU170" s="154" t="s">
        <v>84</v>
      </c>
      <c r="AY170" s="16" t="s">
        <v>140</v>
      </c>
      <c r="BE170" s="155">
        <f>IF(N170="základní",J170,0)</f>
        <v>0</v>
      </c>
      <c r="BF170" s="155">
        <f>IF(N170="snížená",J170,0)</f>
        <v>0</v>
      </c>
      <c r="BG170" s="155">
        <f>IF(N170="zákl. přenesená",J170,0)</f>
        <v>0</v>
      </c>
      <c r="BH170" s="155">
        <f>IF(N170="sníž. přenesená",J170,0)</f>
        <v>0</v>
      </c>
      <c r="BI170" s="155">
        <f>IF(N170="nulová",J170,0)</f>
        <v>0</v>
      </c>
      <c r="BJ170" s="16" t="s">
        <v>82</v>
      </c>
      <c r="BK170" s="155">
        <f>ROUND(I170*H170,2)</f>
        <v>0</v>
      </c>
      <c r="BL170" s="16" t="s">
        <v>227</v>
      </c>
      <c r="BM170" s="154" t="s">
        <v>500</v>
      </c>
    </row>
    <row r="171" spans="1:65" s="12" customFormat="1" ht="22.9" customHeight="1">
      <c r="B171" s="129"/>
      <c r="D171" s="130" t="s">
        <v>73</v>
      </c>
      <c r="E171" s="140" t="s">
        <v>254</v>
      </c>
      <c r="F171" s="140" t="s">
        <v>255</v>
      </c>
      <c r="I171" s="132"/>
      <c r="J171" s="141">
        <f>BK171</f>
        <v>0</v>
      </c>
      <c r="L171" s="129"/>
      <c r="M171" s="134"/>
      <c r="N171" s="135"/>
      <c r="O171" s="135"/>
      <c r="P171" s="136">
        <f>SUM(P172:P180)</f>
        <v>0</v>
      </c>
      <c r="Q171" s="135"/>
      <c r="R171" s="136">
        <f>SUM(R172:R180)</f>
        <v>2.3099999999999999E-2</v>
      </c>
      <c r="S171" s="135"/>
      <c r="T171" s="137">
        <f>SUM(T172:T180)</f>
        <v>2.2580000000000003E-2</v>
      </c>
      <c r="AR171" s="130" t="s">
        <v>84</v>
      </c>
      <c r="AT171" s="138" t="s">
        <v>73</v>
      </c>
      <c r="AU171" s="138" t="s">
        <v>82</v>
      </c>
      <c r="AY171" s="130" t="s">
        <v>140</v>
      </c>
      <c r="BK171" s="139">
        <f>SUM(BK172:BK180)</f>
        <v>0</v>
      </c>
    </row>
    <row r="172" spans="1:65" s="2" customFormat="1" ht="16.5" customHeight="1">
      <c r="A172" s="31"/>
      <c r="B172" s="142"/>
      <c r="C172" s="143" t="s">
        <v>224</v>
      </c>
      <c r="D172" s="143" t="s">
        <v>143</v>
      </c>
      <c r="E172" s="144" t="s">
        <v>257</v>
      </c>
      <c r="F172" s="145" t="s">
        <v>258</v>
      </c>
      <c r="G172" s="146" t="s">
        <v>246</v>
      </c>
      <c r="H172" s="147">
        <v>1</v>
      </c>
      <c r="I172" s="148"/>
      <c r="J172" s="149">
        <f t="shared" ref="J172:J180" si="0">ROUND(I172*H172,2)</f>
        <v>0</v>
      </c>
      <c r="K172" s="145" t="s">
        <v>147</v>
      </c>
      <c r="L172" s="32"/>
      <c r="M172" s="150" t="s">
        <v>1</v>
      </c>
      <c r="N172" s="151" t="s">
        <v>39</v>
      </c>
      <c r="O172" s="57"/>
      <c r="P172" s="152">
        <f t="shared" ref="P172:P180" si="1">O172*H172</f>
        <v>0</v>
      </c>
      <c r="Q172" s="152">
        <v>0</v>
      </c>
      <c r="R172" s="152">
        <f t="shared" ref="R172:R180" si="2">Q172*H172</f>
        <v>0</v>
      </c>
      <c r="S172" s="152">
        <v>1.9460000000000002E-2</v>
      </c>
      <c r="T172" s="153">
        <f t="shared" ref="T172:T180" si="3">S172*H172</f>
        <v>1.9460000000000002E-2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4" t="s">
        <v>227</v>
      </c>
      <c r="AT172" s="154" t="s">
        <v>143</v>
      </c>
      <c r="AU172" s="154" t="s">
        <v>84</v>
      </c>
      <c r="AY172" s="16" t="s">
        <v>140</v>
      </c>
      <c r="BE172" s="155">
        <f t="shared" ref="BE172:BE180" si="4">IF(N172="základní",J172,0)</f>
        <v>0</v>
      </c>
      <c r="BF172" s="155">
        <f t="shared" ref="BF172:BF180" si="5">IF(N172="snížená",J172,0)</f>
        <v>0</v>
      </c>
      <c r="BG172" s="155">
        <f t="shared" ref="BG172:BG180" si="6">IF(N172="zákl. přenesená",J172,0)</f>
        <v>0</v>
      </c>
      <c r="BH172" s="155">
        <f t="shared" ref="BH172:BH180" si="7">IF(N172="sníž. přenesená",J172,0)</f>
        <v>0</v>
      </c>
      <c r="BI172" s="155">
        <f t="shared" ref="BI172:BI180" si="8">IF(N172="nulová",J172,0)</f>
        <v>0</v>
      </c>
      <c r="BJ172" s="16" t="s">
        <v>82</v>
      </c>
      <c r="BK172" s="155">
        <f t="shared" ref="BK172:BK180" si="9">ROUND(I172*H172,2)</f>
        <v>0</v>
      </c>
      <c r="BL172" s="16" t="s">
        <v>227</v>
      </c>
      <c r="BM172" s="154" t="s">
        <v>501</v>
      </c>
    </row>
    <row r="173" spans="1:65" s="2" customFormat="1" ht="16.5" customHeight="1">
      <c r="A173" s="31"/>
      <c r="B173" s="142"/>
      <c r="C173" s="143" t="s">
        <v>227</v>
      </c>
      <c r="D173" s="143" t="s">
        <v>143</v>
      </c>
      <c r="E173" s="144" t="s">
        <v>502</v>
      </c>
      <c r="F173" s="145" t="s">
        <v>503</v>
      </c>
      <c r="G173" s="146" t="s">
        <v>246</v>
      </c>
      <c r="H173" s="147">
        <v>2</v>
      </c>
      <c r="I173" s="148"/>
      <c r="J173" s="149">
        <f t="shared" si="0"/>
        <v>0</v>
      </c>
      <c r="K173" s="145" t="s">
        <v>147</v>
      </c>
      <c r="L173" s="32"/>
      <c r="M173" s="150" t="s">
        <v>1</v>
      </c>
      <c r="N173" s="151" t="s">
        <v>39</v>
      </c>
      <c r="O173" s="57"/>
      <c r="P173" s="152">
        <f t="shared" si="1"/>
        <v>0</v>
      </c>
      <c r="Q173" s="152">
        <v>1.14E-3</v>
      </c>
      <c r="R173" s="152">
        <f t="shared" si="2"/>
        <v>2.2799999999999999E-3</v>
      </c>
      <c r="S173" s="152">
        <v>0</v>
      </c>
      <c r="T173" s="153">
        <f t="shared" si="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4" t="s">
        <v>148</v>
      </c>
      <c r="AT173" s="154" t="s">
        <v>143</v>
      </c>
      <c r="AU173" s="154" t="s">
        <v>84</v>
      </c>
      <c r="AY173" s="16" t="s">
        <v>140</v>
      </c>
      <c r="BE173" s="155">
        <f t="shared" si="4"/>
        <v>0</v>
      </c>
      <c r="BF173" s="155">
        <f t="shared" si="5"/>
        <v>0</v>
      </c>
      <c r="BG173" s="155">
        <f t="shared" si="6"/>
        <v>0</v>
      </c>
      <c r="BH173" s="155">
        <f t="shared" si="7"/>
        <v>0</v>
      </c>
      <c r="BI173" s="155">
        <f t="shared" si="8"/>
        <v>0</v>
      </c>
      <c r="BJ173" s="16" t="s">
        <v>82</v>
      </c>
      <c r="BK173" s="155">
        <f t="shared" si="9"/>
        <v>0</v>
      </c>
      <c r="BL173" s="16" t="s">
        <v>148</v>
      </c>
      <c r="BM173" s="154" t="s">
        <v>504</v>
      </c>
    </row>
    <row r="174" spans="1:65" s="2" customFormat="1" ht="16.5" customHeight="1">
      <c r="A174" s="31"/>
      <c r="B174" s="142"/>
      <c r="C174" s="173" t="s">
        <v>236</v>
      </c>
      <c r="D174" s="173" t="s">
        <v>230</v>
      </c>
      <c r="E174" s="174" t="s">
        <v>505</v>
      </c>
      <c r="F174" s="175" t="s">
        <v>506</v>
      </c>
      <c r="G174" s="176" t="s">
        <v>157</v>
      </c>
      <c r="H174" s="177">
        <v>1</v>
      </c>
      <c r="I174" s="178"/>
      <c r="J174" s="179">
        <f t="shared" si="0"/>
        <v>0</v>
      </c>
      <c r="K174" s="175" t="s">
        <v>1</v>
      </c>
      <c r="L174" s="180"/>
      <c r="M174" s="181" t="s">
        <v>1</v>
      </c>
      <c r="N174" s="182" t="s">
        <v>39</v>
      </c>
      <c r="O174" s="57"/>
      <c r="P174" s="152">
        <f t="shared" si="1"/>
        <v>0</v>
      </c>
      <c r="Q174" s="152">
        <v>1.61E-2</v>
      </c>
      <c r="R174" s="152">
        <f t="shared" si="2"/>
        <v>1.61E-2</v>
      </c>
      <c r="S174" s="152">
        <v>0</v>
      </c>
      <c r="T174" s="153">
        <f t="shared" si="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4" t="s">
        <v>185</v>
      </c>
      <c r="AT174" s="154" t="s">
        <v>230</v>
      </c>
      <c r="AU174" s="154" t="s">
        <v>84</v>
      </c>
      <c r="AY174" s="16" t="s">
        <v>140</v>
      </c>
      <c r="BE174" s="155">
        <f t="shared" si="4"/>
        <v>0</v>
      </c>
      <c r="BF174" s="155">
        <f t="shared" si="5"/>
        <v>0</v>
      </c>
      <c r="BG174" s="155">
        <f t="shared" si="6"/>
        <v>0</v>
      </c>
      <c r="BH174" s="155">
        <f t="shared" si="7"/>
        <v>0</v>
      </c>
      <c r="BI174" s="155">
        <f t="shared" si="8"/>
        <v>0</v>
      </c>
      <c r="BJ174" s="16" t="s">
        <v>82</v>
      </c>
      <c r="BK174" s="155">
        <f t="shared" si="9"/>
        <v>0</v>
      </c>
      <c r="BL174" s="16" t="s">
        <v>148</v>
      </c>
      <c r="BM174" s="154" t="s">
        <v>507</v>
      </c>
    </row>
    <row r="175" spans="1:65" s="2" customFormat="1" ht="16.5" customHeight="1">
      <c r="A175" s="31"/>
      <c r="B175" s="142"/>
      <c r="C175" s="143" t="s">
        <v>243</v>
      </c>
      <c r="D175" s="143" t="s">
        <v>143</v>
      </c>
      <c r="E175" s="144" t="s">
        <v>272</v>
      </c>
      <c r="F175" s="145" t="s">
        <v>273</v>
      </c>
      <c r="G175" s="146" t="s">
        <v>246</v>
      </c>
      <c r="H175" s="147">
        <v>2</v>
      </c>
      <c r="I175" s="148"/>
      <c r="J175" s="149">
        <f t="shared" si="0"/>
        <v>0</v>
      </c>
      <c r="K175" s="145" t="s">
        <v>147</v>
      </c>
      <c r="L175" s="32"/>
      <c r="M175" s="150" t="s">
        <v>1</v>
      </c>
      <c r="N175" s="151" t="s">
        <v>39</v>
      </c>
      <c r="O175" s="57"/>
      <c r="P175" s="152">
        <f t="shared" si="1"/>
        <v>0</v>
      </c>
      <c r="Q175" s="152">
        <v>0</v>
      </c>
      <c r="R175" s="152">
        <f t="shared" si="2"/>
        <v>0</v>
      </c>
      <c r="S175" s="152">
        <v>1.56E-3</v>
      </c>
      <c r="T175" s="153">
        <f t="shared" si="3"/>
        <v>3.1199999999999999E-3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54" t="s">
        <v>227</v>
      </c>
      <c r="AT175" s="154" t="s">
        <v>143</v>
      </c>
      <c r="AU175" s="154" t="s">
        <v>84</v>
      </c>
      <c r="AY175" s="16" t="s">
        <v>140</v>
      </c>
      <c r="BE175" s="155">
        <f t="shared" si="4"/>
        <v>0</v>
      </c>
      <c r="BF175" s="155">
        <f t="shared" si="5"/>
        <v>0</v>
      </c>
      <c r="BG175" s="155">
        <f t="shared" si="6"/>
        <v>0</v>
      </c>
      <c r="BH175" s="155">
        <f t="shared" si="7"/>
        <v>0</v>
      </c>
      <c r="BI175" s="155">
        <f t="shared" si="8"/>
        <v>0</v>
      </c>
      <c r="BJ175" s="16" t="s">
        <v>82</v>
      </c>
      <c r="BK175" s="155">
        <f t="shared" si="9"/>
        <v>0</v>
      </c>
      <c r="BL175" s="16" t="s">
        <v>227</v>
      </c>
      <c r="BM175" s="154" t="s">
        <v>508</v>
      </c>
    </row>
    <row r="176" spans="1:65" s="2" customFormat="1" ht="21.75" customHeight="1">
      <c r="A176" s="31"/>
      <c r="B176" s="142"/>
      <c r="C176" s="143" t="s">
        <v>250</v>
      </c>
      <c r="D176" s="143" t="s">
        <v>143</v>
      </c>
      <c r="E176" s="144" t="s">
        <v>509</v>
      </c>
      <c r="F176" s="145" t="s">
        <v>510</v>
      </c>
      <c r="G176" s="146" t="s">
        <v>157</v>
      </c>
      <c r="H176" s="147">
        <v>2</v>
      </c>
      <c r="I176" s="148"/>
      <c r="J176" s="149">
        <f t="shared" si="0"/>
        <v>0</v>
      </c>
      <c r="K176" s="145" t="s">
        <v>147</v>
      </c>
      <c r="L176" s="32"/>
      <c r="M176" s="150" t="s">
        <v>1</v>
      </c>
      <c r="N176" s="151" t="s">
        <v>39</v>
      </c>
      <c r="O176" s="57"/>
      <c r="P176" s="152">
        <f t="shared" si="1"/>
        <v>0</v>
      </c>
      <c r="Q176" s="152">
        <v>1.6000000000000001E-4</v>
      </c>
      <c r="R176" s="152">
        <f t="shared" si="2"/>
        <v>3.2000000000000003E-4</v>
      </c>
      <c r="S176" s="152">
        <v>0</v>
      </c>
      <c r="T176" s="153">
        <f t="shared" si="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4" t="s">
        <v>227</v>
      </c>
      <c r="AT176" s="154" t="s">
        <v>143</v>
      </c>
      <c r="AU176" s="154" t="s">
        <v>84</v>
      </c>
      <c r="AY176" s="16" t="s">
        <v>140</v>
      </c>
      <c r="BE176" s="155">
        <f t="shared" si="4"/>
        <v>0</v>
      </c>
      <c r="BF176" s="155">
        <f t="shared" si="5"/>
        <v>0</v>
      </c>
      <c r="BG176" s="155">
        <f t="shared" si="6"/>
        <v>0</v>
      </c>
      <c r="BH176" s="155">
        <f t="shared" si="7"/>
        <v>0</v>
      </c>
      <c r="BI176" s="155">
        <f t="shared" si="8"/>
        <v>0</v>
      </c>
      <c r="BJ176" s="16" t="s">
        <v>82</v>
      </c>
      <c r="BK176" s="155">
        <f t="shared" si="9"/>
        <v>0</v>
      </c>
      <c r="BL176" s="16" t="s">
        <v>227</v>
      </c>
      <c r="BM176" s="154" t="s">
        <v>511</v>
      </c>
    </row>
    <row r="177" spans="1:65" s="2" customFormat="1" ht="24.2" customHeight="1">
      <c r="A177" s="31"/>
      <c r="B177" s="142"/>
      <c r="C177" s="173" t="s">
        <v>256</v>
      </c>
      <c r="D177" s="173" t="s">
        <v>230</v>
      </c>
      <c r="E177" s="174" t="s">
        <v>512</v>
      </c>
      <c r="F177" s="175" t="s">
        <v>513</v>
      </c>
      <c r="G177" s="176" t="s">
        <v>157</v>
      </c>
      <c r="H177" s="177">
        <v>2</v>
      </c>
      <c r="I177" s="178"/>
      <c r="J177" s="179">
        <f t="shared" si="0"/>
        <v>0</v>
      </c>
      <c r="K177" s="175" t="s">
        <v>147</v>
      </c>
      <c r="L177" s="180"/>
      <c r="M177" s="181" t="s">
        <v>1</v>
      </c>
      <c r="N177" s="182" t="s">
        <v>39</v>
      </c>
      <c r="O177" s="57"/>
      <c r="P177" s="152">
        <f t="shared" si="1"/>
        <v>0</v>
      </c>
      <c r="Q177" s="152">
        <v>1.8E-3</v>
      </c>
      <c r="R177" s="152">
        <f t="shared" si="2"/>
        <v>3.5999999999999999E-3</v>
      </c>
      <c r="S177" s="152">
        <v>0</v>
      </c>
      <c r="T177" s="153">
        <f t="shared" si="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4" t="s">
        <v>233</v>
      </c>
      <c r="AT177" s="154" t="s">
        <v>230</v>
      </c>
      <c r="AU177" s="154" t="s">
        <v>84</v>
      </c>
      <c r="AY177" s="16" t="s">
        <v>140</v>
      </c>
      <c r="BE177" s="155">
        <f t="shared" si="4"/>
        <v>0</v>
      </c>
      <c r="BF177" s="155">
        <f t="shared" si="5"/>
        <v>0</v>
      </c>
      <c r="BG177" s="155">
        <f t="shared" si="6"/>
        <v>0</v>
      </c>
      <c r="BH177" s="155">
        <f t="shared" si="7"/>
        <v>0</v>
      </c>
      <c r="BI177" s="155">
        <f t="shared" si="8"/>
        <v>0</v>
      </c>
      <c r="BJ177" s="16" t="s">
        <v>82</v>
      </c>
      <c r="BK177" s="155">
        <f t="shared" si="9"/>
        <v>0</v>
      </c>
      <c r="BL177" s="16" t="s">
        <v>227</v>
      </c>
      <c r="BM177" s="154" t="s">
        <v>514</v>
      </c>
    </row>
    <row r="178" spans="1:65" s="2" customFormat="1" ht="24.2" customHeight="1">
      <c r="A178" s="31"/>
      <c r="B178" s="142"/>
      <c r="C178" s="143" t="s">
        <v>7</v>
      </c>
      <c r="D178" s="143" t="s">
        <v>143</v>
      </c>
      <c r="E178" s="144" t="s">
        <v>515</v>
      </c>
      <c r="F178" s="145" t="s">
        <v>516</v>
      </c>
      <c r="G178" s="146" t="s">
        <v>157</v>
      </c>
      <c r="H178" s="147">
        <v>2</v>
      </c>
      <c r="I178" s="148"/>
      <c r="J178" s="149">
        <f t="shared" si="0"/>
        <v>0</v>
      </c>
      <c r="K178" s="145" t="s">
        <v>147</v>
      </c>
      <c r="L178" s="32"/>
      <c r="M178" s="150" t="s">
        <v>1</v>
      </c>
      <c r="N178" s="151" t="s">
        <v>39</v>
      </c>
      <c r="O178" s="57"/>
      <c r="P178" s="152">
        <f t="shared" si="1"/>
        <v>0</v>
      </c>
      <c r="Q178" s="152">
        <v>1.7000000000000001E-4</v>
      </c>
      <c r="R178" s="152">
        <f t="shared" si="2"/>
        <v>3.4000000000000002E-4</v>
      </c>
      <c r="S178" s="152">
        <v>0</v>
      </c>
      <c r="T178" s="153">
        <f t="shared" si="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4" t="s">
        <v>227</v>
      </c>
      <c r="AT178" s="154" t="s">
        <v>143</v>
      </c>
      <c r="AU178" s="154" t="s">
        <v>84</v>
      </c>
      <c r="AY178" s="16" t="s">
        <v>140</v>
      </c>
      <c r="BE178" s="155">
        <f t="shared" si="4"/>
        <v>0</v>
      </c>
      <c r="BF178" s="155">
        <f t="shared" si="5"/>
        <v>0</v>
      </c>
      <c r="BG178" s="155">
        <f t="shared" si="6"/>
        <v>0</v>
      </c>
      <c r="BH178" s="155">
        <f t="shared" si="7"/>
        <v>0</v>
      </c>
      <c r="BI178" s="155">
        <f t="shared" si="8"/>
        <v>0</v>
      </c>
      <c r="BJ178" s="16" t="s">
        <v>82</v>
      </c>
      <c r="BK178" s="155">
        <f t="shared" si="9"/>
        <v>0</v>
      </c>
      <c r="BL178" s="16" t="s">
        <v>227</v>
      </c>
      <c r="BM178" s="154" t="s">
        <v>517</v>
      </c>
    </row>
    <row r="179" spans="1:65" s="2" customFormat="1" ht="21.75" customHeight="1">
      <c r="A179" s="31"/>
      <c r="B179" s="142"/>
      <c r="C179" s="173" t="s">
        <v>263</v>
      </c>
      <c r="D179" s="173" t="s">
        <v>230</v>
      </c>
      <c r="E179" s="174" t="s">
        <v>518</v>
      </c>
      <c r="F179" s="175" t="s">
        <v>519</v>
      </c>
      <c r="G179" s="176" t="s">
        <v>157</v>
      </c>
      <c r="H179" s="177">
        <v>2</v>
      </c>
      <c r="I179" s="178"/>
      <c r="J179" s="179">
        <f t="shared" si="0"/>
        <v>0</v>
      </c>
      <c r="K179" s="175" t="s">
        <v>147</v>
      </c>
      <c r="L179" s="180"/>
      <c r="M179" s="181" t="s">
        <v>1</v>
      </c>
      <c r="N179" s="182" t="s">
        <v>39</v>
      </c>
      <c r="O179" s="57"/>
      <c r="P179" s="152">
        <f t="shared" si="1"/>
        <v>0</v>
      </c>
      <c r="Q179" s="152">
        <v>2.3000000000000001E-4</v>
      </c>
      <c r="R179" s="152">
        <f t="shared" si="2"/>
        <v>4.6000000000000001E-4</v>
      </c>
      <c r="S179" s="152">
        <v>0</v>
      </c>
      <c r="T179" s="153">
        <f t="shared" si="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54" t="s">
        <v>233</v>
      </c>
      <c r="AT179" s="154" t="s">
        <v>230</v>
      </c>
      <c r="AU179" s="154" t="s">
        <v>84</v>
      </c>
      <c r="AY179" s="16" t="s">
        <v>140</v>
      </c>
      <c r="BE179" s="155">
        <f t="shared" si="4"/>
        <v>0</v>
      </c>
      <c r="BF179" s="155">
        <f t="shared" si="5"/>
        <v>0</v>
      </c>
      <c r="BG179" s="155">
        <f t="shared" si="6"/>
        <v>0</v>
      </c>
      <c r="BH179" s="155">
        <f t="shared" si="7"/>
        <v>0</v>
      </c>
      <c r="BI179" s="155">
        <f t="shared" si="8"/>
        <v>0</v>
      </c>
      <c r="BJ179" s="16" t="s">
        <v>82</v>
      </c>
      <c r="BK179" s="155">
        <f t="shared" si="9"/>
        <v>0</v>
      </c>
      <c r="BL179" s="16" t="s">
        <v>227</v>
      </c>
      <c r="BM179" s="154" t="s">
        <v>520</v>
      </c>
    </row>
    <row r="180" spans="1:65" s="2" customFormat="1" ht="33" customHeight="1">
      <c r="A180" s="31"/>
      <c r="B180" s="142"/>
      <c r="C180" s="143" t="s">
        <v>267</v>
      </c>
      <c r="D180" s="143" t="s">
        <v>143</v>
      </c>
      <c r="E180" s="144" t="s">
        <v>280</v>
      </c>
      <c r="F180" s="145" t="s">
        <v>281</v>
      </c>
      <c r="G180" s="146" t="s">
        <v>239</v>
      </c>
      <c r="H180" s="183"/>
      <c r="I180" s="148"/>
      <c r="J180" s="149">
        <f t="shared" si="0"/>
        <v>0</v>
      </c>
      <c r="K180" s="145" t="s">
        <v>147</v>
      </c>
      <c r="L180" s="32"/>
      <c r="M180" s="150" t="s">
        <v>1</v>
      </c>
      <c r="N180" s="151" t="s">
        <v>39</v>
      </c>
      <c r="O180" s="57"/>
      <c r="P180" s="152">
        <f t="shared" si="1"/>
        <v>0</v>
      </c>
      <c r="Q180" s="152">
        <v>0</v>
      </c>
      <c r="R180" s="152">
        <f t="shared" si="2"/>
        <v>0</v>
      </c>
      <c r="S180" s="152">
        <v>0</v>
      </c>
      <c r="T180" s="153">
        <f t="shared" si="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4" t="s">
        <v>227</v>
      </c>
      <c r="AT180" s="154" t="s">
        <v>143</v>
      </c>
      <c r="AU180" s="154" t="s">
        <v>84</v>
      </c>
      <c r="AY180" s="16" t="s">
        <v>140</v>
      </c>
      <c r="BE180" s="155">
        <f t="shared" si="4"/>
        <v>0</v>
      </c>
      <c r="BF180" s="155">
        <f t="shared" si="5"/>
        <v>0</v>
      </c>
      <c r="BG180" s="155">
        <f t="shared" si="6"/>
        <v>0</v>
      </c>
      <c r="BH180" s="155">
        <f t="shared" si="7"/>
        <v>0</v>
      </c>
      <c r="BI180" s="155">
        <f t="shared" si="8"/>
        <v>0</v>
      </c>
      <c r="BJ180" s="16" t="s">
        <v>82</v>
      </c>
      <c r="BK180" s="155">
        <f t="shared" si="9"/>
        <v>0</v>
      </c>
      <c r="BL180" s="16" t="s">
        <v>227</v>
      </c>
      <c r="BM180" s="154" t="s">
        <v>521</v>
      </c>
    </row>
    <row r="181" spans="1:65" s="12" customFormat="1" ht="22.9" customHeight="1">
      <c r="B181" s="129"/>
      <c r="D181" s="130" t="s">
        <v>73</v>
      </c>
      <c r="E181" s="140" t="s">
        <v>522</v>
      </c>
      <c r="F181" s="140" t="s">
        <v>523</v>
      </c>
      <c r="I181" s="132"/>
      <c r="J181" s="141">
        <f>BK181</f>
        <v>0</v>
      </c>
      <c r="L181" s="129"/>
      <c r="M181" s="134"/>
      <c r="N181" s="135"/>
      <c r="O181" s="135"/>
      <c r="P181" s="136">
        <f>SUM(P182:P184)</f>
        <v>0</v>
      </c>
      <c r="Q181" s="135"/>
      <c r="R181" s="136">
        <f>SUM(R182:R184)</f>
        <v>6.2000000000000006E-3</v>
      </c>
      <c r="S181" s="135"/>
      <c r="T181" s="137">
        <f>SUM(T182:T184)</f>
        <v>0</v>
      </c>
      <c r="AR181" s="130" t="s">
        <v>84</v>
      </c>
      <c r="AT181" s="138" t="s">
        <v>73</v>
      </c>
      <c r="AU181" s="138" t="s">
        <v>82</v>
      </c>
      <c r="AY181" s="130" t="s">
        <v>140</v>
      </c>
      <c r="BK181" s="139">
        <f>SUM(BK182:BK184)</f>
        <v>0</v>
      </c>
    </row>
    <row r="182" spans="1:65" s="2" customFormat="1" ht="21.75" customHeight="1">
      <c r="A182" s="31"/>
      <c r="B182" s="142"/>
      <c r="C182" s="143" t="s">
        <v>271</v>
      </c>
      <c r="D182" s="143" t="s">
        <v>143</v>
      </c>
      <c r="E182" s="144" t="s">
        <v>524</v>
      </c>
      <c r="F182" s="145" t="s">
        <v>525</v>
      </c>
      <c r="G182" s="146" t="s">
        <v>157</v>
      </c>
      <c r="H182" s="147">
        <v>2</v>
      </c>
      <c r="I182" s="148"/>
      <c r="J182" s="149">
        <f>ROUND(I182*H182,2)</f>
        <v>0</v>
      </c>
      <c r="K182" s="145" t="s">
        <v>147</v>
      </c>
      <c r="L182" s="32"/>
      <c r="M182" s="150" t="s">
        <v>1</v>
      </c>
      <c r="N182" s="151" t="s">
        <v>39</v>
      </c>
      <c r="O182" s="57"/>
      <c r="P182" s="152">
        <f>O182*H182</f>
        <v>0</v>
      </c>
      <c r="Q182" s="152">
        <v>6.9999999999999999E-4</v>
      </c>
      <c r="R182" s="152">
        <f>Q182*H182</f>
        <v>1.4E-3</v>
      </c>
      <c r="S182" s="152">
        <v>0</v>
      </c>
      <c r="T182" s="153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54" t="s">
        <v>227</v>
      </c>
      <c r="AT182" s="154" t="s">
        <v>143</v>
      </c>
      <c r="AU182" s="154" t="s">
        <v>84</v>
      </c>
      <c r="AY182" s="16" t="s">
        <v>140</v>
      </c>
      <c r="BE182" s="155">
        <f>IF(N182="základní",J182,0)</f>
        <v>0</v>
      </c>
      <c r="BF182" s="155">
        <f>IF(N182="snížená",J182,0)</f>
        <v>0</v>
      </c>
      <c r="BG182" s="155">
        <f>IF(N182="zákl. přenesená",J182,0)</f>
        <v>0</v>
      </c>
      <c r="BH182" s="155">
        <f>IF(N182="sníž. přenesená",J182,0)</f>
        <v>0</v>
      </c>
      <c r="BI182" s="155">
        <f>IF(N182="nulová",J182,0)</f>
        <v>0</v>
      </c>
      <c r="BJ182" s="16" t="s">
        <v>82</v>
      </c>
      <c r="BK182" s="155">
        <f>ROUND(I182*H182,2)</f>
        <v>0</v>
      </c>
      <c r="BL182" s="16" t="s">
        <v>227</v>
      </c>
      <c r="BM182" s="154" t="s">
        <v>526</v>
      </c>
    </row>
    <row r="183" spans="1:65" s="2" customFormat="1" ht="24.2" customHeight="1">
      <c r="A183" s="31"/>
      <c r="B183" s="142"/>
      <c r="C183" s="143" t="s">
        <v>275</v>
      </c>
      <c r="D183" s="143" t="s">
        <v>143</v>
      </c>
      <c r="E183" s="144" t="s">
        <v>527</v>
      </c>
      <c r="F183" s="145" t="s">
        <v>528</v>
      </c>
      <c r="G183" s="146" t="s">
        <v>295</v>
      </c>
      <c r="H183" s="147">
        <v>10</v>
      </c>
      <c r="I183" s="148"/>
      <c r="J183" s="149">
        <f>ROUND(I183*H183,2)</f>
        <v>0</v>
      </c>
      <c r="K183" s="145" t="s">
        <v>147</v>
      </c>
      <c r="L183" s="32"/>
      <c r="M183" s="150" t="s">
        <v>1</v>
      </c>
      <c r="N183" s="151" t="s">
        <v>39</v>
      </c>
      <c r="O183" s="57"/>
      <c r="P183" s="152">
        <f>O183*H183</f>
        <v>0</v>
      </c>
      <c r="Q183" s="152">
        <v>4.8000000000000001E-4</v>
      </c>
      <c r="R183" s="152">
        <f>Q183*H183</f>
        <v>4.8000000000000004E-3</v>
      </c>
      <c r="S183" s="152">
        <v>0</v>
      </c>
      <c r="T183" s="15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4" t="s">
        <v>227</v>
      </c>
      <c r="AT183" s="154" t="s">
        <v>143</v>
      </c>
      <c r="AU183" s="154" t="s">
        <v>84</v>
      </c>
      <c r="AY183" s="16" t="s">
        <v>140</v>
      </c>
      <c r="BE183" s="155">
        <f>IF(N183="základní",J183,0)</f>
        <v>0</v>
      </c>
      <c r="BF183" s="155">
        <f>IF(N183="snížená",J183,0)</f>
        <v>0</v>
      </c>
      <c r="BG183" s="155">
        <f>IF(N183="zákl. přenesená",J183,0)</f>
        <v>0</v>
      </c>
      <c r="BH183" s="155">
        <f>IF(N183="sníž. přenesená",J183,0)</f>
        <v>0</v>
      </c>
      <c r="BI183" s="155">
        <f>IF(N183="nulová",J183,0)</f>
        <v>0</v>
      </c>
      <c r="BJ183" s="16" t="s">
        <v>82</v>
      </c>
      <c r="BK183" s="155">
        <f>ROUND(I183*H183,2)</f>
        <v>0</v>
      </c>
      <c r="BL183" s="16" t="s">
        <v>227</v>
      </c>
      <c r="BM183" s="154" t="s">
        <v>529</v>
      </c>
    </row>
    <row r="184" spans="1:65" s="2" customFormat="1" ht="33" customHeight="1">
      <c r="A184" s="31"/>
      <c r="B184" s="142"/>
      <c r="C184" s="143" t="s">
        <v>279</v>
      </c>
      <c r="D184" s="143" t="s">
        <v>143</v>
      </c>
      <c r="E184" s="144" t="s">
        <v>530</v>
      </c>
      <c r="F184" s="145" t="s">
        <v>531</v>
      </c>
      <c r="G184" s="146" t="s">
        <v>239</v>
      </c>
      <c r="H184" s="183"/>
      <c r="I184" s="148"/>
      <c r="J184" s="149">
        <f>ROUND(I184*H184,2)</f>
        <v>0</v>
      </c>
      <c r="K184" s="145" t="s">
        <v>147</v>
      </c>
      <c r="L184" s="32"/>
      <c r="M184" s="150" t="s">
        <v>1</v>
      </c>
      <c r="N184" s="151" t="s">
        <v>39</v>
      </c>
      <c r="O184" s="57"/>
      <c r="P184" s="152">
        <f>O184*H184</f>
        <v>0</v>
      </c>
      <c r="Q184" s="152">
        <v>0</v>
      </c>
      <c r="R184" s="152">
        <f>Q184*H184</f>
        <v>0</v>
      </c>
      <c r="S184" s="152">
        <v>0</v>
      </c>
      <c r="T184" s="153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4" t="s">
        <v>227</v>
      </c>
      <c r="AT184" s="154" t="s">
        <v>143</v>
      </c>
      <c r="AU184" s="154" t="s">
        <v>84</v>
      </c>
      <c r="AY184" s="16" t="s">
        <v>140</v>
      </c>
      <c r="BE184" s="155">
        <f>IF(N184="základní",J184,0)</f>
        <v>0</v>
      </c>
      <c r="BF184" s="155">
        <f>IF(N184="snížená",J184,0)</f>
        <v>0</v>
      </c>
      <c r="BG184" s="155">
        <f>IF(N184="zákl. přenesená",J184,0)</f>
        <v>0</v>
      </c>
      <c r="BH184" s="155">
        <f>IF(N184="sníž. přenesená",J184,0)</f>
        <v>0</v>
      </c>
      <c r="BI184" s="155">
        <f>IF(N184="nulová",J184,0)</f>
        <v>0</v>
      </c>
      <c r="BJ184" s="16" t="s">
        <v>82</v>
      </c>
      <c r="BK184" s="155">
        <f>ROUND(I184*H184,2)</f>
        <v>0</v>
      </c>
      <c r="BL184" s="16" t="s">
        <v>227</v>
      </c>
      <c r="BM184" s="154" t="s">
        <v>532</v>
      </c>
    </row>
    <row r="185" spans="1:65" s="12" customFormat="1" ht="22.9" customHeight="1">
      <c r="B185" s="129"/>
      <c r="D185" s="130" t="s">
        <v>73</v>
      </c>
      <c r="E185" s="140" t="s">
        <v>533</v>
      </c>
      <c r="F185" s="140" t="s">
        <v>534</v>
      </c>
      <c r="I185" s="132"/>
      <c r="J185" s="141">
        <f>BK185</f>
        <v>0</v>
      </c>
      <c r="L185" s="129"/>
      <c r="M185" s="134"/>
      <c r="N185" s="135"/>
      <c r="O185" s="135"/>
      <c r="P185" s="136">
        <f>SUM(P186:P188)</f>
        <v>0</v>
      </c>
      <c r="Q185" s="135"/>
      <c r="R185" s="136">
        <f>SUM(R186:R188)</f>
        <v>1.486E-2</v>
      </c>
      <c r="S185" s="135"/>
      <c r="T185" s="137">
        <f>SUM(T186:T188)</f>
        <v>0</v>
      </c>
      <c r="AR185" s="130" t="s">
        <v>84</v>
      </c>
      <c r="AT185" s="138" t="s">
        <v>73</v>
      </c>
      <c r="AU185" s="138" t="s">
        <v>82</v>
      </c>
      <c r="AY185" s="130" t="s">
        <v>140</v>
      </c>
      <c r="BK185" s="139">
        <f>SUM(BK186:BK188)</f>
        <v>0</v>
      </c>
    </row>
    <row r="186" spans="1:65" s="2" customFormat="1" ht="37.9" customHeight="1">
      <c r="A186" s="31"/>
      <c r="B186" s="142"/>
      <c r="C186" s="143" t="s">
        <v>285</v>
      </c>
      <c r="D186" s="143" t="s">
        <v>143</v>
      </c>
      <c r="E186" s="144" t="s">
        <v>535</v>
      </c>
      <c r="F186" s="145" t="s">
        <v>536</v>
      </c>
      <c r="G186" s="146" t="s">
        <v>246</v>
      </c>
      <c r="H186" s="147">
        <v>2</v>
      </c>
      <c r="I186" s="148"/>
      <c r="J186" s="149">
        <f>ROUND(I186*H186,2)</f>
        <v>0</v>
      </c>
      <c r="K186" s="145" t="s">
        <v>1</v>
      </c>
      <c r="L186" s="32"/>
      <c r="M186" s="150" t="s">
        <v>1</v>
      </c>
      <c r="N186" s="151" t="s">
        <v>39</v>
      </c>
      <c r="O186" s="57"/>
      <c r="P186" s="152">
        <f>O186*H186</f>
        <v>0</v>
      </c>
      <c r="Q186" s="152">
        <v>6.5700000000000003E-3</v>
      </c>
      <c r="R186" s="152">
        <f>Q186*H186</f>
        <v>1.3140000000000001E-2</v>
      </c>
      <c r="S186" s="152">
        <v>0</v>
      </c>
      <c r="T186" s="153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4" t="s">
        <v>227</v>
      </c>
      <c r="AT186" s="154" t="s">
        <v>143</v>
      </c>
      <c r="AU186" s="154" t="s">
        <v>84</v>
      </c>
      <c r="AY186" s="16" t="s">
        <v>140</v>
      </c>
      <c r="BE186" s="155">
        <f>IF(N186="základní",J186,0)</f>
        <v>0</v>
      </c>
      <c r="BF186" s="155">
        <f>IF(N186="snížená",J186,0)</f>
        <v>0</v>
      </c>
      <c r="BG186" s="155">
        <f>IF(N186="zákl. přenesená",J186,0)</f>
        <v>0</v>
      </c>
      <c r="BH186" s="155">
        <f>IF(N186="sníž. přenesená",J186,0)</f>
        <v>0</v>
      </c>
      <c r="BI186" s="155">
        <f>IF(N186="nulová",J186,0)</f>
        <v>0</v>
      </c>
      <c r="BJ186" s="16" t="s">
        <v>82</v>
      </c>
      <c r="BK186" s="155">
        <f>ROUND(I186*H186,2)</f>
        <v>0</v>
      </c>
      <c r="BL186" s="16" t="s">
        <v>227</v>
      </c>
      <c r="BM186" s="154" t="s">
        <v>537</v>
      </c>
    </row>
    <row r="187" spans="1:65" s="2" customFormat="1" ht="24.2" customHeight="1">
      <c r="A187" s="31"/>
      <c r="B187" s="142"/>
      <c r="C187" s="143" t="s">
        <v>292</v>
      </c>
      <c r="D187" s="143" t="s">
        <v>143</v>
      </c>
      <c r="E187" s="144" t="s">
        <v>538</v>
      </c>
      <c r="F187" s="145" t="s">
        <v>539</v>
      </c>
      <c r="G187" s="146" t="s">
        <v>157</v>
      </c>
      <c r="H187" s="147">
        <v>2</v>
      </c>
      <c r="I187" s="148"/>
      <c r="J187" s="149">
        <f>ROUND(I187*H187,2)</f>
        <v>0</v>
      </c>
      <c r="K187" s="145" t="s">
        <v>147</v>
      </c>
      <c r="L187" s="32"/>
      <c r="M187" s="150" t="s">
        <v>1</v>
      </c>
      <c r="N187" s="151" t="s">
        <v>39</v>
      </c>
      <c r="O187" s="57"/>
      <c r="P187" s="152">
        <f>O187*H187</f>
        <v>0</v>
      </c>
      <c r="Q187" s="152">
        <v>8.5999999999999998E-4</v>
      </c>
      <c r="R187" s="152">
        <f>Q187*H187</f>
        <v>1.72E-3</v>
      </c>
      <c r="S187" s="152">
        <v>0</v>
      </c>
      <c r="T187" s="153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4" t="s">
        <v>227</v>
      </c>
      <c r="AT187" s="154" t="s">
        <v>143</v>
      </c>
      <c r="AU187" s="154" t="s">
        <v>84</v>
      </c>
      <c r="AY187" s="16" t="s">
        <v>140</v>
      </c>
      <c r="BE187" s="155">
        <f>IF(N187="základní",J187,0)</f>
        <v>0</v>
      </c>
      <c r="BF187" s="155">
        <f>IF(N187="snížená",J187,0)</f>
        <v>0</v>
      </c>
      <c r="BG187" s="155">
        <f>IF(N187="zákl. přenesená",J187,0)</f>
        <v>0</v>
      </c>
      <c r="BH187" s="155">
        <f>IF(N187="sníž. přenesená",J187,0)</f>
        <v>0</v>
      </c>
      <c r="BI187" s="155">
        <f>IF(N187="nulová",J187,0)</f>
        <v>0</v>
      </c>
      <c r="BJ187" s="16" t="s">
        <v>82</v>
      </c>
      <c r="BK187" s="155">
        <f>ROUND(I187*H187,2)</f>
        <v>0</v>
      </c>
      <c r="BL187" s="16" t="s">
        <v>227</v>
      </c>
      <c r="BM187" s="154" t="s">
        <v>540</v>
      </c>
    </row>
    <row r="188" spans="1:65" s="2" customFormat="1" ht="33" customHeight="1">
      <c r="A188" s="31"/>
      <c r="B188" s="142"/>
      <c r="C188" s="143" t="s">
        <v>297</v>
      </c>
      <c r="D188" s="143" t="s">
        <v>143</v>
      </c>
      <c r="E188" s="144" t="s">
        <v>541</v>
      </c>
      <c r="F188" s="145" t="s">
        <v>542</v>
      </c>
      <c r="G188" s="146" t="s">
        <v>239</v>
      </c>
      <c r="H188" s="183"/>
      <c r="I188" s="148"/>
      <c r="J188" s="149">
        <f>ROUND(I188*H188,2)</f>
        <v>0</v>
      </c>
      <c r="K188" s="145" t="s">
        <v>147</v>
      </c>
      <c r="L188" s="32"/>
      <c r="M188" s="150" t="s">
        <v>1</v>
      </c>
      <c r="N188" s="151" t="s">
        <v>39</v>
      </c>
      <c r="O188" s="57"/>
      <c r="P188" s="152">
        <f>O188*H188</f>
        <v>0</v>
      </c>
      <c r="Q188" s="152">
        <v>0</v>
      </c>
      <c r="R188" s="152">
        <f>Q188*H188</f>
        <v>0</v>
      </c>
      <c r="S188" s="152">
        <v>0</v>
      </c>
      <c r="T188" s="153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4" t="s">
        <v>227</v>
      </c>
      <c r="AT188" s="154" t="s">
        <v>143</v>
      </c>
      <c r="AU188" s="154" t="s">
        <v>84</v>
      </c>
      <c r="AY188" s="16" t="s">
        <v>140</v>
      </c>
      <c r="BE188" s="155">
        <f>IF(N188="základní",J188,0)</f>
        <v>0</v>
      </c>
      <c r="BF188" s="155">
        <f>IF(N188="snížená",J188,0)</f>
        <v>0</v>
      </c>
      <c r="BG188" s="155">
        <f>IF(N188="zákl. přenesená",J188,0)</f>
        <v>0</v>
      </c>
      <c r="BH188" s="155">
        <f>IF(N188="sníž. přenesená",J188,0)</f>
        <v>0</v>
      </c>
      <c r="BI188" s="155">
        <f>IF(N188="nulová",J188,0)</f>
        <v>0</v>
      </c>
      <c r="BJ188" s="16" t="s">
        <v>82</v>
      </c>
      <c r="BK188" s="155">
        <f>ROUND(I188*H188,2)</f>
        <v>0</v>
      </c>
      <c r="BL188" s="16" t="s">
        <v>227</v>
      </c>
      <c r="BM188" s="154" t="s">
        <v>543</v>
      </c>
    </row>
    <row r="189" spans="1:65" s="12" customFormat="1" ht="22.9" customHeight="1">
      <c r="B189" s="129"/>
      <c r="D189" s="130" t="s">
        <v>73</v>
      </c>
      <c r="E189" s="140" t="s">
        <v>544</v>
      </c>
      <c r="F189" s="140" t="s">
        <v>545</v>
      </c>
      <c r="I189" s="132"/>
      <c r="J189" s="141">
        <f>BK189</f>
        <v>0</v>
      </c>
      <c r="L189" s="129"/>
      <c r="M189" s="134"/>
      <c r="N189" s="135"/>
      <c r="O189" s="135"/>
      <c r="P189" s="136">
        <f>SUM(P190:P194)</f>
        <v>0</v>
      </c>
      <c r="Q189" s="135"/>
      <c r="R189" s="136">
        <f>SUM(R190:R194)</f>
        <v>4.9200000000000001E-2</v>
      </c>
      <c r="S189" s="135"/>
      <c r="T189" s="137">
        <f>SUM(T190:T194)</f>
        <v>0.42</v>
      </c>
      <c r="AR189" s="130" t="s">
        <v>84</v>
      </c>
      <c r="AT189" s="138" t="s">
        <v>73</v>
      </c>
      <c r="AU189" s="138" t="s">
        <v>82</v>
      </c>
      <c r="AY189" s="130" t="s">
        <v>140</v>
      </c>
      <c r="BK189" s="139">
        <f>SUM(BK190:BK194)</f>
        <v>0</v>
      </c>
    </row>
    <row r="190" spans="1:65" s="2" customFormat="1" ht="24.2" customHeight="1">
      <c r="A190" s="31"/>
      <c r="B190" s="142"/>
      <c r="C190" s="143" t="s">
        <v>302</v>
      </c>
      <c r="D190" s="143" t="s">
        <v>143</v>
      </c>
      <c r="E190" s="144" t="s">
        <v>546</v>
      </c>
      <c r="F190" s="145" t="s">
        <v>547</v>
      </c>
      <c r="G190" s="146" t="s">
        <v>157</v>
      </c>
      <c r="H190" s="147">
        <v>2</v>
      </c>
      <c r="I190" s="148"/>
      <c r="J190" s="149">
        <f>ROUND(I190*H190,2)</f>
        <v>0</v>
      </c>
      <c r="K190" s="145" t="s">
        <v>147</v>
      </c>
      <c r="L190" s="32"/>
      <c r="M190" s="150" t="s">
        <v>1</v>
      </c>
      <c r="N190" s="151" t="s">
        <v>39</v>
      </c>
      <c r="O190" s="57"/>
      <c r="P190" s="152">
        <f>O190*H190</f>
        <v>0</v>
      </c>
      <c r="Q190" s="152">
        <v>0</v>
      </c>
      <c r="R190" s="152">
        <f>Q190*H190</f>
        <v>0</v>
      </c>
      <c r="S190" s="152">
        <v>0</v>
      </c>
      <c r="T190" s="153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4" t="s">
        <v>227</v>
      </c>
      <c r="AT190" s="154" t="s">
        <v>143</v>
      </c>
      <c r="AU190" s="154" t="s">
        <v>84</v>
      </c>
      <c r="AY190" s="16" t="s">
        <v>140</v>
      </c>
      <c r="BE190" s="155">
        <f>IF(N190="základní",J190,0)</f>
        <v>0</v>
      </c>
      <c r="BF190" s="155">
        <f>IF(N190="snížená",J190,0)</f>
        <v>0</v>
      </c>
      <c r="BG190" s="155">
        <f>IF(N190="zákl. přenesená",J190,0)</f>
        <v>0</v>
      </c>
      <c r="BH190" s="155">
        <f>IF(N190="sníž. přenesená",J190,0)</f>
        <v>0</v>
      </c>
      <c r="BI190" s="155">
        <f>IF(N190="nulová",J190,0)</f>
        <v>0</v>
      </c>
      <c r="BJ190" s="16" t="s">
        <v>82</v>
      </c>
      <c r="BK190" s="155">
        <f>ROUND(I190*H190,2)</f>
        <v>0</v>
      </c>
      <c r="BL190" s="16" t="s">
        <v>227</v>
      </c>
      <c r="BM190" s="154" t="s">
        <v>548</v>
      </c>
    </row>
    <row r="191" spans="1:65" s="2" customFormat="1" ht="33" customHeight="1">
      <c r="A191" s="31"/>
      <c r="B191" s="142"/>
      <c r="C191" s="173" t="s">
        <v>306</v>
      </c>
      <c r="D191" s="173" t="s">
        <v>230</v>
      </c>
      <c r="E191" s="174" t="s">
        <v>549</v>
      </c>
      <c r="F191" s="175" t="s">
        <v>550</v>
      </c>
      <c r="G191" s="176" t="s">
        <v>157</v>
      </c>
      <c r="H191" s="177">
        <v>2</v>
      </c>
      <c r="I191" s="178"/>
      <c r="J191" s="179">
        <f>ROUND(I191*H191,2)</f>
        <v>0</v>
      </c>
      <c r="K191" s="175" t="s">
        <v>147</v>
      </c>
      <c r="L191" s="180"/>
      <c r="M191" s="181" t="s">
        <v>1</v>
      </c>
      <c r="N191" s="182" t="s">
        <v>39</v>
      </c>
      <c r="O191" s="57"/>
      <c r="P191" s="152">
        <f>O191*H191</f>
        <v>0</v>
      </c>
      <c r="Q191" s="152">
        <v>2.46E-2</v>
      </c>
      <c r="R191" s="152">
        <f>Q191*H191</f>
        <v>4.9200000000000001E-2</v>
      </c>
      <c r="S191" s="152">
        <v>0</v>
      </c>
      <c r="T191" s="153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54" t="s">
        <v>233</v>
      </c>
      <c r="AT191" s="154" t="s">
        <v>230</v>
      </c>
      <c r="AU191" s="154" t="s">
        <v>84</v>
      </c>
      <c r="AY191" s="16" t="s">
        <v>140</v>
      </c>
      <c r="BE191" s="155">
        <f>IF(N191="základní",J191,0)</f>
        <v>0</v>
      </c>
      <c r="BF191" s="155">
        <f>IF(N191="snížená",J191,0)</f>
        <v>0</v>
      </c>
      <c r="BG191" s="155">
        <f>IF(N191="zákl. přenesená",J191,0)</f>
        <v>0</v>
      </c>
      <c r="BH191" s="155">
        <f>IF(N191="sníž. přenesená",J191,0)</f>
        <v>0</v>
      </c>
      <c r="BI191" s="155">
        <f>IF(N191="nulová",J191,0)</f>
        <v>0</v>
      </c>
      <c r="BJ191" s="16" t="s">
        <v>82</v>
      </c>
      <c r="BK191" s="155">
        <f>ROUND(I191*H191,2)</f>
        <v>0</v>
      </c>
      <c r="BL191" s="16" t="s">
        <v>227</v>
      </c>
      <c r="BM191" s="154" t="s">
        <v>551</v>
      </c>
    </row>
    <row r="192" spans="1:65" s="2" customFormat="1" ht="16.5" customHeight="1">
      <c r="A192" s="31"/>
      <c r="B192" s="142"/>
      <c r="C192" s="143" t="s">
        <v>233</v>
      </c>
      <c r="D192" s="143" t="s">
        <v>143</v>
      </c>
      <c r="E192" s="144" t="s">
        <v>552</v>
      </c>
      <c r="F192" s="145" t="s">
        <v>553</v>
      </c>
      <c r="G192" s="146" t="s">
        <v>246</v>
      </c>
      <c r="H192" s="147">
        <v>1</v>
      </c>
      <c r="I192" s="148"/>
      <c r="J192" s="149">
        <f>ROUND(I192*H192,2)</f>
        <v>0</v>
      </c>
      <c r="K192" s="145" t="s">
        <v>1</v>
      </c>
      <c r="L192" s="32"/>
      <c r="M192" s="150" t="s">
        <v>1</v>
      </c>
      <c r="N192" s="151" t="s">
        <v>39</v>
      </c>
      <c r="O192" s="57"/>
      <c r="P192" s="152">
        <f>O192*H192</f>
        <v>0</v>
      </c>
      <c r="Q192" s="152">
        <v>0</v>
      </c>
      <c r="R192" s="152">
        <f>Q192*H192</f>
        <v>0</v>
      </c>
      <c r="S192" s="152">
        <v>0</v>
      </c>
      <c r="T192" s="153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4" t="s">
        <v>227</v>
      </c>
      <c r="AT192" s="154" t="s">
        <v>143</v>
      </c>
      <c r="AU192" s="154" t="s">
        <v>84</v>
      </c>
      <c r="AY192" s="16" t="s">
        <v>140</v>
      </c>
      <c r="BE192" s="155">
        <f>IF(N192="základní",J192,0)</f>
        <v>0</v>
      </c>
      <c r="BF192" s="155">
        <f>IF(N192="snížená",J192,0)</f>
        <v>0</v>
      </c>
      <c r="BG192" s="155">
        <f>IF(N192="zákl. přenesená",J192,0)</f>
        <v>0</v>
      </c>
      <c r="BH192" s="155">
        <f>IF(N192="sníž. přenesená",J192,0)</f>
        <v>0</v>
      </c>
      <c r="BI192" s="155">
        <f>IF(N192="nulová",J192,0)</f>
        <v>0</v>
      </c>
      <c r="BJ192" s="16" t="s">
        <v>82</v>
      </c>
      <c r="BK192" s="155">
        <f>ROUND(I192*H192,2)</f>
        <v>0</v>
      </c>
      <c r="BL192" s="16" t="s">
        <v>227</v>
      </c>
      <c r="BM192" s="154" t="s">
        <v>554</v>
      </c>
    </row>
    <row r="193" spans="1:65" s="2" customFormat="1" ht="24.2" customHeight="1">
      <c r="A193" s="31"/>
      <c r="B193" s="142"/>
      <c r="C193" s="143" t="s">
        <v>313</v>
      </c>
      <c r="D193" s="143" t="s">
        <v>143</v>
      </c>
      <c r="E193" s="144" t="s">
        <v>555</v>
      </c>
      <c r="F193" s="145" t="s">
        <v>556</v>
      </c>
      <c r="G193" s="146" t="s">
        <v>157</v>
      </c>
      <c r="H193" s="147">
        <v>2</v>
      </c>
      <c r="I193" s="148"/>
      <c r="J193" s="149">
        <f>ROUND(I193*H193,2)</f>
        <v>0</v>
      </c>
      <c r="K193" s="145" t="s">
        <v>147</v>
      </c>
      <c r="L193" s="32"/>
      <c r="M193" s="150" t="s">
        <v>1</v>
      </c>
      <c r="N193" s="151" t="s">
        <v>39</v>
      </c>
      <c r="O193" s="57"/>
      <c r="P193" s="152">
        <f>O193*H193</f>
        <v>0</v>
      </c>
      <c r="Q193" s="152">
        <v>0</v>
      </c>
      <c r="R193" s="152">
        <f>Q193*H193</f>
        <v>0</v>
      </c>
      <c r="S193" s="152">
        <v>0.21</v>
      </c>
      <c r="T193" s="153">
        <f>S193*H193</f>
        <v>0.42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54" t="s">
        <v>227</v>
      </c>
      <c r="AT193" s="154" t="s">
        <v>143</v>
      </c>
      <c r="AU193" s="154" t="s">
        <v>84</v>
      </c>
      <c r="AY193" s="16" t="s">
        <v>140</v>
      </c>
      <c r="BE193" s="155">
        <f>IF(N193="základní",J193,0)</f>
        <v>0</v>
      </c>
      <c r="BF193" s="155">
        <f>IF(N193="snížená",J193,0)</f>
        <v>0</v>
      </c>
      <c r="BG193" s="155">
        <f>IF(N193="zákl. přenesená",J193,0)</f>
        <v>0</v>
      </c>
      <c r="BH193" s="155">
        <f>IF(N193="sníž. přenesená",J193,0)</f>
        <v>0</v>
      </c>
      <c r="BI193" s="155">
        <f>IF(N193="nulová",J193,0)</f>
        <v>0</v>
      </c>
      <c r="BJ193" s="16" t="s">
        <v>82</v>
      </c>
      <c r="BK193" s="155">
        <f>ROUND(I193*H193,2)</f>
        <v>0</v>
      </c>
      <c r="BL193" s="16" t="s">
        <v>227</v>
      </c>
      <c r="BM193" s="154" t="s">
        <v>557</v>
      </c>
    </row>
    <row r="194" spans="1:65" s="2" customFormat="1" ht="33" customHeight="1">
      <c r="A194" s="31"/>
      <c r="B194" s="142"/>
      <c r="C194" s="143" t="s">
        <v>317</v>
      </c>
      <c r="D194" s="143" t="s">
        <v>143</v>
      </c>
      <c r="E194" s="144" t="s">
        <v>558</v>
      </c>
      <c r="F194" s="145" t="s">
        <v>559</v>
      </c>
      <c r="G194" s="146" t="s">
        <v>239</v>
      </c>
      <c r="H194" s="183"/>
      <c r="I194" s="148"/>
      <c r="J194" s="149">
        <f>ROUND(I194*H194,2)</f>
        <v>0</v>
      </c>
      <c r="K194" s="145" t="s">
        <v>147</v>
      </c>
      <c r="L194" s="32"/>
      <c r="M194" s="150" t="s">
        <v>1</v>
      </c>
      <c r="N194" s="151" t="s">
        <v>39</v>
      </c>
      <c r="O194" s="57"/>
      <c r="P194" s="152">
        <f>O194*H194</f>
        <v>0</v>
      </c>
      <c r="Q194" s="152">
        <v>0</v>
      </c>
      <c r="R194" s="152">
        <f>Q194*H194</f>
        <v>0</v>
      </c>
      <c r="S194" s="152">
        <v>0</v>
      </c>
      <c r="T194" s="153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54" t="s">
        <v>227</v>
      </c>
      <c r="AT194" s="154" t="s">
        <v>143</v>
      </c>
      <c r="AU194" s="154" t="s">
        <v>84</v>
      </c>
      <c r="AY194" s="16" t="s">
        <v>140</v>
      </c>
      <c r="BE194" s="155">
        <f>IF(N194="základní",J194,0)</f>
        <v>0</v>
      </c>
      <c r="BF194" s="155">
        <f>IF(N194="snížená",J194,0)</f>
        <v>0</v>
      </c>
      <c r="BG194" s="155">
        <f>IF(N194="zákl. přenesená",J194,0)</f>
        <v>0</v>
      </c>
      <c r="BH194" s="155">
        <f>IF(N194="sníž. přenesená",J194,0)</f>
        <v>0</v>
      </c>
      <c r="BI194" s="155">
        <f>IF(N194="nulová",J194,0)</f>
        <v>0</v>
      </c>
      <c r="BJ194" s="16" t="s">
        <v>82</v>
      </c>
      <c r="BK194" s="155">
        <f>ROUND(I194*H194,2)</f>
        <v>0</v>
      </c>
      <c r="BL194" s="16" t="s">
        <v>227</v>
      </c>
      <c r="BM194" s="154" t="s">
        <v>560</v>
      </c>
    </row>
    <row r="195" spans="1:65" s="12" customFormat="1" ht="22.9" customHeight="1">
      <c r="B195" s="129"/>
      <c r="D195" s="130" t="s">
        <v>73</v>
      </c>
      <c r="E195" s="140" t="s">
        <v>561</v>
      </c>
      <c r="F195" s="140" t="s">
        <v>562</v>
      </c>
      <c r="I195" s="132"/>
      <c r="J195" s="141">
        <f>BK195</f>
        <v>0</v>
      </c>
      <c r="L195" s="129"/>
      <c r="M195" s="134"/>
      <c r="N195" s="135"/>
      <c r="O195" s="135"/>
      <c r="P195" s="136">
        <f>P196</f>
        <v>0</v>
      </c>
      <c r="Q195" s="135"/>
      <c r="R195" s="136">
        <f>R196</f>
        <v>0</v>
      </c>
      <c r="S195" s="135"/>
      <c r="T195" s="137">
        <f>T196</f>
        <v>4.1050000000000003E-2</v>
      </c>
      <c r="AR195" s="130" t="s">
        <v>84</v>
      </c>
      <c r="AT195" s="138" t="s">
        <v>73</v>
      </c>
      <c r="AU195" s="138" t="s">
        <v>82</v>
      </c>
      <c r="AY195" s="130" t="s">
        <v>140</v>
      </c>
      <c r="BK195" s="139">
        <f>BK196</f>
        <v>0</v>
      </c>
    </row>
    <row r="196" spans="1:65" s="2" customFormat="1" ht="37.9" customHeight="1">
      <c r="A196" s="31"/>
      <c r="B196" s="142"/>
      <c r="C196" s="143" t="s">
        <v>321</v>
      </c>
      <c r="D196" s="143" t="s">
        <v>143</v>
      </c>
      <c r="E196" s="144" t="s">
        <v>563</v>
      </c>
      <c r="F196" s="145" t="s">
        <v>564</v>
      </c>
      <c r="G196" s="146" t="s">
        <v>295</v>
      </c>
      <c r="H196" s="147">
        <v>5</v>
      </c>
      <c r="I196" s="148"/>
      <c r="J196" s="149">
        <f>ROUND(I196*H196,2)</f>
        <v>0</v>
      </c>
      <c r="K196" s="145" t="s">
        <v>147</v>
      </c>
      <c r="L196" s="32"/>
      <c r="M196" s="150" t="s">
        <v>1</v>
      </c>
      <c r="N196" s="151" t="s">
        <v>39</v>
      </c>
      <c r="O196" s="57"/>
      <c r="P196" s="152">
        <f>O196*H196</f>
        <v>0</v>
      </c>
      <c r="Q196" s="152">
        <v>0</v>
      </c>
      <c r="R196" s="152">
        <f>Q196*H196</f>
        <v>0</v>
      </c>
      <c r="S196" s="152">
        <v>8.2100000000000003E-3</v>
      </c>
      <c r="T196" s="153">
        <f>S196*H196</f>
        <v>4.1050000000000003E-2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4" t="s">
        <v>227</v>
      </c>
      <c r="AT196" s="154" t="s">
        <v>143</v>
      </c>
      <c r="AU196" s="154" t="s">
        <v>84</v>
      </c>
      <c r="AY196" s="16" t="s">
        <v>140</v>
      </c>
      <c r="BE196" s="155">
        <f>IF(N196="základní",J196,0)</f>
        <v>0</v>
      </c>
      <c r="BF196" s="155">
        <f>IF(N196="snížená",J196,0)</f>
        <v>0</v>
      </c>
      <c r="BG196" s="155">
        <f>IF(N196="zákl. přenesená",J196,0)</f>
        <v>0</v>
      </c>
      <c r="BH196" s="155">
        <f>IF(N196="sníž. přenesená",J196,0)</f>
        <v>0</v>
      </c>
      <c r="BI196" s="155">
        <f>IF(N196="nulová",J196,0)</f>
        <v>0</v>
      </c>
      <c r="BJ196" s="16" t="s">
        <v>82</v>
      </c>
      <c r="BK196" s="155">
        <f>ROUND(I196*H196,2)</f>
        <v>0</v>
      </c>
      <c r="BL196" s="16" t="s">
        <v>227</v>
      </c>
      <c r="BM196" s="154" t="s">
        <v>565</v>
      </c>
    </row>
    <row r="197" spans="1:65" s="12" customFormat="1" ht="22.9" customHeight="1">
      <c r="B197" s="129"/>
      <c r="D197" s="130" t="s">
        <v>73</v>
      </c>
      <c r="E197" s="140" t="s">
        <v>290</v>
      </c>
      <c r="F197" s="140" t="s">
        <v>291</v>
      </c>
      <c r="I197" s="132"/>
      <c r="J197" s="141">
        <f>BK197</f>
        <v>0</v>
      </c>
      <c r="L197" s="129"/>
      <c r="M197" s="134"/>
      <c r="N197" s="135"/>
      <c r="O197" s="135"/>
      <c r="P197" s="136">
        <f>SUM(P198:P206)</f>
        <v>0</v>
      </c>
      <c r="Q197" s="135"/>
      <c r="R197" s="136">
        <f>SUM(R198:R206)</f>
        <v>1.18E-2</v>
      </c>
      <c r="S197" s="135"/>
      <c r="T197" s="137">
        <f>SUM(T198:T206)</f>
        <v>5.0000000000000001E-3</v>
      </c>
      <c r="AR197" s="130" t="s">
        <v>84</v>
      </c>
      <c r="AT197" s="138" t="s">
        <v>73</v>
      </c>
      <c r="AU197" s="138" t="s">
        <v>82</v>
      </c>
      <c r="AY197" s="130" t="s">
        <v>140</v>
      </c>
      <c r="BK197" s="139">
        <f>SUM(BK198:BK206)</f>
        <v>0</v>
      </c>
    </row>
    <row r="198" spans="1:65" s="2" customFormat="1" ht="16.5" customHeight="1">
      <c r="A198" s="31"/>
      <c r="B198" s="142"/>
      <c r="C198" s="143" t="s">
        <v>325</v>
      </c>
      <c r="D198" s="143" t="s">
        <v>143</v>
      </c>
      <c r="E198" s="144" t="s">
        <v>307</v>
      </c>
      <c r="F198" s="145" t="s">
        <v>308</v>
      </c>
      <c r="G198" s="146" t="s">
        <v>157</v>
      </c>
      <c r="H198" s="147">
        <v>5</v>
      </c>
      <c r="I198" s="148"/>
      <c r="J198" s="149">
        <f>ROUND(I198*H198,2)</f>
        <v>0</v>
      </c>
      <c r="K198" s="145" t="s">
        <v>147</v>
      </c>
      <c r="L198" s="32"/>
      <c r="M198" s="150" t="s">
        <v>1</v>
      </c>
      <c r="N198" s="151" t="s">
        <v>39</v>
      </c>
      <c r="O198" s="57"/>
      <c r="P198" s="152">
        <f>O198*H198</f>
        <v>0</v>
      </c>
      <c r="Q198" s="152">
        <v>0</v>
      </c>
      <c r="R198" s="152">
        <f>Q198*H198</f>
        <v>0</v>
      </c>
      <c r="S198" s="152">
        <v>1E-3</v>
      </c>
      <c r="T198" s="153">
        <f>S198*H198</f>
        <v>5.0000000000000001E-3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4" t="s">
        <v>227</v>
      </c>
      <c r="AT198" s="154" t="s">
        <v>143</v>
      </c>
      <c r="AU198" s="154" t="s">
        <v>84</v>
      </c>
      <c r="AY198" s="16" t="s">
        <v>140</v>
      </c>
      <c r="BE198" s="155">
        <f>IF(N198="základní",J198,0)</f>
        <v>0</v>
      </c>
      <c r="BF198" s="155">
        <f>IF(N198="snížená",J198,0)</f>
        <v>0</v>
      </c>
      <c r="BG198" s="155">
        <f>IF(N198="zákl. přenesená",J198,0)</f>
        <v>0</v>
      </c>
      <c r="BH198" s="155">
        <f>IF(N198="sníž. přenesená",J198,0)</f>
        <v>0</v>
      </c>
      <c r="BI198" s="155">
        <f>IF(N198="nulová",J198,0)</f>
        <v>0</v>
      </c>
      <c r="BJ198" s="16" t="s">
        <v>82</v>
      </c>
      <c r="BK198" s="155">
        <f>ROUND(I198*H198,2)</f>
        <v>0</v>
      </c>
      <c r="BL198" s="16" t="s">
        <v>227</v>
      </c>
      <c r="BM198" s="154" t="s">
        <v>566</v>
      </c>
    </row>
    <row r="199" spans="1:65" s="2" customFormat="1" ht="24.2" customHeight="1">
      <c r="A199" s="31"/>
      <c r="B199" s="142"/>
      <c r="C199" s="143" t="s">
        <v>329</v>
      </c>
      <c r="D199" s="143" t="s">
        <v>143</v>
      </c>
      <c r="E199" s="144" t="s">
        <v>338</v>
      </c>
      <c r="F199" s="145" t="s">
        <v>339</v>
      </c>
      <c r="G199" s="146" t="s">
        <v>157</v>
      </c>
      <c r="H199" s="147">
        <v>10</v>
      </c>
      <c r="I199" s="148"/>
      <c r="J199" s="149">
        <f>ROUND(I199*H199,2)</f>
        <v>0</v>
      </c>
      <c r="K199" s="145" t="s">
        <v>1</v>
      </c>
      <c r="L199" s="32"/>
      <c r="M199" s="150" t="s">
        <v>1</v>
      </c>
      <c r="N199" s="151" t="s">
        <v>39</v>
      </c>
      <c r="O199" s="57"/>
      <c r="P199" s="152">
        <f>O199*H199</f>
        <v>0</v>
      </c>
      <c r="Q199" s="152">
        <v>0</v>
      </c>
      <c r="R199" s="152">
        <f>Q199*H199</f>
        <v>0</v>
      </c>
      <c r="S199" s="152">
        <v>0</v>
      </c>
      <c r="T199" s="15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4" t="s">
        <v>227</v>
      </c>
      <c r="AT199" s="154" t="s">
        <v>143</v>
      </c>
      <c r="AU199" s="154" t="s">
        <v>84</v>
      </c>
      <c r="AY199" s="16" t="s">
        <v>140</v>
      </c>
      <c r="BE199" s="155">
        <f>IF(N199="základní",J199,0)</f>
        <v>0</v>
      </c>
      <c r="BF199" s="155">
        <f>IF(N199="snížená",J199,0)</f>
        <v>0</v>
      </c>
      <c r="BG199" s="155">
        <f>IF(N199="zákl. přenesená",J199,0)</f>
        <v>0</v>
      </c>
      <c r="BH199" s="155">
        <f>IF(N199="sníž. přenesená",J199,0)</f>
        <v>0</v>
      </c>
      <c r="BI199" s="155">
        <f>IF(N199="nulová",J199,0)</f>
        <v>0</v>
      </c>
      <c r="BJ199" s="16" t="s">
        <v>82</v>
      </c>
      <c r="BK199" s="155">
        <f>ROUND(I199*H199,2)</f>
        <v>0</v>
      </c>
      <c r="BL199" s="16" t="s">
        <v>227</v>
      </c>
      <c r="BM199" s="154" t="s">
        <v>567</v>
      </c>
    </row>
    <row r="200" spans="1:65" s="13" customFormat="1">
      <c r="B200" s="156"/>
      <c r="D200" s="157" t="s">
        <v>150</v>
      </c>
      <c r="E200" s="158" t="s">
        <v>1</v>
      </c>
      <c r="F200" s="159" t="s">
        <v>568</v>
      </c>
      <c r="H200" s="160">
        <v>4</v>
      </c>
      <c r="I200" s="161"/>
      <c r="L200" s="156"/>
      <c r="M200" s="162"/>
      <c r="N200" s="163"/>
      <c r="O200" s="163"/>
      <c r="P200" s="163"/>
      <c r="Q200" s="163"/>
      <c r="R200" s="163"/>
      <c r="S200" s="163"/>
      <c r="T200" s="164"/>
      <c r="AT200" s="158" t="s">
        <v>150</v>
      </c>
      <c r="AU200" s="158" t="s">
        <v>84</v>
      </c>
      <c r="AV200" s="13" t="s">
        <v>84</v>
      </c>
      <c r="AW200" s="13" t="s">
        <v>31</v>
      </c>
      <c r="AX200" s="13" t="s">
        <v>74</v>
      </c>
      <c r="AY200" s="158" t="s">
        <v>140</v>
      </c>
    </row>
    <row r="201" spans="1:65" s="13" customFormat="1">
      <c r="B201" s="156"/>
      <c r="D201" s="157" t="s">
        <v>150</v>
      </c>
      <c r="E201" s="158" t="s">
        <v>1</v>
      </c>
      <c r="F201" s="159" t="s">
        <v>569</v>
      </c>
      <c r="H201" s="160">
        <v>2</v>
      </c>
      <c r="I201" s="161"/>
      <c r="L201" s="156"/>
      <c r="M201" s="162"/>
      <c r="N201" s="163"/>
      <c r="O201" s="163"/>
      <c r="P201" s="163"/>
      <c r="Q201" s="163"/>
      <c r="R201" s="163"/>
      <c r="S201" s="163"/>
      <c r="T201" s="164"/>
      <c r="AT201" s="158" t="s">
        <v>150</v>
      </c>
      <c r="AU201" s="158" t="s">
        <v>84</v>
      </c>
      <c r="AV201" s="13" t="s">
        <v>84</v>
      </c>
      <c r="AW201" s="13" t="s">
        <v>31</v>
      </c>
      <c r="AX201" s="13" t="s">
        <v>74</v>
      </c>
      <c r="AY201" s="158" t="s">
        <v>140</v>
      </c>
    </row>
    <row r="202" spans="1:65" s="13" customFormat="1">
      <c r="B202" s="156"/>
      <c r="D202" s="157" t="s">
        <v>150</v>
      </c>
      <c r="E202" s="158" t="s">
        <v>1</v>
      </c>
      <c r="F202" s="159" t="s">
        <v>570</v>
      </c>
      <c r="H202" s="160">
        <v>4</v>
      </c>
      <c r="I202" s="161"/>
      <c r="L202" s="156"/>
      <c r="M202" s="162"/>
      <c r="N202" s="163"/>
      <c r="O202" s="163"/>
      <c r="P202" s="163"/>
      <c r="Q202" s="163"/>
      <c r="R202" s="163"/>
      <c r="S202" s="163"/>
      <c r="T202" s="164"/>
      <c r="AT202" s="158" t="s">
        <v>150</v>
      </c>
      <c r="AU202" s="158" t="s">
        <v>84</v>
      </c>
      <c r="AV202" s="13" t="s">
        <v>84</v>
      </c>
      <c r="AW202" s="13" t="s">
        <v>31</v>
      </c>
      <c r="AX202" s="13" t="s">
        <v>74</v>
      </c>
      <c r="AY202" s="158" t="s">
        <v>140</v>
      </c>
    </row>
    <row r="203" spans="1:65" s="14" customFormat="1">
      <c r="B203" s="165"/>
      <c r="D203" s="157" t="s">
        <v>150</v>
      </c>
      <c r="E203" s="166" t="s">
        <v>1</v>
      </c>
      <c r="F203" s="167" t="s">
        <v>152</v>
      </c>
      <c r="H203" s="168">
        <v>10</v>
      </c>
      <c r="I203" s="169"/>
      <c r="L203" s="165"/>
      <c r="M203" s="170"/>
      <c r="N203" s="171"/>
      <c r="O203" s="171"/>
      <c r="P203" s="171"/>
      <c r="Q203" s="171"/>
      <c r="R203" s="171"/>
      <c r="S203" s="171"/>
      <c r="T203" s="172"/>
      <c r="AT203" s="166" t="s">
        <v>150</v>
      </c>
      <c r="AU203" s="166" t="s">
        <v>84</v>
      </c>
      <c r="AV203" s="14" t="s">
        <v>148</v>
      </c>
      <c r="AW203" s="14" t="s">
        <v>31</v>
      </c>
      <c r="AX203" s="14" t="s">
        <v>82</v>
      </c>
      <c r="AY203" s="166" t="s">
        <v>140</v>
      </c>
    </row>
    <row r="204" spans="1:65" s="2" customFormat="1" ht="16.5" customHeight="1">
      <c r="A204" s="31"/>
      <c r="B204" s="142"/>
      <c r="C204" s="173" t="s">
        <v>333</v>
      </c>
      <c r="D204" s="173" t="s">
        <v>230</v>
      </c>
      <c r="E204" s="174" t="s">
        <v>342</v>
      </c>
      <c r="F204" s="175" t="s">
        <v>343</v>
      </c>
      <c r="G204" s="176" t="s">
        <v>295</v>
      </c>
      <c r="H204" s="177">
        <v>20</v>
      </c>
      <c r="I204" s="178"/>
      <c r="J204" s="179">
        <f>ROUND(I204*H204,2)</f>
        <v>0</v>
      </c>
      <c r="K204" s="175" t="s">
        <v>1</v>
      </c>
      <c r="L204" s="180"/>
      <c r="M204" s="181" t="s">
        <v>1</v>
      </c>
      <c r="N204" s="182" t="s">
        <v>39</v>
      </c>
      <c r="O204" s="57"/>
      <c r="P204" s="152">
        <f>O204*H204</f>
        <v>0</v>
      </c>
      <c r="Q204" s="152">
        <v>4.6000000000000001E-4</v>
      </c>
      <c r="R204" s="152">
        <f>Q204*H204</f>
        <v>9.1999999999999998E-3</v>
      </c>
      <c r="S204" s="152">
        <v>0</v>
      </c>
      <c r="T204" s="153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54" t="s">
        <v>233</v>
      </c>
      <c r="AT204" s="154" t="s">
        <v>230</v>
      </c>
      <c r="AU204" s="154" t="s">
        <v>84</v>
      </c>
      <c r="AY204" s="16" t="s">
        <v>140</v>
      </c>
      <c r="BE204" s="155">
        <f>IF(N204="základní",J204,0)</f>
        <v>0</v>
      </c>
      <c r="BF204" s="155">
        <f>IF(N204="snížená",J204,0)</f>
        <v>0</v>
      </c>
      <c r="BG204" s="155">
        <f>IF(N204="zákl. přenesená",J204,0)</f>
        <v>0</v>
      </c>
      <c r="BH204" s="155">
        <f>IF(N204="sníž. přenesená",J204,0)</f>
        <v>0</v>
      </c>
      <c r="BI204" s="155">
        <f>IF(N204="nulová",J204,0)</f>
        <v>0</v>
      </c>
      <c r="BJ204" s="16" t="s">
        <v>82</v>
      </c>
      <c r="BK204" s="155">
        <f>ROUND(I204*H204,2)</f>
        <v>0</v>
      </c>
      <c r="BL204" s="16" t="s">
        <v>227</v>
      </c>
      <c r="BM204" s="154" t="s">
        <v>571</v>
      </c>
    </row>
    <row r="205" spans="1:65" s="2" customFormat="1" ht="16.5" customHeight="1">
      <c r="A205" s="31"/>
      <c r="B205" s="142"/>
      <c r="C205" s="173" t="s">
        <v>337</v>
      </c>
      <c r="D205" s="173" t="s">
        <v>230</v>
      </c>
      <c r="E205" s="174" t="s">
        <v>346</v>
      </c>
      <c r="F205" s="175" t="s">
        <v>347</v>
      </c>
      <c r="G205" s="176" t="s">
        <v>157</v>
      </c>
      <c r="H205" s="177">
        <v>20</v>
      </c>
      <c r="I205" s="178"/>
      <c r="J205" s="179">
        <f>ROUND(I205*H205,2)</f>
        <v>0</v>
      </c>
      <c r="K205" s="175" t="s">
        <v>1</v>
      </c>
      <c r="L205" s="180"/>
      <c r="M205" s="181" t="s">
        <v>1</v>
      </c>
      <c r="N205" s="182" t="s">
        <v>39</v>
      </c>
      <c r="O205" s="57"/>
      <c r="P205" s="152">
        <f>O205*H205</f>
        <v>0</v>
      </c>
      <c r="Q205" s="152">
        <v>1.2999999999999999E-4</v>
      </c>
      <c r="R205" s="152">
        <f>Q205*H205</f>
        <v>2.5999999999999999E-3</v>
      </c>
      <c r="S205" s="152">
        <v>0</v>
      </c>
      <c r="T205" s="15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54" t="s">
        <v>233</v>
      </c>
      <c r="AT205" s="154" t="s">
        <v>230</v>
      </c>
      <c r="AU205" s="154" t="s">
        <v>84</v>
      </c>
      <c r="AY205" s="16" t="s">
        <v>140</v>
      </c>
      <c r="BE205" s="155">
        <f>IF(N205="základní",J205,0)</f>
        <v>0</v>
      </c>
      <c r="BF205" s="155">
        <f>IF(N205="snížená",J205,0)</f>
        <v>0</v>
      </c>
      <c r="BG205" s="155">
        <f>IF(N205="zákl. přenesená",J205,0)</f>
        <v>0</v>
      </c>
      <c r="BH205" s="155">
        <f>IF(N205="sníž. přenesená",J205,0)</f>
        <v>0</v>
      </c>
      <c r="BI205" s="155">
        <f>IF(N205="nulová",J205,0)</f>
        <v>0</v>
      </c>
      <c r="BJ205" s="16" t="s">
        <v>82</v>
      </c>
      <c r="BK205" s="155">
        <f>ROUND(I205*H205,2)</f>
        <v>0</v>
      </c>
      <c r="BL205" s="16" t="s">
        <v>227</v>
      </c>
      <c r="BM205" s="154" t="s">
        <v>572</v>
      </c>
    </row>
    <row r="206" spans="1:65" s="2" customFormat="1" ht="33" customHeight="1">
      <c r="A206" s="31"/>
      <c r="B206" s="142"/>
      <c r="C206" s="143" t="s">
        <v>341</v>
      </c>
      <c r="D206" s="143" t="s">
        <v>143</v>
      </c>
      <c r="E206" s="144" t="s">
        <v>350</v>
      </c>
      <c r="F206" s="145" t="s">
        <v>351</v>
      </c>
      <c r="G206" s="146" t="s">
        <v>239</v>
      </c>
      <c r="H206" s="183"/>
      <c r="I206" s="148"/>
      <c r="J206" s="149">
        <f>ROUND(I206*H206,2)</f>
        <v>0</v>
      </c>
      <c r="K206" s="145" t="s">
        <v>147</v>
      </c>
      <c r="L206" s="32"/>
      <c r="M206" s="150" t="s">
        <v>1</v>
      </c>
      <c r="N206" s="151" t="s">
        <v>39</v>
      </c>
      <c r="O206" s="57"/>
      <c r="P206" s="152">
        <f>O206*H206</f>
        <v>0</v>
      </c>
      <c r="Q206" s="152">
        <v>0</v>
      </c>
      <c r="R206" s="152">
        <f>Q206*H206</f>
        <v>0</v>
      </c>
      <c r="S206" s="152">
        <v>0</v>
      </c>
      <c r="T206" s="153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4" t="s">
        <v>227</v>
      </c>
      <c r="AT206" s="154" t="s">
        <v>143</v>
      </c>
      <c r="AU206" s="154" t="s">
        <v>84</v>
      </c>
      <c r="AY206" s="16" t="s">
        <v>140</v>
      </c>
      <c r="BE206" s="155">
        <f>IF(N206="základní",J206,0)</f>
        <v>0</v>
      </c>
      <c r="BF206" s="155">
        <f>IF(N206="snížená",J206,0)</f>
        <v>0</v>
      </c>
      <c r="BG206" s="155">
        <f>IF(N206="zákl. přenesená",J206,0)</f>
        <v>0</v>
      </c>
      <c r="BH206" s="155">
        <f>IF(N206="sníž. přenesená",J206,0)</f>
        <v>0</v>
      </c>
      <c r="BI206" s="155">
        <f>IF(N206="nulová",J206,0)</f>
        <v>0</v>
      </c>
      <c r="BJ206" s="16" t="s">
        <v>82</v>
      </c>
      <c r="BK206" s="155">
        <f>ROUND(I206*H206,2)</f>
        <v>0</v>
      </c>
      <c r="BL206" s="16" t="s">
        <v>227</v>
      </c>
      <c r="BM206" s="154" t="s">
        <v>573</v>
      </c>
    </row>
    <row r="207" spans="1:65" s="12" customFormat="1" ht="22.9" customHeight="1">
      <c r="B207" s="129"/>
      <c r="D207" s="130" t="s">
        <v>73</v>
      </c>
      <c r="E207" s="140" t="s">
        <v>574</v>
      </c>
      <c r="F207" s="140" t="s">
        <v>575</v>
      </c>
      <c r="I207" s="132"/>
      <c r="J207" s="141">
        <f>BK207</f>
        <v>0</v>
      </c>
      <c r="L207" s="129"/>
      <c r="M207" s="134"/>
      <c r="N207" s="135"/>
      <c r="O207" s="135"/>
      <c r="P207" s="136">
        <f>SUM(P208:P210)</f>
        <v>0</v>
      </c>
      <c r="Q207" s="135"/>
      <c r="R207" s="136">
        <f>SUM(R208:R210)</f>
        <v>0.41</v>
      </c>
      <c r="S207" s="135"/>
      <c r="T207" s="137">
        <f>SUM(T208:T210)</f>
        <v>0.2</v>
      </c>
      <c r="AR207" s="130" t="s">
        <v>84</v>
      </c>
      <c r="AT207" s="138" t="s">
        <v>73</v>
      </c>
      <c r="AU207" s="138" t="s">
        <v>82</v>
      </c>
      <c r="AY207" s="130" t="s">
        <v>140</v>
      </c>
      <c r="BK207" s="139">
        <f>SUM(BK208:BK210)</f>
        <v>0</v>
      </c>
    </row>
    <row r="208" spans="1:65" s="2" customFormat="1" ht="33" customHeight="1">
      <c r="A208" s="31"/>
      <c r="B208" s="142"/>
      <c r="C208" s="143" t="s">
        <v>345</v>
      </c>
      <c r="D208" s="143" t="s">
        <v>143</v>
      </c>
      <c r="E208" s="144" t="s">
        <v>576</v>
      </c>
      <c r="F208" s="145" t="s">
        <v>577</v>
      </c>
      <c r="G208" s="146" t="s">
        <v>157</v>
      </c>
      <c r="H208" s="147">
        <v>400</v>
      </c>
      <c r="I208" s="148"/>
      <c r="J208" s="149">
        <f>ROUND(I208*H208,2)</f>
        <v>0</v>
      </c>
      <c r="K208" s="145" t="s">
        <v>147</v>
      </c>
      <c r="L208" s="32"/>
      <c r="M208" s="150" t="s">
        <v>1</v>
      </c>
      <c r="N208" s="151" t="s">
        <v>39</v>
      </c>
      <c r="O208" s="57"/>
      <c r="P208" s="152">
        <f>O208*H208</f>
        <v>0</v>
      </c>
      <c r="Q208" s="152">
        <v>2.0000000000000001E-4</v>
      </c>
      <c r="R208" s="152">
        <f>Q208*H208</f>
        <v>0.08</v>
      </c>
      <c r="S208" s="152">
        <v>5.0000000000000001E-4</v>
      </c>
      <c r="T208" s="153">
        <f>S208*H208</f>
        <v>0.2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54" t="s">
        <v>227</v>
      </c>
      <c r="AT208" s="154" t="s">
        <v>143</v>
      </c>
      <c r="AU208" s="154" t="s">
        <v>84</v>
      </c>
      <c r="AY208" s="16" t="s">
        <v>140</v>
      </c>
      <c r="BE208" s="155">
        <f>IF(N208="základní",J208,0)</f>
        <v>0</v>
      </c>
      <c r="BF208" s="155">
        <f>IF(N208="snížená",J208,0)</f>
        <v>0</v>
      </c>
      <c r="BG208" s="155">
        <f>IF(N208="zákl. přenesená",J208,0)</f>
        <v>0</v>
      </c>
      <c r="BH208" s="155">
        <f>IF(N208="sníž. přenesená",J208,0)</f>
        <v>0</v>
      </c>
      <c r="BI208" s="155">
        <f>IF(N208="nulová",J208,0)</f>
        <v>0</v>
      </c>
      <c r="BJ208" s="16" t="s">
        <v>82</v>
      </c>
      <c r="BK208" s="155">
        <f>ROUND(I208*H208,2)</f>
        <v>0</v>
      </c>
      <c r="BL208" s="16" t="s">
        <v>227</v>
      </c>
      <c r="BM208" s="154" t="s">
        <v>578</v>
      </c>
    </row>
    <row r="209" spans="1:65" s="2" customFormat="1" ht="24.2" customHeight="1">
      <c r="A209" s="31"/>
      <c r="B209" s="142"/>
      <c r="C209" s="173" t="s">
        <v>349</v>
      </c>
      <c r="D209" s="173" t="s">
        <v>230</v>
      </c>
      <c r="E209" s="174" t="s">
        <v>579</v>
      </c>
      <c r="F209" s="175" t="s">
        <v>580</v>
      </c>
      <c r="G209" s="176" t="s">
        <v>146</v>
      </c>
      <c r="H209" s="177">
        <v>15</v>
      </c>
      <c r="I209" s="178"/>
      <c r="J209" s="179">
        <f>ROUND(I209*H209,2)</f>
        <v>0</v>
      </c>
      <c r="K209" s="175" t="s">
        <v>147</v>
      </c>
      <c r="L209" s="180"/>
      <c r="M209" s="181" t="s">
        <v>1</v>
      </c>
      <c r="N209" s="182" t="s">
        <v>39</v>
      </c>
      <c r="O209" s="57"/>
      <c r="P209" s="152">
        <f>O209*H209</f>
        <v>0</v>
      </c>
      <c r="Q209" s="152">
        <v>2.1999999999999999E-2</v>
      </c>
      <c r="R209" s="152">
        <f>Q209*H209</f>
        <v>0.32999999999999996</v>
      </c>
      <c r="S209" s="152">
        <v>0</v>
      </c>
      <c r="T209" s="153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54" t="s">
        <v>233</v>
      </c>
      <c r="AT209" s="154" t="s">
        <v>230</v>
      </c>
      <c r="AU209" s="154" t="s">
        <v>84</v>
      </c>
      <c r="AY209" s="16" t="s">
        <v>140</v>
      </c>
      <c r="BE209" s="155">
        <f>IF(N209="základní",J209,0)</f>
        <v>0</v>
      </c>
      <c r="BF209" s="155">
        <f>IF(N209="snížená",J209,0)</f>
        <v>0</v>
      </c>
      <c r="BG209" s="155">
        <f>IF(N209="zákl. přenesená",J209,0)</f>
        <v>0</v>
      </c>
      <c r="BH209" s="155">
        <f>IF(N209="sníž. přenesená",J209,0)</f>
        <v>0</v>
      </c>
      <c r="BI209" s="155">
        <f>IF(N209="nulová",J209,0)</f>
        <v>0</v>
      </c>
      <c r="BJ209" s="16" t="s">
        <v>82</v>
      </c>
      <c r="BK209" s="155">
        <f>ROUND(I209*H209,2)</f>
        <v>0</v>
      </c>
      <c r="BL209" s="16" t="s">
        <v>227</v>
      </c>
      <c r="BM209" s="154" t="s">
        <v>581</v>
      </c>
    </row>
    <row r="210" spans="1:65" s="2" customFormat="1" ht="33" customHeight="1">
      <c r="A210" s="31"/>
      <c r="B210" s="142"/>
      <c r="C210" s="143" t="s">
        <v>355</v>
      </c>
      <c r="D210" s="143" t="s">
        <v>143</v>
      </c>
      <c r="E210" s="144" t="s">
        <v>582</v>
      </c>
      <c r="F210" s="145" t="s">
        <v>583</v>
      </c>
      <c r="G210" s="146" t="s">
        <v>239</v>
      </c>
      <c r="H210" s="183"/>
      <c r="I210" s="148"/>
      <c r="J210" s="149">
        <f>ROUND(I210*H210,2)</f>
        <v>0</v>
      </c>
      <c r="K210" s="145" t="s">
        <v>147</v>
      </c>
      <c r="L210" s="32"/>
      <c r="M210" s="150" t="s">
        <v>1</v>
      </c>
      <c r="N210" s="151" t="s">
        <v>39</v>
      </c>
      <c r="O210" s="57"/>
      <c r="P210" s="152">
        <f>O210*H210</f>
        <v>0</v>
      </c>
      <c r="Q210" s="152">
        <v>0</v>
      </c>
      <c r="R210" s="152">
        <f>Q210*H210</f>
        <v>0</v>
      </c>
      <c r="S210" s="152">
        <v>0</v>
      </c>
      <c r="T210" s="153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54" t="s">
        <v>227</v>
      </c>
      <c r="AT210" s="154" t="s">
        <v>143</v>
      </c>
      <c r="AU210" s="154" t="s">
        <v>84</v>
      </c>
      <c r="AY210" s="16" t="s">
        <v>140</v>
      </c>
      <c r="BE210" s="155">
        <f>IF(N210="základní",J210,0)</f>
        <v>0</v>
      </c>
      <c r="BF210" s="155">
        <f>IF(N210="snížená",J210,0)</f>
        <v>0</v>
      </c>
      <c r="BG210" s="155">
        <f>IF(N210="zákl. přenesená",J210,0)</f>
        <v>0</v>
      </c>
      <c r="BH210" s="155">
        <f>IF(N210="sníž. přenesená",J210,0)</f>
        <v>0</v>
      </c>
      <c r="BI210" s="155">
        <f>IF(N210="nulová",J210,0)</f>
        <v>0</v>
      </c>
      <c r="BJ210" s="16" t="s">
        <v>82</v>
      </c>
      <c r="BK210" s="155">
        <f>ROUND(I210*H210,2)</f>
        <v>0</v>
      </c>
      <c r="BL210" s="16" t="s">
        <v>227</v>
      </c>
      <c r="BM210" s="154" t="s">
        <v>584</v>
      </c>
    </row>
    <row r="211" spans="1:65" s="12" customFormat="1" ht="22.9" customHeight="1">
      <c r="B211" s="129"/>
      <c r="D211" s="130" t="s">
        <v>73</v>
      </c>
      <c r="E211" s="140" t="s">
        <v>353</v>
      </c>
      <c r="F211" s="140" t="s">
        <v>354</v>
      </c>
      <c r="I211" s="132"/>
      <c r="J211" s="141">
        <f>BK211</f>
        <v>0</v>
      </c>
      <c r="L211" s="129"/>
      <c r="M211" s="134"/>
      <c r="N211" s="135"/>
      <c r="O211" s="135"/>
      <c r="P211" s="136">
        <f>SUM(P212:P215)</f>
        <v>0</v>
      </c>
      <c r="Q211" s="135"/>
      <c r="R211" s="136">
        <f>SUM(R212:R215)</f>
        <v>1.6000000000000001E-3</v>
      </c>
      <c r="S211" s="135"/>
      <c r="T211" s="137">
        <f>SUM(T212:T215)</f>
        <v>0</v>
      </c>
      <c r="AR211" s="130" t="s">
        <v>84</v>
      </c>
      <c r="AT211" s="138" t="s">
        <v>73</v>
      </c>
      <c r="AU211" s="138" t="s">
        <v>82</v>
      </c>
      <c r="AY211" s="130" t="s">
        <v>140</v>
      </c>
      <c r="BK211" s="139">
        <f>SUM(BK212:BK215)</f>
        <v>0</v>
      </c>
    </row>
    <row r="212" spans="1:65" s="2" customFormat="1" ht="16.5" customHeight="1">
      <c r="A212" s="31"/>
      <c r="B212" s="142"/>
      <c r="C212" s="143" t="s">
        <v>359</v>
      </c>
      <c r="D212" s="143" t="s">
        <v>143</v>
      </c>
      <c r="E212" s="144" t="s">
        <v>402</v>
      </c>
      <c r="F212" s="145" t="s">
        <v>403</v>
      </c>
      <c r="G212" s="146" t="s">
        <v>295</v>
      </c>
      <c r="H212" s="147">
        <v>3.2</v>
      </c>
      <c r="I212" s="148"/>
      <c r="J212" s="149">
        <f>ROUND(I212*H212,2)</f>
        <v>0</v>
      </c>
      <c r="K212" s="145" t="s">
        <v>147</v>
      </c>
      <c r="L212" s="32"/>
      <c r="M212" s="150" t="s">
        <v>1</v>
      </c>
      <c r="N212" s="151" t="s">
        <v>39</v>
      </c>
      <c r="O212" s="57"/>
      <c r="P212" s="152">
        <f>O212*H212</f>
        <v>0</v>
      </c>
      <c r="Q212" s="152">
        <v>0</v>
      </c>
      <c r="R212" s="152">
        <f>Q212*H212</f>
        <v>0</v>
      </c>
      <c r="S212" s="152">
        <v>0</v>
      </c>
      <c r="T212" s="153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54" t="s">
        <v>227</v>
      </c>
      <c r="AT212" s="154" t="s">
        <v>143</v>
      </c>
      <c r="AU212" s="154" t="s">
        <v>84</v>
      </c>
      <c r="AY212" s="16" t="s">
        <v>140</v>
      </c>
      <c r="BE212" s="155">
        <f>IF(N212="základní",J212,0)</f>
        <v>0</v>
      </c>
      <c r="BF212" s="155">
        <f>IF(N212="snížená",J212,0)</f>
        <v>0</v>
      </c>
      <c r="BG212" s="155">
        <f>IF(N212="zákl. přenesená",J212,0)</f>
        <v>0</v>
      </c>
      <c r="BH212" s="155">
        <f>IF(N212="sníž. přenesená",J212,0)</f>
        <v>0</v>
      </c>
      <c r="BI212" s="155">
        <f>IF(N212="nulová",J212,0)</f>
        <v>0</v>
      </c>
      <c r="BJ212" s="16" t="s">
        <v>82</v>
      </c>
      <c r="BK212" s="155">
        <f>ROUND(I212*H212,2)</f>
        <v>0</v>
      </c>
      <c r="BL212" s="16" t="s">
        <v>227</v>
      </c>
      <c r="BM212" s="154" t="s">
        <v>585</v>
      </c>
    </row>
    <row r="213" spans="1:65" s="2" customFormat="1" ht="16.5" customHeight="1">
      <c r="A213" s="31"/>
      <c r="B213" s="142"/>
      <c r="C213" s="173" t="s">
        <v>363</v>
      </c>
      <c r="D213" s="173" t="s">
        <v>230</v>
      </c>
      <c r="E213" s="174" t="s">
        <v>406</v>
      </c>
      <c r="F213" s="175" t="s">
        <v>407</v>
      </c>
      <c r="G213" s="176" t="s">
        <v>295</v>
      </c>
      <c r="H213" s="177">
        <v>4</v>
      </c>
      <c r="I213" s="178"/>
      <c r="J213" s="179">
        <f>ROUND(I213*H213,2)</f>
        <v>0</v>
      </c>
      <c r="K213" s="175" t="s">
        <v>147</v>
      </c>
      <c r="L213" s="180"/>
      <c r="M213" s="181" t="s">
        <v>1</v>
      </c>
      <c r="N213" s="182" t="s">
        <v>39</v>
      </c>
      <c r="O213" s="57"/>
      <c r="P213" s="152">
        <f>O213*H213</f>
        <v>0</v>
      </c>
      <c r="Q213" s="152">
        <v>4.0000000000000002E-4</v>
      </c>
      <c r="R213" s="152">
        <f>Q213*H213</f>
        <v>1.6000000000000001E-3</v>
      </c>
      <c r="S213" s="152">
        <v>0</v>
      </c>
      <c r="T213" s="153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54" t="s">
        <v>233</v>
      </c>
      <c r="AT213" s="154" t="s">
        <v>230</v>
      </c>
      <c r="AU213" s="154" t="s">
        <v>84</v>
      </c>
      <c r="AY213" s="16" t="s">
        <v>140</v>
      </c>
      <c r="BE213" s="155">
        <f>IF(N213="základní",J213,0)</f>
        <v>0</v>
      </c>
      <c r="BF213" s="155">
        <f>IF(N213="snížená",J213,0)</f>
        <v>0</v>
      </c>
      <c r="BG213" s="155">
        <f>IF(N213="zákl. přenesená",J213,0)</f>
        <v>0</v>
      </c>
      <c r="BH213" s="155">
        <f>IF(N213="sníž. přenesená",J213,0)</f>
        <v>0</v>
      </c>
      <c r="BI213" s="155">
        <f>IF(N213="nulová",J213,0)</f>
        <v>0</v>
      </c>
      <c r="BJ213" s="16" t="s">
        <v>82</v>
      </c>
      <c r="BK213" s="155">
        <f>ROUND(I213*H213,2)</f>
        <v>0</v>
      </c>
      <c r="BL213" s="16" t="s">
        <v>227</v>
      </c>
      <c r="BM213" s="154" t="s">
        <v>586</v>
      </c>
    </row>
    <row r="214" spans="1:65" s="13" customFormat="1">
      <c r="B214" s="156"/>
      <c r="D214" s="157" t="s">
        <v>150</v>
      </c>
      <c r="F214" s="159" t="s">
        <v>587</v>
      </c>
      <c r="H214" s="160">
        <v>4</v>
      </c>
      <c r="I214" s="161"/>
      <c r="L214" s="156"/>
      <c r="M214" s="162"/>
      <c r="N214" s="163"/>
      <c r="O214" s="163"/>
      <c r="P214" s="163"/>
      <c r="Q214" s="163"/>
      <c r="R214" s="163"/>
      <c r="S214" s="163"/>
      <c r="T214" s="164"/>
      <c r="AT214" s="158" t="s">
        <v>150</v>
      </c>
      <c r="AU214" s="158" t="s">
        <v>84</v>
      </c>
      <c r="AV214" s="13" t="s">
        <v>84</v>
      </c>
      <c r="AW214" s="13" t="s">
        <v>3</v>
      </c>
      <c r="AX214" s="13" t="s">
        <v>82</v>
      </c>
      <c r="AY214" s="158" t="s">
        <v>140</v>
      </c>
    </row>
    <row r="215" spans="1:65" s="2" customFormat="1" ht="33" customHeight="1">
      <c r="A215" s="31"/>
      <c r="B215" s="142"/>
      <c r="C215" s="143" t="s">
        <v>367</v>
      </c>
      <c r="D215" s="143" t="s">
        <v>143</v>
      </c>
      <c r="E215" s="144" t="s">
        <v>411</v>
      </c>
      <c r="F215" s="145" t="s">
        <v>412</v>
      </c>
      <c r="G215" s="146" t="s">
        <v>239</v>
      </c>
      <c r="H215" s="183"/>
      <c r="I215" s="148"/>
      <c r="J215" s="149">
        <f>ROUND(I215*H215,2)</f>
        <v>0</v>
      </c>
      <c r="K215" s="145" t="s">
        <v>147</v>
      </c>
      <c r="L215" s="32"/>
      <c r="M215" s="150" t="s">
        <v>1</v>
      </c>
      <c r="N215" s="151" t="s">
        <v>39</v>
      </c>
      <c r="O215" s="57"/>
      <c r="P215" s="152">
        <f>O215*H215</f>
        <v>0</v>
      </c>
      <c r="Q215" s="152">
        <v>0</v>
      </c>
      <c r="R215" s="152">
        <f>Q215*H215</f>
        <v>0</v>
      </c>
      <c r="S215" s="152">
        <v>0</v>
      </c>
      <c r="T215" s="153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54" t="s">
        <v>227</v>
      </c>
      <c r="AT215" s="154" t="s">
        <v>143</v>
      </c>
      <c r="AU215" s="154" t="s">
        <v>84</v>
      </c>
      <c r="AY215" s="16" t="s">
        <v>140</v>
      </c>
      <c r="BE215" s="155">
        <f>IF(N215="základní",J215,0)</f>
        <v>0</v>
      </c>
      <c r="BF215" s="155">
        <f>IF(N215="snížená",J215,0)</f>
        <v>0</v>
      </c>
      <c r="BG215" s="155">
        <f>IF(N215="zákl. přenesená",J215,0)</f>
        <v>0</v>
      </c>
      <c r="BH215" s="155">
        <f>IF(N215="sníž. přenesená",J215,0)</f>
        <v>0</v>
      </c>
      <c r="BI215" s="155">
        <f>IF(N215="nulová",J215,0)</f>
        <v>0</v>
      </c>
      <c r="BJ215" s="16" t="s">
        <v>82</v>
      </c>
      <c r="BK215" s="155">
        <f>ROUND(I215*H215,2)</f>
        <v>0</v>
      </c>
      <c r="BL215" s="16" t="s">
        <v>227</v>
      </c>
      <c r="BM215" s="154" t="s">
        <v>588</v>
      </c>
    </row>
    <row r="216" spans="1:65" s="12" customFormat="1" ht="22.9" customHeight="1">
      <c r="B216" s="129"/>
      <c r="D216" s="130" t="s">
        <v>73</v>
      </c>
      <c r="E216" s="140" t="s">
        <v>414</v>
      </c>
      <c r="F216" s="140" t="s">
        <v>415</v>
      </c>
      <c r="I216" s="132"/>
      <c r="J216" s="141">
        <f>BK216</f>
        <v>0</v>
      </c>
      <c r="L216" s="129"/>
      <c r="M216" s="134"/>
      <c r="N216" s="135"/>
      <c r="O216" s="135"/>
      <c r="P216" s="136">
        <f>SUM(P217:P232)</f>
        <v>0</v>
      </c>
      <c r="Q216" s="135"/>
      <c r="R216" s="136">
        <f>SUM(R217:R232)</f>
        <v>0.31467279999999997</v>
      </c>
      <c r="S216" s="135"/>
      <c r="T216" s="137">
        <f>SUM(T217:T232)</f>
        <v>6.2849999999999998E-3</v>
      </c>
      <c r="AR216" s="130" t="s">
        <v>84</v>
      </c>
      <c r="AT216" s="138" t="s">
        <v>73</v>
      </c>
      <c r="AU216" s="138" t="s">
        <v>82</v>
      </c>
      <c r="AY216" s="130" t="s">
        <v>140</v>
      </c>
      <c r="BK216" s="139">
        <f>SUM(BK217:BK232)</f>
        <v>0</v>
      </c>
    </row>
    <row r="217" spans="1:65" s="2" customFormat="1" ht="33" customHeight="1">
      <c r="A217" s="31"/>
      <c r="B217" s="142"/>
      <c r="C217" s="143" t="s">
        <v>371</v>
      </c>
      <c r="D217" s="143" t="s">
        <v>143</v>
      </c>
      <c r="E217" s="144" t="s">
        <v>589</v>
      </c>
      <c r="F217" s="145" t="s">
        <v>590</v>
      </c>
      <c r="G217" s="146" t="s">
        <v>157</v>
      </c>
      <c r="H217" s="147">
        <v>80</v>
      </c>
      <c r="I217" s="148"/>
      <c r="J217" s="149">
        <f>ROUND(I217*H217,2)</f>
        <v>0</v>
      </c>
      <c r="K217" s="145" t="s">
        <v>147</v>
      </c>
      <c r="L217" s="32"/>
      <c r="M217" s="150" t="s">
        <v>1</v>
      </c>
      <c r="N217" s="151" t="s">
        <v>39</v>
      </c>
      <c r="O217" s="57"/>
      <c r="P217" s="152">
        <f>O217*H217</f>
        <v>0</v>
      </c>
      <c r="Q217" s="152">
        <v>1.1299999999999999E-3</v>
      </c>
      <c r="R217" s="152">
        <f>Q217*H217</f>
        <v>9.0399999999999994E-2</v>
      </c>
      <c r="S217" s="152">
        <v>0</v>
      </c>
      <c r="T217" s="153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54" t="s">
        <v>227</v>
      </c>
      <c r="AT217" s="154" t="s">
        <v>143</v>
      </c>
      <c r="AU217" s="154" t="s">
        <v>84</v>
      </c>
      <c r="AY217" s="16" t="s">
        <v>140</v>
      </c>
      <c r="BE217" s="155">
        <f>IF(N217="základní",J217,0)</f>
        <v>0</v>
      </c>
      <c r="BF217" s="155">
        <f>IF(N217="snížená",J217,0)</f>
        <v>0</v>
      </c>
      <c r="BG217" s="155">
        <f>IF(N217="zákl. přenesená",J217,0)</f>
        <v>0</v>
      </c>
      <c r="BH217" s="155">
        <f>IF(N217="sníž. přenesená",J217,0)</f>
        <v>0</v>
      </c>
      <c r="BI217" s="155">
        <f>IF(N217="nulová",J217,0)</f>
        <v>0</v>
      </c>
      <c r="BJ217" s="16" t="s">
        <v>82</v>
      </c>
      <c r="BK217" s="155">
        <f>ROUND(I217*H217,2)</f>
        <v>0</v>
      </c>
      <c r="BL217" s="16" t="s">
        <v>227</v>
      </c>
      <c r="BM217" s="154" t="s">
        <v>591</v>
      </c>
    </row>
    <row r="218" spans="1:65" s="2" customFormat="1" ht="16.5" customHeight="1">
      <c r="A218" s="31"/>
      <c r="B218" s="142"/>
      <c r="C218" s="143" t="s">
        <v>377</v>
      </c>
      <c r="D218" s="143" t="s">
        <v>143</v>
      </c>
      <c r="E218" s="144" t="s">
        <v>421</v>
      </c>
      <c r="F218" s="145" t="s">
        <v>422</v>
      </c>
      <c r="G218" s="146" t="s">
        <v>146</v>
      </c>
      <c r="H218" s="147">
        <v>209.5</v>
      </c>
      <c r="I218" s="148"/>
      <c r="J218" s="149">
        <f>ROUND(I218*H218,2)</f>
        <v>0</v>
      </c>
      <c r="K218" s="145" t="s">
        <v>147</v>
      </c>
      <c r="L218" s="32"/>
      <c r="M218" s="150" t="s">
        <v>1</v>
      </c>
      <c r="N218" s="151" t="s">
        <v>39</v>
      </c>
      <c r="O218" s="57"/>
      <c r="P218" s="152">
        <f>O218*H218</f>
        <v>0</v>
      </c>
      <c r="Q218" s="152">
        <v>0</v>
      </c>
      <c r="R218" s="152">
        <f>Q218*H218</f>
        <v>0</v>
      </c>
      <c r="S218" s="152">
        <v>3.0000000000000001E-5</v>
      </c>
      <c r="T218" s="153">
        <f>S218*H218</f>
        <v>6.2849999999999998E-3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54" t="s">
        <v>227</v>
      </c>
      <c r="AT218" s="154" t="s">
        <v>143</v>
      </c>
      <c r="AU218" s="154" t="s">
        <v>84</v>
      </c>
      <c r="AY218" s="16" t="s">
        <v>140</v>
      </c>
      <c r="BE218" s="155">
        <f>IF(N218="základní",J218,0)</f>
        <v>0</v>
      </c>
      <c r="BF218" s="155">
        <f>IF(N218="snížená",J218,0)</f>
        <v>0</v>
      </c>
      <c r="BG218" s="155">
        <f>IF(N218="zákl. přenesená",J218,0)</f>
        <v>0</v>
      </c>
      <c r="BH218" s="155">
        <f>IF(N218="sníž. přenesená",J218,0)</f>
        <v>0</v>
      </c>
      <c r="BI218" s="155">
        <f>IF(N218="nulová",J218,0)</f>
        <v>0</v>
      </c>
      <c r="BJ218" s="16" t="s">
        <v>82</v>
      </c>
      <c r="BK218" s="155">
        <f>ROUND(I218*H218,2)</f>
        <v>0</v>
      </c>
      <c r="BL218" s="16" t="s">
        <v>227</v>
      </c>
      <c r="BM218" s="154" t="s">
        <v>592</v>
      </c>
    </row>
    <row r="219" spans="1:65" s="2" customFormat="1" ht="16.5" customHeight="1">
      <c r="A219" s="31"/>
      <c r="B219" s="142"/>
      <c r="C219" s="173" t="s">
        <v>381</v>
      </c>
      <c r="D219" s="173" t="s">
        <v>230</v>
      </c>
      <c r="E219" s="174" t="s">
        <v>425</v>
      </c>
      <c r="F219" s="175" t="s">
        <v>426</v>
      </c>
      <c r="G219" s="176" t="s">
        <v>146</v>
      </c>
      <c r="H219" s="177">
        <v>220</v>
      </c>
      <c r="I219" s="178"/>
      <c r="J219" s="179">
        <f>ROUND(I219*H219,2)</f>
        <v>0</v>
      </c>
      <c r="K219" s="175" t="s">
        <v>147</v>
      </c>
      <c r="L219" s="180"/>
      <c r="M219" s="181" t="s">
        <v>1</v>
      </c>
      <c r="N219" s="182" t="s">
        <v>39</v>
      </c>
      <c r="O219" s="57"/>
      <c r="P219" s="152">
        <f>O219*H219</f>
        <v>0</v>
      </c>
      <c r="Q219" s="152">
        <v>3.5E-4</v>
      </c>
      <c r="R219" s="152">
        <f>Q219*H219</f>
        <v>7.6999999999999999E-2</v>
      </c>
      <c r="S219" s="152">
        <v>0</v>
      </c>
      <c r="T219" s="153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54" t="s">
        <v>233</v>
      </c>
      <c r="AT219" s="154" t="s">
        <v>230</v>
      </c>
      <c r="AU219" s="154" t="s">
        <v>84</v>
      </c>
      <c r="AY219" s="16" t="s">
        <v>140</v>
      </c>
      <c r="BE219" s="155">
        <f>IF(N219="základní",J219,0)</f>
        <v>0</v>
      </c>
      <c r="BF219" s="155">
        <f>IF(N219="snížená",J219,0)</f>
        <v>0</v>
      </c>
      <c r="BG219" s="155">
        <f>IF(N219="zákl. přenesená",J219,0)</f>
        <v>0</v>
      </c>
      <c r="BH219" s="155">
        <f>IF(N219="sníž. přenesená",J219,0)</f>
        <v>0</v>
      </c>
      <c r="BI219" s="155">
        <f>IF(N219="nulová",J219,0)</f>
        <v>0</v>
      </c>
      <c r="BJ219" s="16" t="s">
        <v>82</v>
      </c>
      <c r="BK219" s="155">
        <f>ROUND(I219*H219,2)</f>
        <v>0</v>
      </c>
      <c r="BL219" s="16" t="s">
        <v>227</v>
      </c>
      <c r="BM219" s="154" t="s">
        <v>593</v>
      </c>
    </row>
    <row r="220" spans="1:65" s="13" customFormat="1">
      <c r="B220" s="156"/>
      <c r="D220" s="157" t="s">
        <v>150</v>
      </c>
      <c r="F220" s="159" t="s">
        <v>594</v>
      </c>
      <c r="H220" s="160">
        <v>220</v>
      </c>
      <c r="I220" s="161"/>
      <c r="L220" s="156"/>
      <c r="M220" s="162"/>
      <c r="N220" s="163"/>
      <c r="O220" s="163"/>
      <c r="P220" s="163"/>
      <c r="Q220" s="163"/>
      <c r="R220" s="163"/>
      <c r="S220" s="163"/>
      <c r="T220" s="164"/>
      <c r="AT220" s="158" t="s">
        <v>150</v>
      </c>
      <c r="AU220" s="158" t="s">
        <v>84</v>
      </c>
      <c r="AV220" s="13" t="s">
        <v>84</v>
      </c>
      <c r="AW220" s="13" t="s">
        <v>3</v>
      </c>
      <c r="AX220" s="13" t="s">
        <v>82</v>
      </c>
      <c r="AY220" s="158" t="s">
        <v>140</v>
      </c>
    </row>
    <row r="221" spans="1:65" s="2" customFormat="1" ht="33" customHeight="1">
      <c r="A221" s="31"/>
      <c r="B221" s="142"/>
      <c r="C221" s="143" t="s">
        <v>386</v>
      </c>
      <c r="D221" s="143" t="s">
        <v>143</v>
      </c>
      <c r="E221" s="144" t="s">
        <v>430</v>
      </c>
      <c r="F221" s="145" t="s">
        <v>431</v>
      </c>
      <c r="G221" s="146" t="s">
        <v>146</v>
      </c>
      <c r="H221" s="147">
        <v>499.28</v>
      </c>
      <c r="I221" s="148"/>
      <c r="J221" s="149">
        <f>ROUND(I221*H221,2)</f>
        <v>0</v>
      </c>
      <c r="K221" s="145" t="s">
        <v>147</v>
      </c>
      <c r="L221" s="32"/>
      <c r="M221" s="150" t="s">
        <v>1</v>
      </c>
      <c r="N221" s="151" t="s">
        <v>39</v>
      </c>
      <c r="O221" s="57"/>
      <c r="P221" s="152">
        <f>O221*H221</f>
        <v>0</v>
      </c>
      <c r="Q221" s="152">
        <v>2.9E-4</v>
      </c>
      <c r="R221" s="152">
        <f>Q221*H221</f>
        <v>0.14479119999999998</v>
      </c>
      <c r="S221" s="152">
        <v>0</v>
      </c>
      <c r="T221" s="153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54" t="s">
        <v>227</v>
      </c>
      <c r="AT221" s="154" t="s">
        <v>143</v>
      </c>
      <c r="AU221" s="154" t="s">
        <v>84</v>
      </c>
      <c r="AY221" s="16" t="s">
        <v>140</v>
      </c>
      <c r="BE221" s="155">
        <f>IF(N221="základní",J221,0)</f>
        <v>0</v>
      </c>
      <c r="BF221" s="155">
        <f>IF(N221="snížená",J221,0)</f>
        <v>0</v>
      </c>
      <c r="BG221" s="155">
        <f>IF(N221="zákl. přenesená",J221,0)</f>
        <v>0</v>
      </c>
      <c r="BH221" s="155">
        <f>IF(N221="sníž. přenesená",J221,0)</f>
        <v>0</v>
      </c>
      <c r="BI221" s="155">
        <f>IF(N221="nulová",J221,0)</f>
        <v>0</v>
      </c>
      <c r="BJ221" s="16" t="s">
        <v>82</v>
      </c>
      <c r="BK221" s="155">
        <f>ROUND(I221*H221,2)</f>
        <v>0</v>
      </c>
      <c r="BL221" s="16" t="s">
        <v>227</v>
      </c>
      <c r="BM221" s="154" t="s">
        <v>595</v>
      </c>
    </row>
    <row r="222" spans="1:65" s="13" customFormat="1">
      <c r="B222" s="156"/>
      <c r="D222" s="157" t="s">
        <v>150</v>
      </c>
      <c r="E222" s="158" t="s">
        <v>1</v>
      </c>
      <c r="F222" s="159" t="s">
        <v>596</v>
      </c>
      <c r="H222" s="160">
        <v>83.52</v>
      </c>
      <c r="I222" s="161"/>
      <c r="L222" s="156"/>
      <c r="M222" s="162"/>
      <c r="N222" s="163"/>
      <c r="O222" s="163"/>
      <c r="P222" s="163"/>
      <c r="Q222" s="163"/>
      <c r="R222" s="163"/>
      <c r="S222" s="163"/>
      <c r="T222" s="164"/>
      <c r="AT222" s="158" t="s">
        <v>150</v>
      </c>
      <c r="AU222" s="158" t="s">
        <v>84</v>
      </c>
      <c r="AV222" s="13" t="s">
        <v>84</v>
      </c>
      <c r="AW222" s="13" t="s">
        <v>31</v>
      </c>
      <c r="AX222" s="13" t="s">
        <v>74</v>
      </c>
      <c r="AY222" s="158" t="s">
        <v>140</v>
      </c>
    </row>
    <row r="223" spans="1:65" s="13" customFormat="1">
      <c r="B223" s="156"/>
      <c r="D223" s="157" t="s">
        <v>150</v>
      </c>
      <c r="E223" s="158" t="s">
        <v>1</v>
      </c>
      <c r="F223" s="159" t="s">
        <v>468</v>
      </c>
      <c r="H223" s="160">
        <v>124.08</v>
      </c>
      <c r="I223" s="161"/>
      <c r="L223" s="156"/>
      <c r="M223" s="162"/>
      <c r="N223" s="163"/>
      <c r="O223" s="163"/>
      <c r="P223" s="163"/>
      <c r="Q223" s="163"/>
      <c r="R223" s="163"/>
      <c r="S223" s="163"/>
      <c r="T223" s="164"/>
      <c r="AT223" s="158" t="s">
        <v>150</v>
      </c>
      <c r="AU223" s="158" t="s">
        <v>84</v>
      </c>
      <c r="AV223" s="13" t="s">
        <v>84</v>
      </c>
      <c r="AW223" s="13" t="s">
        <v>31</v>
      </c>
      <c r="AX223" s="13" t="s">
        <v>74</v>
      </c>
      <c r="AY223" s="158" t="s">
        <v>140</v>
      </c>
    </row>
    <row r="224" spans="1:65" s="13" customFormat="1">
      <c r="B224" s="156"/>
      <c r="D224" s="157" t="s">
        <v>150</v>
      </c>
      <c r="E224" s="158" t="s">
        <v>1</v>
      </c>
      <c r="F224" s="159" t="s">
        <v>597</v>
      </c>
      <c r="H224" s="160">
        <v>40.6</v>
      </c>
      <c r="I224" s="161"/>
      <c r="L224" s="156"/>
      <c r="M224" s="162"/>
      <c r="N224" s="163"/>
      <c r="O224" s="163"/>
      <c r="P224" s="163"/>
      <c r="Q224" s="163"/>
      <c r="R224" s="163"/>
      <c r="S224" s="163"/>
      <c r="T224" s="164"/>
      <c r="AT224" s="158" t="s">
        <v>150</v>
      </c>
      <c r="AU224" s="158" t="s">
        <v>84</v>
      </c>
      <c r="AV224" s="13" t="s">
        <v>84</v>
      </c>
      <c r="AW224" s="13" t="s">
        <v>31</v>
      </c>
      <c r="AX224" s="13" t="s">
        <v>74</v>
      </c>
      <c r="AY224" s="158" t="s">
        <v>140</v>
      </c>
    </row>
    <row r="225" spans="1:65" s="13" customFormat="1">
      <c r="B225" s="156"/>
      <c r="D225" s="157" t="s">
        <v>150</v>
      </c>
      <c r="E225" s="158" t="s">
        <v>1</v>
      </c>
      <c r="F225" s="159" t="s">
        <v>469</v>
      </c>
      <c r="H225" s="160">
        <v>84.48</v>
      </c>
      <c r="I225" s="161"/>
      <c r="L225" s="156"/>
      <c r="M225" s="162"/>
      <c r="N225" s="163"/>
      <c r="O225" s="163"/>
      <c r="P225" s="163"/>
      <c r="Q225" s="163"/>
      <c r="R225" s="163"/>
      <c r="S225" s="163"/>
      <c r="T225" s="164"/>
      <c r="AT225" s="158" t="s">
        <v>150</v>
      </c>
      <c r="AU225" s="158" t="s">
        <v>84</v>
      </c>
      <c r="AV225" s="13" t="s">
        <v>84</v>
      </c>
      <c r="AW225" s="13" t="s">
        <v>31</v>
      </c>
      <c r="AX225" s="13" t="s">
        <v>74</v>
      </c>
      <c r="AY225" s="158" t="s">
        <v>140</v>
      </c>
    </row>
    <row r="226" spans="1:65" s="13" customFormat="1">
      <c r="B226" s="156"/>
      <c r="D226" s="157" t="s">
        <v>150</v>
      </c>
      <c r="E226" s="158" t="s">
        <v>1</v>
      </c>
      <c r="F226" s="159" t="s">
        <v>598</v>
      </c>
      <c r="H226" s="160">
        <v>83.52</v>
      </c>
      <c r="I226" s="161"/>
      <c r="L226" s="156"/>
      <c r="M226" s="162"/>
      <c r="N226" s="163"/>
      <c r="O226" s="163"/>
      <c r="P226" s="163"/>
      <c r="Q226" s="163"/>
      <c r="R226" s="163"/>
      <c r="S226" s="163"/>
      <c r="T226" s="164"/>
      <c r="AT226" s="158" t="s">
        <v>150</v>
      </c>
      <c r="AU226" s="158" t="s">
        <v>84</v>
      </c>
      <c r="AV226" s="13" t="s">
        <v>84</v>
      </c>
      <c r="AW226" s="13" t="s">
        <v>31</v>
      </c>
      <c r="AX226" s="13" t="s">
        <v>74</v>
      </c>
      <c r="AY226" s="158" t="s">
        <v>140</v>
      </c>
    </row>
    <row r="227" spans="1:65" s="13" customFormat="1">
      <c r="B227" s="156"/>
      <c r="D227" s="157" t="s">
        <v>150</v>
      </c>
      <c r="E227" s="158" t="s">
        <v>1</v>
      </c>
      <c r="F227" s="159" t="s">
        <v>599</v>
      </c>
      <c r="H227" s="160">
        <v>124.08</v>
      </c>
      <c r="I227" s="161"/>
      <c r="L227" s="156"/>
      <c r="M227" s="162"/>
      <c r="N227" s="163"/>
      <c r="O227" s="163"/>
      <c r="P227" s="163"/>
      <c r="Q227" s="163"/>
      <c r="R227" s="163"/>
      <c r="S227" s="163"/>
      <c r="T227" s="164"/>
      <c r="AT227" s="158" t="s">
        <v>150</v>
      </c>
      <c r="AU227" s="158" t="s">
        <v>84</v>
      </c>
      <c r="AV227" s="13" t="s">
        <v>84</v>
      </c>
      <c r="AW227" s="13" t="s">
        <v>31</v>
      </c>
      <c r="AX227" s="13" t="s">
        <v>74</v>
      </c>
      <c r="AY227" s="158" t="s">
        <v>140</v>
      </c>
    </row>
    <row r="228" spans="1:65" s="13" customFormat="1">
      <c r="B228" s="156"/>
      <c r="D228" s="157" t="s">
        <v>150</v>
      </c>
      <c r="E228" s="158" t="s">
        <v>1</v>
      </c>
      <c r="F228" s="159" t="s">
        <v>600</v>
      </c>
      <c r="H228" s="160">
        <v>-41</v>
      </c>
      <c r="I228" s="161"/>
      <c r="L228" s="156"/>
      <c r="M228" s="162"/>
      <c r="N228" s="163"/>
      <c r="O228" s="163"/>
      <c r="P228" s="163"/>
      <c r="Q228" s="163"/>
      <c r="R228" s="163"/>
      <c r="S228" s="163"/>
      <c r="T228" s="164"/>
      <c r="AT228" s="158" t="s">
        <v>150</v>
      </c>
      <c r="AU228" s="158" t="s">
        <v>84</v>
      </c>
      <c r="AV228" s="13" t="s">
        <v>84</v>
      </c>
      <c r="AW228" s="13" t="s">
        <v>31</v>
      </c>
      <c r="AX228" s="13" t="s">
        <v>74</v>
      </c>
      <c r="AY228" s="158" t="s">
        <v>140</v>
      </c>
    </row>
    <row r="229" spans="1:65" s="14" customFormat="1">
      <c r="B229" s="165"/>
      <c r="D229" s="157" t="s">
        <v>150</v>
      </c>
      <c r="E229" s="166" t="s">
        <v>1</v>
      </c>
      <c r="F229" s="167" t="s">
        <v>152</v>
      </c>
      <c r="H229" s="168">
        <v>499.28</v>
      </c>
      <c r="I229" s="169"/>
      <c r="L229" s="165"/>
      <c r="M229" s="170"/>
      <c r="N229" s="171"/>
      <c r="O229" s="171"/>
      <c r="P229" s="171"/>
      <c r="Q229" s="171"/>
      <c r="R229" s="171"/>
      <c r="S229" s="171"/>
      <c r="T229" s="172"/>
      <c r="AT229" s="166" t="s">
        <v>150</v>
      </c>
      <c r="AU229" s="166" t="s">
        <v>84</v>
      </c>
      <c r="AV229" s="14" t="s">
        <v>148</v>
      </c>
      <c r="AW229" s="14" t="s">
        <v>31</v>
      </c>
      <c r="AX229" s="14" t="s">
        <v>82</v>
      </c>
      <c r="AY229" s="166" t="s">
        <v>140</v>
      </c>
    </row>
    <row r="230" spans="1:65" s="2" customFormat="1" ht="37.9" customHeight="1">
      <c r="A230" s="31"/>
      <c r="B230" s="142"/>
      <c r="C230" s="143" t="s">
        <v>392</v>
      </c>
      <c r="D230" s="143" t="s">
        <v>143</v>
      </c>
      <c r="E230" s="144" t="s">
        <v>601</v>
      </c>
      <c r="F230" s="145" t="s">
        <v>602</v>
      </c>
      <c r="G230" s="146" t="s">
        <v>146</v>
      </c>
      <c r="H230" s="147">
        <v>124.08</v>
      </c>
      <c r="I230" s="148"/>
      <c r="J230" s="149">
        <f>ROUND(I230*H230,2)</f>
        <v>0</v>
      </c>
      <c r="K230" s="145" t="s">
        <v>147</v>
      </c>
      <c r="L230" s="32"/>
      <c r="M230" s="150" t="s">
        <v>1</v>
      </c>
      <c r="N230" s="151" t="s">
        <v>39</v>
      </c>
      <c r="O230" s="57"/>
      <c r="P230" s="152">
        <f>O230*H230</f>
        <v>0</v>
      </c>
      <c r="Q230" s="152">
        <v>2.0000000000000002E-5</v>
      </c>
      <c r="R230" s="152">
        <f>Q230*H230</f>
        <v>2.4816E-3</v>
      </c>
      <c r="S230" s="152">
        <v>0</v>
      </c>
      <c r="T230" s="153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54" t="s">
        <v>227</v>
      </c>
      <c r="AT230" s="154" t="s">
        <v>143</v>
      </c>
      <c r="AU230" s="154" t="s">
        <v>84</v>
      </c>
      <c r="AY230" s="16" t="s">
        <v>140</v>
      </c>
      <c r="BE230" s="155">
        <f>IF(N230="základní",J230,0)</f>
        <v>0</v>
      </c>
      <c r="BF230" s="155">
        <f>IF(N230="snížená",J230,0)</f>
        <v>0</v>
      </c>
      <c r="BG230" s="155">
        <f>IF(N230="zákl. přenesená",J230,0)</f>
        <v>0</v>
      </c>
      <c r="BH230" s="155">
        <f>IF(N230="sníž. přenesená",J230,0)</f>
        <v>0</v>
      </c>
      <c r="BI230" s="155">
        <f>IF(N230="nulová",J230,0)</f>
        <v>0</v>
      </c>
      <c r="BJ230" s="16" t="s">
        <v>82</v>
      </c>
      <c r="BK230" s="155">
        <f>ROUND(I230*H230,2)</f>
        <v>0</v>
      </c>
      <c r="BL230" s="16" t="s">
        <v>227</v>
      </c>
      <c r="BM230" s="154" t="s">
        <v>603</v>
      </c>
    </row>
    <row r="231" spans="1:65" s="13" customFormat="1">
      <c r="B231" s="156"/>
      <c r="D231" s="157" t="s">
        <v>150</v>
      </c>
      <c r="E231" s="158" t="s">
        <v>1</v>
      </c>
      <c r="F231" s="159" t="s">
        <v>468</v>
      </c>
      <c r="H231" s="160">
        <v>124.08</v>
      </c>
      <c r="I231" s="161"/>
      <c r="L231" s="156"/>
      <c r="M231" s="162"/>
      <c r="N231" s="163"/>
      <c r="O231" s="163"/>
      <c r="P231" s="163"/>
      <c r="Q231" s="163"/>
      <c r="R231" s="163"/>
      <c r="S231" s="163"/>
      <c r="T231" s="164"/>
      <c r="AT231" s="158" t="s">
        <v>150</v>
      </c>
      <c r="AU231" s="158" t="s">
        <v>84</v>
      </c>
      <c r="AV231" s="13" t="s">
        <v>84</v>
      </c>
      <c r="AW231" s="13" t="s">
        <v>31</v>
      </c>
      <c r="AX231" s="13" t="s">
        <v>74</v>
      </c>
      <c r="AY231" s="158" t="s">
        <v>140</v>
      </c>
    </row>
    <row r="232" spans="1:65" s="14" customFormat="1">
      <c r="B232" s="165"/>
      <c r="D232" s="157" t="s">
        <v>150</v>
      </c>
      <c r="E232" s="166" t="s">
        <v>1</v>
      </c>
      <c r="F232" s="167" t="s">
        <v>152</v>
      </c>
      <c r="H232" s="168">
        <v>124.08</v>
      </c>
      <c r="I232" s="169"/>
      <c r="L232" s="165"/>
      <c r="M232" s="170"/>
      <c r="N232" s="171"/>
      <c r="O232" s="171"/>
      <c r="P232" s="171"/>
      <c r="Q232" s="171"/>
      <c r="R232" s="171"/>
      <c r="S232" s="171"/>
      <c r="T232" s="172"/>
      <c r="AT232" s="166" t="s">
        <v>150</v>
      </c>
      <c r="AU232" s="166" t="s">
        <v>84</v>
      </c>
      <c r="AV232" s="14" t="s">
        <v>148</v>
      </c>
      <c r="AW232" s="14" t="s">
        <v>31</v>
      </c>
      <c r="AX232" s="14" t="s">
        <v>82</v>
      </c>
      <c r="AY232" s="166" t="s">
        <v>140</v>
      </c>
    </row>
    <row r="233" spans="1:65" s="12" customFormat="1" ht="22.9" customHeight="1">
      <c r="B233" s="129"/>
      <c r="D233" s="130" t="s">
        <v>73</v>
      </c>
      <c r="E233" s="140" t="s">
        <v>435</v>
      </c>
      <c r="F233" s="140" t="s">
        <v>436</v>
      </c>
      <c r="I233" s="132"/>
      <c r="J233" s="141">
        <f>BK233</f>
        <v>0</v>
      </c>
      <c r="L233" s="129"/>
      <c r="M233" s="134"/>
      <c r="N233" s="135"/>
      <c r="O233" s="135"/>
      <c r="P233" s="136">
        <f>SUM(P234:P240)</f>
        <v>0</v>
      </c>
      <c r="Q233" s="135"/>
      <c r="R233" s="136">
        <f>SUM(R234:R240)</f>
        <v>5.33E-2</v>
      </c>
      <c r="S233" s="135"/>
      <c r="T233" s="137">
        <f>SUM(T234:T240)</f>
        <v>0</v>
      </c>
      <c r="AR233" s="130" t="s">
        <v>84</v>
      </c>
      <c r="AT233" s="138" t="s">
        <v>73</v>
      </c>
      <c r="AU233" s="138" t="s">
        <v>82</v>
      </c>
      <c r="AY233" s="130" t="s">
        <v>140</v>
      </c>
      <c r="BK233" s="139">
        <f>SUM(BK234:BK240)</f>
        <v>0</v>
      </c>
    </row>
    <row r="234" spans="1:65" s="2" customFormat="1" ht="24.2" customHeight="1">
      <c r="A234" s="31"/>
      <c r="B234" s="142"/>
      <c r="C234" s="143" t="s">
        <v>396</v>
      </c>
      <c r="D234" s="143" t="s">
        <v>143</v>
      </c>
      <c r="E234" s="144" t="s">
        <v>438</v>
      </c>
      <c r="F234" s="145" t="s">
        <v>439</v>
      </c>
      <c r="G234" s="146" t="s">
        <v>146</v>
      </c>
      <c r="H234" s="147">
        <v>41</v>
      </c>
      <c r="I234" s="148"/>
      <c r="J234" s="149">
        <f>ROUND(I234*H234,2)</f>
        <v>0</v>
      </c>
      <c r="K234" s="145" t="s">
        <v>147</v>
      </c>
      <c r="L234" s="32"/>
      <c r="M234" s="150" t="s">
        <v>1</v>
      </c>
      <c r="N234" s="151" t="s">
        <v>39</v>
      </c>
      <c r="O234" s="57"/>
      <c r="P234" s="152">
        <f>O234*H234</f>
        <v>0</v>
      </c>
      <c r="Q234" s="152">
        <v>0</v>
      </c>
      <c r="R234" s="152">
        <f>Q234*H234</f>
        <v>0</v>
      </c>
      <c r="S234" s="152">
        <v>0</v>
      </c>
      <c r="T234" s="153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54" t="s">
        <v>227</v>
      </c>
      <c r="AT234" s="154" t="s">
        <v>143</v>
      </c>
      <c r="AU234" s="154" t="s">
        <v>84</v>
      </c>
      <c r="AY234" s="16" t="s">
        <v>140</v>
      </c>
      <c r="BE234" s="155">
        <f>IF(N234="základní",J234,0)</f>
        <v>0</v>
      </c>
      <c r="BF234" s="155">
        <f>IF(N234="snížená",J234,0)</f>
        <v>0</v>
      </c>
      <c r="BG234" s="155">
        <f>IF(N234="zákl. přenesená",J234,0)</f>
        <v>0</v>
      </c>
      <c r="BH234" s="155">
        <f>IF(N234="sníž. přenesená",J234,0)</f>
        <v>0</v>
      </c>
      <c r="BI234" s="155">
        <f>IF(N234="nulová",J234,0)</f>
        <v>0</v>
      </c>
      <c r="BJ234" s="16" t="s">
        <v>82</v>
      </c>
      <c r="BK234" s="155">
        <f>ROUND(I234*H234,2)</f>
        <v>0</v>
      </c>
      <c r="BL234" s="16" t="s">
        <v>227</v>
      </c>
      <c r="BM234" s="154" t="s">
        <v>604</v>
      </c>
    </row>
    <row r="235" spans="1:65" s="13" customFormat="1">
      <c r="B235" s="156"/>
      <c r="D235" s="157" t="s">
        <v>150</v>
      </c>
      <c r="E235" s="158" t="s">
        <v>1</v>
      </c>
      <c r="F235" s="159" t="s">
        <v>605</v>
      </c>
      <c r="H235" s="160">
        <v>16.399999999999999</v>
      </c>
      <c r="I235" s="161"/>
      <c r="L235" s="156"/>
      <c r="M235" s="162"/>
      <c r="N235" s="163"/>
      <c r="O235" s="163"/>
      <c r="P235" s="163"/>
      <c r="Q235" s="163"/>
      <c r="R235" s="163"/>
      <c r="S235" s="163"/>
      <c r="T235" s="164"/>
      <c r="AT235" s="158" t="s">
        <v>150</v>
      </c>
      <c r="AU235" s="158" t="s">
        <v>84</v>
      </c>
      <c r="AV235" s="13" t="s">
        <v>84</v>
      </c>
      <c r="AW235" s="13" t="s">
        <v>31</v>
      </c>
      <c r="AX235" s="13" t="s">
        <v>74</v>
      </c>
      <c r="AY235" s="158" t="s">
        <v>140</v>
      </c>
    </row>
    <row r="236" spans="1:65" s="13" customFormat="1">
      <c r="B236" s="156"/>
      <c r="D236" s="157" t="s">
        <v>150</v>
      </c>
      <c r="E236" s="158" t="s">
        <v>1</v>
      </c>
      <c r="F236" s="159" t="s">
        <v>606</v>
      </c>
      <c r="H236" s="160">
        <v>8.1999999999999993</v>
      </c>
      <c r="I236" s="161"/>
      <c r="L236" s="156"/>
      <c r="M236" s="162"/>
      <c r="N236" s="163"/>
      <c r="O236" s="163"/>
      <c r="P236" s="163"/>
      <c r="Q236" s="163"/>
      <c r="R236" s="163"/>
      <c r="S236" s="163"/>
      <c r="T236" s="164"/>
      <c r="AT236" s="158" t="s">
        <v>150</v>
      </c>
      <c r="AU236" s="158" t="s">
        <v>84</v>
      </c>
      <c r="AV236" s="13" t="s">
        <v>84</v>
      </c>
      <c r="AW236" s="13" t="s">
        <v>31</v>
      </c>
      <c r="AX236" s="13" t="s">
        <v>74</v>
      </c>
      <c r="AY236" s="158" t="s">
        <v>140</v>
      </c>
    </row>
    <row r="237" spans="1:65" s="13" customFormat="1">
      <c r="B237" s="156"/>
      <c r="D237" s="157" t="s">
        <v>150</v>
      </c>
      <c r="E237" s="158" t="s">
        <v>1</v>
      </c>
      <c r="F237" s="159" t="s">
        <v>607</v>
      </c>
      <c r="H237" s="160">
        <v>16.399999999999999</v>
      </c>
      <c r="I237" s="161"/>
      <c r="L237" s="156"/>
      <c r="M237" s="162"/>
      <c r="N237" s="163"/>
      <c r="O237" s="163"/>
      <c r="P237" s="163"/>
      <c r="Q237" s="163"/>
      <c r="R237" s="163"/>
      <c r="S237" s="163"/>
      <c r="T237" s="164"/>
      <c r="AT237" s="158" t="s">
        <v>150</v>
      </c>
      <c r="AU237" s="158" t="s">
        <v>84</v>
      </c>
      <c r="AV237" s="13" t="s">
        <v>84</v>
      </c>
      <c r="AW237" s="13" t="s">
        <v>31</v>
      </c>
      <c r="AX237" s="13" t="s">
        <v>74</v>
      </c>
      <c r="AY237" s="158" t="s">
        <v>140</v>
      </c>
    </row>
    <row r="238" spans="1:65" s="14" customFormat="1">
      <c r="B238" s="165"/>
      <c r="D238" s="157" t="s">
        <v>150</v>
      </c>
      <c r="E238" s="166" t="s">
        <v>1</v>
      </c>
      <c r="F238" s="167" t="s">
        <v>152</v>
      </c>
      <c r="H238" s="168">
        <v>41</v>
      </c>
      <c r="I238" s="169"/>
      <c r="L238" s="165"/>
      <c r="M238" s="170"/>
      <c r="N238" s="171"/>
      <c r="O238" s="171"/>
      <c r="P238" s="171"/>
      <c r="Q238" s="171"/>
      <c r="R238" s="171"/>
      <c r="S238" s="171"/>
      <c r="T238" s="172"/>
      <c r="AT238" s="166" t="s">
        <v>150</v>
      </c>
      <c r="AU238" s="166" t="s">
        <v>84</v>
      </c>
      <c r="AV238" s="14" t="s">
        <v>148</v>
      </c>
      <c r="AW238" s="14" t="s">
        <v>31</v>
      </c>
      <c r="AX238" s="14" t="s">
        <v>82</v>
      </c>
      <c r="AY238" s="166" t="s">
        <v>140</v>
      </c>
    </row>
    <row r="239" spans="1:65" s="2" customFormat="1" ht="16.5" customHeight="1">
      <c r="A239" s="31"/>
      <c r="B239" s="142"/>
      <c r="C239" s="173" t="s">
        <v>401</v>
      </c>
      <c r="D239" s="173" t="s">
        <v>230</v>
      </c>
      <c r="E239" s="174" t="s">
        <v>443</v>
      </c>
      <c r="F239" s="175" t="s">
        <v>444</v>
      </c>
      <c r="G239" s="176" t="s">
        <v>146</v>
      </c>
      <c r="H239" s="177">
        <v>41</v>
      </c>
      <c r="I239" s="178"/>
      <c r="J239" s="179">
        <f>ROUND(I239*H239,2)</f>
        <v>0</v>
      </c>
      <c r="K239" s="175" t="s">
        <v>147</v>
      </c>
      <c r="L239" s="180"/>
      <c r="M239" s="181" t="s">
        <v>1</v>
      </c>
      <c r="N239" s="182" t="s">
        <v>39</v>
      </c>
      <c r="O239" s="57"/>
      <c r="P239" s="152">
        <f>O239*H239</f>
        <v>0</v>
      </c>
      <c r="Q239" s="152">
        <v>1.2999999999999999E-3</v>
      </c>
      <c r="R239" s="152">
        <f>Q239*H239</f>
        <v>5.33E-2</v>
      </c>
      <c r="S239" s="152">
        <v>0</v>
      </c>
      <c r="T239" s="153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54" t="s">
        <v>233</v>
      </c>
      <c r="AT239" s="154" t="s">
        <v>230</v>
      </c>
      <c r="AU239" s="154" t="s">
        <v>84</v>
      </c>
      <c r="AY239" s="16" t="s">
        <v>140</v>
      </c>
      <c r="BE239" s="155">
        <f>IF(N239="základní",J239,0)</f>
        <v>0</v>
      </c>
      <c r="BF239" s="155">
        <f>IF(N239="snížená",J239,0)</f>
        <v>0</v>
      </c>
      <c r="BG239" s="155">
        <f>IF(N239="zákl. přenesená",J239,0)</f>
        <v>0</v>
      </c>
      <c r="BH239" s="155">
        <f>IF(N239="sníž. přenesená",J239,0)</f>
        <v>0</v>
      </c>
      <c r="BI239" s="155">
        <f>IF(N239="nulová",J239,0)</f>
        <v>0</v>
      </c>
      <c r="BJ239" s="16" t="s">
        <v>82</v>
      </c>
      <c r="BK239" s="155">
        <f>ROUND(I239*H239,2)</f>
        <v>0</v>
      </c>
      <c r="BL239" s="16" t="s">
        <v>227</v>
      </c>
      <c r="BM239" s="154" t="s">
        <v>608</v>
      </c>
    </row>
    <row r="240" spans="1:65" s="2" customFormat="1" ht="37.9" customHeight="1">
      <c r="A240" s="31"/>
      <c r="B240" s="142"/>
      <c r="C240" s="143" t="s">
        <v>405</v>
      </c>
      <c r="D240" s="143" t="s">
        <v>143</v>
      </c>
      <c r="E240" s="144" t="s">
        <v>447</v>
      </c>
      <c r="F240" s="145" t="s">
        <v>448</v>
      </c>
      <c r="G240" s="146" t="s">
        <v>239</v>
      </c>
      <c r="H240" s="183"/>
      <c r="I240" s="148"/>
      <c r="J240" s="149">
        <f>ROUND(I240*H240,2)</f>
        <v>0</v>
      </c>
      <c r="K240" s="145" t="s">
        <v>147</v>
      </c>
      <c r="L240" s="32"/>
      <c r="M240" s="150" t="s">
        <v>1</v>
      </c>
      <c r="N240" s="151" t="s">
        <v>39</v>
      </c>
      <c r="O240" s="57"/>
      <c r="P240" s="152">
        <f>O240*H240</f>
        <v>0</v>
      </c>
      <c r="Q240" s="152">
        <v>0</v>
      </c>
      <c r="R240" s="152">
        <f>Q240*H240</f>
        <v>0</v>
      </c>
      <c r="S240" s="152">
        <v>0</v>
      </c>
      <c r="T240" s="153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54" t="s">
        <v>227</v>
      </c>
      <c r="AT240" s="154" t="s">
        <v>143</v>
      </c>
      <c r="AU240" s="154" t="s">
        <v>84</v>
      </c>
      <c r="AY240" s="16" t="s">
        <v>140</v>
      </c>
      <c r="BE240" s="155">
        <f>IF(N240="základní",J240,0)</f>
        <v>0</v>
      </c>
      <c r="BF240" s="155">
        <f>IF(N240="snížená",J240,0)</f>
        <v>0</v>
      </c>
      <c r="BG240" s="155">
        <f>IF(N240="zákl. přenesená",J240,0)</f>
        <v>0</v>
      </c>
      <c r="BH240" s="155">
        <f>IF(N240="sníž. přenesená",J240,0)</f>
        <v>0</v>
      </c>
      <c r="BI240" s="155">
        <f>IF(N240="nulová",J240,0)</f>
        <v>0</v>
      </c>
      <c r="BJ240" s="16" t="s">
        <v>82</v>
      </c>
      <c r="BK240" s="155">
        <f>ROUND(I240*H240,2)</f>
        <v>0</v>
      </c>
      <c r="BL240" s="16" t="s">
        <v>227</v>
      </c>
      <c r="BM240" s="154" t="s">
        <v>609</v>
      </c>
    </row>
    <row r="241" spans="1:65" s="12" customFormat="1" ht="25.9" customHeight="1">
      <c r="B241" s="129"/>
      <c r="D241" s="130" t="s">
        <v>73</v>
      </c>
      <c r="E241" s="131" t="s">
        <v>450</v>
      </c>
      <c r="F241" s="131" t="s">
        <v>451</v>
      </c>
      <c r="I241" s="132"/>
      <c r="J241" s="133">
        <f>BK241</f>
        <v>0</v>
      </c>
      <c r="L241" s="129"/>
      <c r="M241" s="134"/>
      <c r="N241" s="135"/>
      <c r="O241" s="135"/>
      <c r="P241" s="136">
        <f>P242</f>
        <v>0</v>
      </c>
      <c r="Q241" s="135"/>
      <c r="R241" s="136">
        <f>R242</f>
        <v>0</v>
      </c>
      <c r="S241" s="135"/>
      <c r="T241" s="137">
        <f>T242</f>
        <v>0</v>
      </c>
      <c r="AR241" s="130" t="s">
        <v>148</v>
      </c>
      <c r="AT241" s="138" t="s">
        <v>73</v>
      </c>
      <c r="AU241" s="138" t="s">
        <v>74</v>
      </c>
      <c r="AY241" s="130" t="s">
        <v>140</v>
      </c>
      <c r="BK241" s="139">
        <f>BK242</f>
        <v>0</v>
      </c>
    </row>
    <row r="242" spans="1:65" s="2" customFormat="1" ht="24.2" customHeight="1">
      <c r="A242" s="31"/>
      <c r="B242" s="142"/>
      <c r="C242" s="143" t="s">
        <v>410</v>
      </c>
      <c r="D242" s="143" t="s">
        <v>143</v>
      </c>
      <c r="E242" s="144" t="s">
        <v>453</v>
      </c>
      <c r="F242" s="145" t="s">
        <v>454</v>
      </c>
      <c r="G242" s="146" t="s">
        <v>455</v>
      </c>
      <c r="H242" s="147">
        <v>48</v>
      </c>
      <c r="I242" s="148"/>
      <c r="J242" s="149">
        <f>ROUND(I242*H242,2)</f>
        <v>0</v>
      </c>
      <c r="K242" s="145" t="s">
        <v>147</v>
      </c>
      <c r="L242" s="32"/>
      <c r="M242" s="184" t="s">
        <v>1</v>
      </c>
      <c r="N242" s="185" t="s">
        <v>39</v>
      </c>
      <c r="O242" s="186"/>
      <c r="P242" s="187">
        <f>O242*H242</f>
        <v>0</v>
      </c>
      <c r="Q242" s="187">
        <v>0</v>
      </c>
      <c r="R242" s="187">
        <f>Q242*H242</f>
        <v>0</v>
      </c>
      <c r="S242" s="187">
        <v>0</v>
      </c>
      <c r="T242" s="188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54" t="s">
        <v>456</v>
      </c>
      <c r="AT242" s="154" t="s">
        <v>143</v>
      </c>
      <c r="AU242" s="154" t="s">
        <v>82</v>
      </c>
      <c r="AY242" s="16" t="s">
        <v>140</v>
      </c>
      <c r="BE242" s="155">
        <f>IF(N242="základní",J242,0)</f>
        <v>0</v>
      </c>
      <c r="BF242" s="155">
        <f>IF(N242="snížená",J242,0)</f>
        <v>0</v>
      </c>
      <c r="BG242" s="155">
        <f>IF(N242="zákl. přenesená",J242,0)</f>
        <v>0</v>
      </c>
      <c r="BH242" s="155">
        <f>IF(N242="sníž. přenesená",J242,0)</f>
        <v>0</v>
      </c>
      <c r="BI242" s="155">
        <f>IF(N242="nulová",J242,0)</f>
        <v>0</v>
      </c>
      <c r="BJ242" s="16" t="s">
        <v>82</v>
      </c>
      <c r="BK242" s="155">
        <f>ROUND(I242*H242,2)</f>
        <v>0</v>
      </c>
      <c r="BL242" s="16" t="s">
        <v>456</v>
      </c>
      <c r="BM242" s="154" t="s">
        <v>610</v>
      </c>
    </row>
    <row r="243" spans="1:65" s="2" customFormat="1" ht="6.95" customHeight="1">
      <c r="A243" s="31"/>
      <c r="B243" s="46"/>
      <c r="C243" s="47"/>
      <c r="D243" s="47"/>
      <c r="E243" s="47"/>
      <c r="F243" s="47"/>
      <c r="G243" s="47"/>
      <c r="H243" s="47"/>
      <c r="I243" s="47"/>
      <c r="J243" s="47"/>
      <c r="K243" s="47"/>
      <c r="L243" s="32"/>
      <c r="M243" s="31"/>
      <c r="O243" s="31"/>
      <c r="P243" s="31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</row>
  </sheetData>
  <autoFilter ref="C135:K242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6" t="s">
        <v>90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100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1" t="str">
        <f>'Rekapitulace stavby'!K6</f>
        <v>Stavební úpravy v odborných učebnách - projekt „Odborné učebny“ registrační číslo CZ.10.01.01/00/23_005/0000288</v>
      </c>
      <c r="F7" s="232"/>
      <c r="G7" s="232"/>
      <c r="H7" s="232"/>
      <c r="L7" s="19"/>
    </row>
    <row r="8" spans="1:46" s="2" customFormat="1" ht="12" customHeight="1">
      <c r="A8" s="31"/>
      <c r="B8" s="32"/>
      <c r="C8" s="31"/>
      <c r="D8" s="26" t="s">
        <v>101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6" t="s">
        <v>611</v>
      </c>
      <c r="F9" s="230"/>
      <c r="G9" s="230"/>
      <c r="H9" s="23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4" t="str">
        <f>'Rekapitulace stavby'!AN8</f>
        <v>21. 7. 2024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">
        <v>25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26</v>
      </c>
      <c r="F15" s="31"/>
      <c r="G15" s="31"/>
      <c r="H15" s="31"/>
      <c r="I15" s="26" t="s">
        <v>27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28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3" t="str">
        <f>'Rekapitulace stavby'!E14</f>
        <v>Vyplň údaj</v>
      </c>
      <c r="F18" s="203"/>
      <c r="G18" s="203"/>
      <c r="H18" s="203"/>
      <c r="I18" s="26" t="s">
        <v>27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30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27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27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33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07" t="s">
        <v>1</v>
      </c>
      <c r="F27" s="207"/>
      <c r="G27" s="207"/>
      <c r="H27" s="207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34</v>
      </c>
      <c r="E30" s="31"/>
      <c r="F30" s="31"/>
      <c r="G30" s="31"/>
      <c r="H30" s="31"/>
      <c r="I30" s="31"/>
      <c r="J30" s="70">
        <f>ROUND(J134,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36</v>
      </c>
      <c r="G32" s="31"/>
      <c r="H32" s="31"/>
      <c r="I32" s="35" t="s">
        <v>35</v>
      </c>
      <c r="J32" s="35" t="s">
        <v>37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38</v>
      </c>
      <c r="E33" s="26" t="s">
        <v>39</v>
      </c>
      <c r="F33" s="98">
        <f>ROUND((SUM(BE134:BE228)),  2)</f>
        <v>0</v>
      </c>
      <c r="G33" s="31"/>
      <c r="H33" s="31"/>
      <c r="I33" s="99">
        <v>0.21</v>
      </c>
      <c r="J33" s="98">
        <f>ROUND(((SUM(BE134:BE228))*I33),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40</v>
      </c>
      <c r="F34" s="98">
        <f>ROUND((SUM(BF134:BF228)),  2)</f>
        <v>0</v>
      </c>
      <c r="G34" s="31"/>
      <c r="H34" s="31"/>
      <c r="I34" s="99">
        <v>0.12</v>
      </c>
      <c r="J34" s="98">
        <f>ROUND(((SUM(BF134:BF228))*I34),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41</v>
      </c>
      <c r="F35" s="98">
        <f>ROUND((SUM(BG134:BG228)),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98">
        <f>ROUND((SUM(BH134:BH228)),  2)</f>
        <v>0</v>
      </c>
      <c r="G36" s="31"/>
      <c r="H36" s="31"/>
      <c r="I36" s="99">
        <v>0.12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98">
        <f>ROUND((SUM(BI134:BI228)),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44</v>
      </c>
      <c r="E39" s="59"/>
      <c r="F39" s="59"/>
      <c r="G39" s="102" t="s">
        <v>45</v>
      </c>
      <c r="H39" s="103" t="s">
        <v>46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49</v>
      </c>
      <c r="E61" s="34"/>
      <c r="F61" s="106" t="s">
        <v>50</v>
      </c>
      <c r="G61" s="44" t="s">
        <v>49</v>
      </c>
      <c r="H61" s="34"/>
      <c r="I61" s="34"/>
      <c r="J61" s="107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49</v>
      </c>
      <c r="E76" s="34"/>
      <c r="F76" s="106" t="s">
        <v>50</v>
      </c>
      <c r="G76" s="44" t="s">
        <v>49</v>
      </c>
      <c r="H76" s="34"/>
      <c r="I76" s="34"/>
      <c r="J76" s="107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103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1"/>
      <c r="D85" s="31"/>
      <c r="E85" s="231" t="str">
        <f>E7</f>
        <v>Stavební úpravy v odborných učebnách - projekt „Odborné učebny“ registrační číslo CZ.10.01.01/00/23_005/0000288</v>
      </c>
      <c r="F85" s="232"/>
      <c r="G85" s="232"/>
      <c r="H85" s="23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101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1"/>
      <c r="D87" s="31"/>
      <c r="E87" s="216" t="str">
        <f>E9</f>
        <v>03 - 3. NP</v>
      </c>
      <c r="F87" s="230"/>
      <c r="G87" s="230"/>
      <c r="H87" s="23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19</v>
      </c>
      <c r="D89" s="31"/>
      <c r="E89" s="31"/>
      <c r="F89" s="24" t="str">
        <f>F12</f>
        <v xml:space="preserve"> </v>
      </c>
      <c r="G89" s="31"/>
      <c r="H89" s="31"/>
      <c r="I89" s="26" t="s">
        <v>21</v>
      </c>
      <c r="J89" s="54" t="str">
        <f>IF(J12="","",J12)</f>
        <v>21. 7. 2024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1"/>
      <c r="B91" s="32"/>
      <c r="C91" s="26" t="s">
        <v>23</v>
      </c>
      <c r="D91" s="31"/>
      <c r="E91" s="31"/>
      <c r="F91" s="24" t="str">
        <f>E15</f>
        <v>Gymnázium Cheb, Nerudova 2283/7, Cheb</v>
      </c>
      <c r="G91" s="31"/>
      <c r="H91" s="31"/>
      <c r="I91" s="26" t="s">
        <v>30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1"/>
      <c r="E92" s="31"/>
      <c r="F92" s="24" t="str">
        <f>IF(E18="","",E18)</f>
        <v>Vyplň údaj</v>
      </c>
      <c r="G92" s="31"/>
      <c r="H92" s="31"/>
      <c r="I92" s="26" t="s">
        <v>32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08" t="s">
        <v>104</v>
      </c>
      <c r="D94" s="100"/>
      <c r="E94" s="100"/>
      <c r="F94" s="100"/>
      <c r="G94" s="100"/>
      <c r="H94" s="100"/>
      <c r="I94" s="100"/>
      <c r="J94" s="109" t="s">
        <v>105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10" t="s">
        <v>106</v>
      </c>
      <c r="D96" s="31"/>
      <c r="E96" s="31"/>
      <c r="F96" s="31"/>
      <c r="G96" s="31"/>
      <c r="H96" s="31"/>
      <c r="I96" s="31"/>
      <c r="J96" s="70">
        <f>J134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107</v>
      </c>
    </row>
    <row r="97" spans="2:12" s="9" customFormat="1" ht="24.95" hidden="1" customHeight="1">
      <c r="B97" s="111"/>
      <c r="D97" s="112" t="s">
        <v>108</v>
      </c>
      <c r="E97" s="113"/>
      <c r="F97" s="113"/>
      <c r="G97" s="113"/>
      <c r="H97" s="113"/>
      <c r="I97" s="113"/>
      <c r="J97" s="114">
        <f>J135</f>
        <v>0</v>
      </c>
      <c r="L97" s="111"/>
    </row>
    <row r="98" spans="2:12" s="10" customFormat="1" ht="19.899999999999999" hidden="1" customHeight="1">
      <c r="B98" s="115"/>
      <c r="D98" s="116" t="s">
        <v>110</v>
      </c>
      <c r="E98" s="117"/>
      <c r="F98" s="117"/>
      <c r="G98" s="117"/>
      <c r="H98" s="117"/>
      <c r="I98" s="117"/>
      <c r="J98" s="118">
        <f>J136</f>
        <v>0</v>
      </c>
      <c r="L98" s="115"/>
    </row>
    <row r="99" spans="2:12" s="10" customFormat="1" ht="19.899999999999999" hidden="1" customHeight="1">
      <c r="B99" s="115"/>
      <c r="D99" s="116" t="s">
        <v>111</v>
      </c>
      <c r="E99" s="117"/>
      <c r="F99" s="117"/>
      <c r="G99" s="117"/>
      <c r="H99" s="117"/>
      <c r="I99" s="117"/>
      <c r="J99" s="118">
        <f>J145</f>
        <v>0</v>
      </c>
      <c r="L99" s="115"/>
    </row>
    <row r="100" spans="2:12" s="10" customFormat="1" ht="19.899999999999999" hidden="1" customHeight="1">
      <c r="B100" s="115"/>
      <c r="D100" s="116" t="s">
        <v>112</v>
      </c>
      <c r="E100" s="117"/>
      <c r="F100" s="117"/>
      <c r="G100" s="117"/>
      <c r="H100" s="117"/>
      <c r="I100" s="117"/>
      <c r="J100" s="118">
        <f>J153</f>
        <v>0</v>
      </c>
      <c r="L100" s="115"/>
    </row>
    <row r="101" spans="2:12" s="10" customFormat="1" ht="19.899999999999999" hidden="1" customHeight="1">
      <c r="B101" s="115"/>
      <c r="D101" s="116" t="s">
        <v>113</v>
      </c>
      <c r="E101" s="117"/>
      <c r="F101" s="117"/>
      <c r="G101" s="117"/>
      <c r="H101" s="117"/>
      <c r="I101" s="117"/>
      <c r="J101" s="118">
        <f>J159</f>
        <v>0</v>
      </c>
      <c r="L101" s="115"/>
    </row>
    <row r="102" spans="2:12" s="9" customFormat="1" ht="24.95" hidden="1" customHeight="1">
      <c r="B102" s="111"/>
      <c r="D102" s="112" t="s">
        <v>114</v>
      </c>
      <c r="E102" s="113"/>
      <c r="F102" s="113"/>
      <c r="G102" s="113"/>
      <c r="H102" s="113"/>
      <c r="I102" s="113"/>
      <c r="J102" s="114">
        <f>J161</f>
        <v>0</v>
      </c>
      <c r="L102" s="111"/>
    </row>
    <row r="103" spans="2:12" s="10" customFormat="1" ht="19.899999999999999" hidden="1" customHeight="1">
      <c r="B103" s="115"/>
      <c r="D103" s="116" t="s">
        <v>116</v>
      </c>
      <c r="E103" s="117"/>
      <c r="F103" s="117"/>
      <c r="G103" s="117"/>
      <c r="H103" s="117"/>
      <c r="I103" s="117"/>
      <c r="J103" s="118">
        <f>J162</f>
        <v>0</v>
      </c>
      <c r="L103" s="115"/>
    </row>
    <row r="104" spans="2:12" s="10" customFormat="1" ht="19.899999999999999" hidden="1" customHeight="1">
      <c r="B104" s="115"/>
      <c r="D104" s="116" t="s">
        <v>117</v>
      </c>
      <c r="E104" s="117"/>
      <c r="F104" s="117"/>
      <c r="G104" s="117"/>
      <c r="H104" s="117"/>
      <c r="I104" s="117"/>
      <c r="J104" s="118">
        <f>J164</f>
        <v>0</v>
      </c>
      <c r="L104" s="115"/>
    </row>
    <row r="105" spans="2:12" s="10" customFormat="1" ht="19.899999999999999" hidden="1" customHeight="1">
      <c r="B105" s="115"/>
      <c r="D105" s="116" t="s">
        <v>459</v>
      </c>
      <c r="E105" s="117"/>
      <c r="F105" s="117"/>
      <c r="G105" s="117"/>
      <c r="H105" s="117"/>
      <c r="I105" s="117"/>
      <c r="J105" s="118">
        <f>J166</f>
        <v>0</v>
      </c>
      <c r="L105" s="115"/>
    </row>
    <row r="106" spans="2:12" s="10" customFormat="1" ht="19.899999999999999" hidden="1" customHeight="1">
      <c r="B106" s="115"/>
      <c r="D106" s="116" t="s">
        <v>118</v>
      </c>
      <c r="E106" s="117"/>
      <c r="F106" s="117"/>
      <c r="G106" s="117"/>
      <c r="H106" s="117"/>
      <c r="I106" s="117"/>
      <c r="J106" s="118">
        <f>J168</f>
        <v>0</v>
      </c>
      <c r="L106" s="115"/>
    </row>
    <row r="107" spans="2:12" s="10" customFormat="1" ht="19.899999999999999" hidden="1" customHeight="1">
      <c r="B107" s="115"/>
      <c r="D107" s="116" t="s">
        <v>460</v>
      </c>
      <c r="E107" s="117"/>
      <c r="F107" s="117"/>
      <c r="G107" s="117"/>
      <c r="H107" s="117"/>
      <c r="I107" s="117"/>
      <c r="J107" s="118">
        <f>J175</f>
        <v>0</v>
      </c>
      <c r="L107" s="115"/>
    </row>
    <row r="108" spans="2:12" s="10" customFormat="1" ht="19.899999999999999" hidden="1" customHeight="1">
      <c r="B108" s="115"/>
      <c r="D108" s="116" t="s">
        <v>461</v>
      </c>
      <c r="E108" s="117"/>
      <c r="F108" s="117"/>
      <c r="G108" s="117"/>
      <c r="H108" s="117"/>
      <c r="I108" s="117"/>
      <c r="J108" s="118">
        <f>J179</f>
        <v>0</v>
      </c>
      <c r="L108" s="115"/>
    </row>
    <row r="109" spans="2:12" s="10" customFormat="1" ht="19.899999999999999" hidden="1" customHeight="1">
      <c r="B109" s="115"/>
      <c r="D109" s="116" t="s">
        <v>462</v>
      </c>
      <c r="E109" s="117"/>
      <c r="F109" s="117"/>
      <c r="G109" s="117"/>
      <c r="H109" s="117"/>
      <c r="I109" s="117"/>
      <c r="J109" s="118">
        <f>J183</f>
        <v>0</v>
      </c>
      <c r="L109" s="115"/>
    </row>
    <row r="110" spans="2:12" s="10" customFormat="1" ht="19.899999999999999" hidden="1" customHeight="1">
      <c r="B110" s="115"/>
      <c r="D110" s="116" t="s">
        <v>120</v>
      </c>
      <c r="E110" s="117"/>
      <c r="F110" s="117"/>
      <c r="G110" s="117"/>
      <c r="H110" s="117"/>
      <c r="I110" s="117"/>
      <c r="J110" s="118">
        <f>J189</f>
        <v>0</v>
      </c>
      <c r="L110" s="115"/>
    </row>
    <row r="111" spans="2:12" s="10" customFormat="1" ht="19.899999999999999" hidden="1" customHeight="1">
      <c r="B111" s="115"/>
      <c r="D111" s="116" t="s">
        <v>121</v>
      </c>
      <c r="E111" s="117"/>
      <c r="F111" s="117"/>
      <c r="G111" s="117"/>
      <c r="H111" s="117"/>
      <c r="I111" s="117"/>
      <c r="J111" s="118">
        <f>J199</f>
        <v>0</v>
      </c>
      <c r="L111" s="115"/>
    </row>
    <row r="112" spans="2:12" s="10" customFormat="1" ht="19.899999999999999" hidden="1" customHeight="1">
      <c r="B112" s="115"/>
      <c r="D112" s="116" t="s">
        <v>122</v>
      </c>
      <c r="E112" s="117"/>
      <c r="F112" s="117"/>
      <c r="G112" s="117"/>
      <c r="H112" s="117"/>
      <c r="I112" s="117"/>
      <c r="J112" s="118">
        <f>J204</f>
        <v>0</v>
      </c>
      <c r="L112" s="115"/>
    </row>
    <row r="113" spans="1:31" s="10" customFormat="1" ht="19.899999999999999" hidden="1" customHeight="1">
      <c r="B113" s="115"/>
      <c r="D113" s="116" t="s">
        <v>123</v>
      </c>
      <c r="E113" s="117"/>
      <c r="F113" s="117"/>
      <c r="G113" s="117"/>
      <c r="H113" s="117"/>
      <c r="I113" s="117"/>
      <c r="J113" s="118">
        <f>J219</f>
        <v>0</v>
      </c>
      <c r="L113" s="115"/>
    </row>
    <row r="114" spans="1:31" s="9" customFormat="1" ht="24.95" hidden="1" customHeight="1">
      <c r="B114" s="111"/>
      <c r="D114" s="112" t="s">
        <v>124</v>
      </c>
      <c r="E114" s="113"/>
      <c r="F114" s="113"/>
      <c r="G114" s="113"/>
      <c r="H114" s="113"/>
      <c r="I114" s="113"/>
      <c r="J114" s="114">
        <f>J227</f>
        <v>0</v>
      </c>
      <c r="L114" s="111"/>
    </row>
    <row r="115" spans="1:31" s="2" customFormat="1" ht="21.75" hidden="1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31" s="2" customFormat="1" ht="6.95" hidden="1" customHeight="1">
      <c r="A116" s="31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hidden="1"/>
    <row r="118" spans="1:31" hidden="1"/>
    <row r="119" spans="1:31" hidden="1"/>
    <row r="120" spans="1:31" s="2" customFormat="1" ht="6.95" customHeight="1">
      <c r="A120" s="31"/>
      <c r="B120" s="48"/>
      <c r="C120" s="49"/>
      <c r="D120" s="49"/>
      <c r="E120" s="49"/>
      <c r="F120" s="49"/>
      <c r="G120" s="49"/>
      <c r="H120" s="49"/>
      <c r="I120" s="49"/>
      <c r="J120" s="49"/>
      <c r="K120" s="49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24.95" customHeight="1">
      <c r="A121" s="31"/>
      <c r="B121" s="32"/>
      <c r="C121" s="20" t="s">
        <v>125</v>
      </c>
      <c r="D121" s="31"/>
      <c r="E121" s="31"/>
      <c r="F121" s="31"/>
      <c r="G121" s="31"/>
      <c r="H121" s="31"/>
      <c r="I121" s="31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6" t="s">
        <v>16</v>
      </c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6.5" customHeight="1">
      <c r="A124" s="31"/>
      <c r="B124" s="32"/>
      <c r="C124" s="31"/>
      <c r="D124" s="31"/>
      <c r="E124" s="231" t="str">
        <f>E7</f>
        <v>Stavební úpravy v odborných učebnách - projekt „Odborné učebny“ registrační číslo CZ.10.01.01/00/23_005/0000288</v>
      </c>
      <c r="F124" s="232"/>
      <c r="G124" s="232"/>
      <c r="H124" s="232"/>
      <c r="I124" s="31"/>
      <c r="J124" s="31"/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2" customHeight="1">
      <c r="A125" s="31"/>
      <c r="B125" s="32"/>
      <c r="C125" s="26" t="s">
        <v>101</v>
      </c>
      <c r="D125" s="31"/>
      <c r="E125" s="31"/>
      <c r="F125" s="31"/>
      <c r="G125" s="31"/>
      <c r="H125" s="31"/>
      <c r="I125" s="31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6.5" customHeight="1">
      <c r="A126" s="31"/>
      <c r="B126" s="32"/>
      <c r="C126" s="31"/>
      <c r="D126" s="31"/>
      <c r="E126" s="216" t="str">
        <f>E9</f>
        <v>03 - 3. NP</v>
      </c>
      <c r="F126" s="230"/>
      <c r="G126" s="230"/>
      <c r="H126" s="230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6.95" customHeight="1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2" customHeight="1">
      <c r="A128" s="31"/>
      <c r="B128" s="32"/>
      <c r="C128" s="26" t="s">
        <v>19</v>
      </c>
      <c r="D128" s="31"/>
      <c r="E128" s="31"/>
      <c r="F128" s="24" t="str">
        <f>F12</f>
        <v xml:space="preserve"> </v>
      </c>
      <c r="G128" s="31"/>
      <c r="H128" s="31"/>
      <c r="I128" s="26" t="s">
        <v>21</v>
      </c>
      <c r="J128" s="54" t="str">
        <f>IF(J12="","",J12)</f>
        <v>21. 7. 2024</v>
      </c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6.95" customHeight="1">
      <c r="A129" s="31"/>
      <c r="B129" s="32"/>
      <c r="C129" s="31"/>
      <c r="D129" s="31"/>
      <c r="E129" s="31"/>
      <c r="F129" s="31"/>
      <c r="G129" s="31"/>
      <c r="H129" s="31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5.2" customHeight="1">
      <c r="A130" s="31"/>
      <c r="B130" s="32"/>
      <c r="C130" s="26" t="s">
        <v>23</v>
      </c>
      <c r="D130" s="31"/>
      <c r="E130" s="31"/>
      <c r="F130" s="24" t="str">
        <f>E15</f>
        <v>Gymnázium Cheb, Nerudova 2283/7, Cheb</v>
      </c>
      <c r="G130" s="31"/>
      <c r="H130" s="31"/>
      <c r="I130" s="26" t="s">
        <v>30</v>
      </c>
      <c r="J130" s="29" t="str">
        <f>E21</f>
        <v xml:space="preserve"> </v>
      </c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5.2" customHeight="1">
      <c r="A131" s="31"/>
      <c r="B131" s="32"/>
      <c r="C131" s="26" t="s">
        <v>28</v>
      </c>
      <c r="D131" s="31"/>
      <c r="E131" s="31"/>
      <c r="F131" s="24" t="str">
        <f>IF(E18="","",E18)</f>
        <v>Vyplň údaj</v>
      </c>
      <c r="G131" s="31"/>
      <c r="H131" s="31"/>
      <c r="I131" s="26" t="s">
        <v>32</v>
      </c>
      <c r="J131" s="29" t="str">
        <f>E24</f>
        <v xml:space="preserve"> </v>
      </c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10.35" customHeight="1">
      <c r="A132" s="31"/>
      <c r="B132" s="32"/>
      <c r="C132" s="31"/>
      <c r="D132" s="31"/>
      <c r="E132" s="31"/>
      <c r="F132" s="31"/>
      <c r="G132" s="31"/>
      <c r="H132" s="31"/>
      <c r="I132" s="31"/>
      <c r="J132" s="31"/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11" customFormat="1" ht="29.25" customHeight="1">
      <c r="A133" s="119"/>
      <c r="B133" s="120"/>
      <c r="C133" s="121" t="s">
        <v>126</v>
      </c>
      <c r="D133" s="122" t="s">
        <v>59</v>
      </c>
      <c r="E133" s="122" t="s">
        <v>55</v>
      </c>
      <c r="F133" s="122" t="s">
        <v>56</v>
      </c>
      <c r="G133" s="122" t="s">
        <v>127</v>
      </c>
      <c r="H133" s="122" t="s">
        <v>128</v>
      </c>
      <c r="I133" s="122" t="s">
        <v>129</v>
      </c>
      <c r="J133" s="122" t="s">
        <v>105</v>
      </c>
      <c r="K133" s="123" t="s">
        <v>130</v>
      </c>
      <c r="L133" s="124"/>
      <c r="M133" s="61" t="s">
        <v>1</v>
      </c>
      <c r="N133" s="62" t="s">
        <v>38</v>
      </c>
      <c r="O133" s="62" t="s">
        <v>131</v>
      </c>
      <c r="P133" s="62" t="s">
        <v>132</v>
      </c>
      <c r="Q133" s="62" t="s">
        <v>133</v>
      </c>
      <c r="R133" s="62" t="s">
        <v>134</v>
      </c>
      <c r="S133" s="62" t="s">
        <v>135</v>
      </c>
      <c r="T133" s="63" t="s">
        <v>136</v>
      </c>
      <c r="U133" s="119"/>
      <c r="V133" s="119"/>
      <c r="W133" s="119"/>
      <c r="X133" s="119"/>
      <c r="Y133" s="119"/>
      <c r="Z133" s="119"/>
      <c r="AA133" s="119"/>
      <c r="AB133" s="119"/>
      <c r="AC133" s="119"/>
      <c r="AD133" s="119"/>
      <c r="AE133" s="119"/>
    </row>
    <row r="134" spans="1:65" s="2" customFormat="1" ht="22.9" customHeight="1">
      <c r="A134" s="31"/>
      <c r="B134" s="32"/>
      <c r="C134" s="68" t="s">
        <v>137</v>
      </c>
      <c r="D134" s="31"/>
      <c r="E134" s="31"/>
      <c r="F134" s="31"/>
      <c r="G134" s="31"/>
      <c r="H134" s="31"/>
      <c r="I134" s="31"/>
      <c r="J134" s="125">
        <f>BK134</f>
        <v>0</v>
      </c>
      <c r="K134" s="31"/>
      <c r="L134" s="32"/>
      <c r="M134" s="64"/>
      <c r="N134" s="55"/>
      <c r="O134" s="65"/>
      <c r="P134" s="126">
        <f>P135+P161+P227</f>
        <v>0</v>
      </c>
      <c r="Q134" s="65"/>
      <c r="R134" s="126">
        <f>R135+R161+R227</f>
        <v>1.4475019200000001</v>
      </c>
      <c r="S134" s="65"/>
      <c r="T134" s="127">
        <f>T135+T161+T227</f>
        <v>0.66634388999999994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73</v>
      </c>
      <c r="AU134" s="16" t="s">
        <v>107</v>
      </c>
      <c r="BK134" s="128">
        <f>BK135+BK161+BK227</f>
        <v>0</v>
      </c>
    </row>
    <row r="135" spans="1:65" s="12" customFormat="1" ht="25.9" customHeight="1">
      <c r="B135" s="129"/>
      <c r="D135" s="130" t="s">
        <v>73</v>
      </c>
      <c r="E135" s="131" t="s">
        <v>138</v>
      </c>
      <c r="F135" s="131" t="s">
        <v>139</v>
      </c>
      <c r="I135" s="132"/>
      <c r="J135" s="133">
        <f>BK135</f>
        <v>0</v>
      </c>
      <c r="L135" s="129"/>
      <c r="M135" s="134"/>
      <c r="N135" s="135"/>
      <c r="O135" s="135"/>
      <c r="P135" s="136">
        <f>P136+P145+P153+P159</f>
        <v>0</v>
      </c>
      <c r="Q135" s="135"/>
      <c r="R135" s="136">
        <f>R136+R145+R153+R159</f>
        <v>0.90303180000000005</v>
      </c>
      <c r="S135" s="135"/>
      <c r="T135" s="137">
        <f>T136+T145+T153+T159</f>
        <v>0.23</v>
      </c>
      <c r="AR135" s="130" t="s">
        <v>82</v>
      </c>
      <c r="AT135" s="138" t="s">
        <v>73</v>
      </c>
      <c r="AU135" s="138" t="s">
        <v>74</v>
      </c>
      <c r="AY135" s="130" t="s">
        <v>140</v>
      </c>
      <c r="BK135" s="139">
        <f>BK136+BK145+BK153+BK159</f>
        <v>0</v>
      </c>
    </row>
    <row r="136" spans="1:65" s="12" customFormat="1" ht="22.9" customHeight="1">
      <c r="B136" s="129"/>
      <c r="D136" s="130" t="s">
        <v>73</v>
      </c>
      <c r="E136" s="140" t="s">
        <v>153</v>
      </c>
      <c r="F136" s="140" t="s">
        <v>154</v>
      </c>
      <c r="I136" s="132"/>
      <c r="J136" s="141">
        <f>BK136</f>
        <v>0</v>
      </c>
      <c r="L136" s="129"/>
      <c r="M136" s="134"/>
      <c r="N136" s="135"/>
      <c r="O136" s="135"/>
      <c r="P136" s="136">
        <f>SUM(P137:P144)</f>
        <v>0</v>
      </c>
      <c r="Q136" s="135"/>
      <c r="R136" s="136">
        <f>SUM(R137:R144)</f>
        <v>0.86694080000000007</v>
      </c>
      <c r="S136" s="135"/>
      <c r="T136" s="137">
        <f>SUM(T137:T144)</f>
        <v>0</v>
      </c>
      <c r="AR136" s="130" t="s">
        <v>82</v>
      </c>
      <c r="AT136" s="138" t="s">
        <v>73</v>
      </c>
      <c r="AU136" s="138" t="s">
        <v>82</v>
      </c>
      <c r="AY136" s="130" t="s">
        <v>140</v>
      </c>
      <c r="BK136" s="139">
        <f>SUM(BK137:BK144)</f>
        <v>0</v>
      </c>
    </row>
    <row r="137" spans="1:65" s="2" customFormat="1" ht="37.9" customHeight="1">
      <c r="A137" s="31"/>
      <c r="B137" s="142"/>
      <c r="C137" s="143" t="s">
        <v>82</v>
      </c>
      <c r="D137" s="143" t="s">
        <v>143</v>
      </c>
      <c r="E137" s="144" t="s">
        <v>465</v>
      </c>
      <c r="F137" s="145" t="s">
        <v>466</v>
      </c>
      <c r="G137" s="146" t="s">
        <v>146</v>
      </c>
      <c r="H137" s="147">
        <v>49.258000000000003</v>
      </c>
      <c r="I137" s="148"/>
      <c r="J137" s="149">
        <f>ROUND(I137*H137,2)</f>
        <v>0</v>
      </c>
      <c r="K137" s="145" t="s">
        <v>147</v>
      </c>
      <c r="L137" s="32"/>
      <c r="M137" s="150" t="s">
        <v>1</v>
      </c>
      <c r="N137" s="151" t="s">
        <v>39</v>
      </c>
      <c r="O137" s="57"/>
      <c r="P137" s="152">
        <f>O137*H137</f>
        <v>0</v>
      </c>
      <c r="Q137" s="152">
        <v>1.7600000000000001E-2</v>
      </c>
      <c r="R137" s="152">
        <f>Q137*H137</f>
        <v>0.86694080000000007</v>
      </c>
      <c r="S137" s="152">
        <v>0</v>
      </c>
      <c r="T137" s="153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4" t="s">
        <v>148</v>
      </c>
      <c r="AT137" s="154" t="s">
        <v>143</v>
      </c>
      <c r="AU137" s="154" t="s">
        <v>84</v>
      </c>
      <c r="AY137" s="16" t="s">
        <v>140</v>
      </c>
      <c r="BE137" s="155">
        <f>IF(N137="základní",J137,0)</f>
        <v>0</v>
      </c>
      <c r="BF137" s="155">
        <f>IF(N137="snížená",J137,0)</f>
        <v>0</v>
      </c>
      <c r="BG137" s="155">
        <f>IF(N137="zákl. přenesená",J137,0)</f>
        <v>0</v>
      </c>
      <c r="BH137" s="155">
        <f>IF(N137="sníž. přenesená",J137,0)</f>
        <v>0</v>
      </c>
      <c r="BI137" s="155">
        <f>IF(N137="nulová",J137,0)</f>
        <v>0</v>
      </c>
      <c r="BJ137" s="16" t="s">
        <v>82</v>
      </c>
      <c r="BK137" s="155">
        <f>ROUND(I137*H137,2)</f>
        <v>0</v>
      </c>
      <c r="BL137" s="16" t="s">
        <v>148</v>
      </c>
      <c r="BM137" s="154" t="s">
        <v>612</v>
      </c>
    </row>
    <row r="138" spans="1:65" s="13" customFormat="1">
      <c r="B138" s="156"/>
      <c r="D138" s="157" t="s">
        <v>150</v>
      </c>
      <c r="E138" s="158" t="s">
        <v>1</v>
      </c>
      <c r="F138" s="159" t="s">
        <v>613</v>
      </c>
      <c r="H138" s="160">
        <v>65.650000000000006</v>
      </c>
      <c r="I138" s="161"/>
      <c r="L138" s="156"/>
      <c r="M138" s="162"/>
      <c r="N138" s="163"/>
      <c r="O138" s="163"/>
      <c r="P138" s="163"/>
      <c r="Q138" s="163"/>
      <c r="R138" s="163"/>
      <c r="S138" s="163"/>
      <c r="T138" s="164"/>
      <c r="AT138" s="158" t="s">
        <v>150</v>
      </c>
      <c r="AU138" s="158" t="s">
        <v>84</v>
      </c>
      <c r="AV138" s="13" t="s">
        <v>84</v>
      </c>
      <c r="AW138" s="13" t="s">
        <v>31</v>
      </c>
      <c r="AX138" s="13" t="s">
        <v>74</v>
      </c>
      <c r="AY138" s="158" t="s">
        <v>140</v>
      </c>
    </row>
    <row r="139" spans="1:65" s="13" customFormat="1">
      <c r="B139" s="156"/>
      <c r="D139" s="157" t="s">
        <v>150</v>
      </c>
      <c r="E139" s="158" t="s">
        <v>1</v>
      </c>
      <c r="F139" s="159" t="s">
        <v>614</v>
      </c>
      <c r="H139" s="160">
        <v>86.32</v>
      </c>
      <c r="I139" s="161"/>
      <c r="L139" s="156"/>
      <c r="M139" s="162"/>
      <c r="N139" s="163"/>
      <c r="O139" s="163"/>
      <c r="P139" s="163"/>
      <c r="Q139" s="163"/>
      <c r="R139" s="163"/>
      <c r="S139" s="163"/>
      <c r="T139" s="164"/>
      <c r="AT139" s="158" t="s">
        <v>150</v>
      </c>
      <c r="AU139" s="158" t="s">
        <v>84</v>
      </c>
      <c r="AV139" s="13" t="s">
        <v>84</v>
      </c>
      <c r="AW139" s="13" t="s">
        <v>31</v>
      </c>
      <c r="AX139" s="13" t="s">
        <v>74</v>
      </c>
      <c r="AY139" s="158" t="s">
        <v>140</v>
      </c>
    </row>
    <row r="140" spans="1:65" s="13" customFormat="1">
      <c r="B140" s="156"/>
      <c r="D140" s="157" t="s">
        <v>150</v>
      </c>
      <c r="E140" s="158" t="s">
        <v>1</v>
      </c>
      <c r="F140" s="159" t="s">
        <v>615</v>
      </c>
      <c r="H140" s="160">
        <v>106.34</v>
      </c>
      <c r="I140" s="161"/>
      <c r="L140" s="156"/>
      <c r="M140" s="162"/>
      <c r="N140" s="163"/>
      <c r="O140" s="163"/>
      <c r="P140" s="163"/>
      <c r="Q140" s="163"/>
      <c r="R140" s="163"/>
      <c r="S140" s="163"/>
      <c r="T140" s="164"/>
      <c r="AT140" s="158" t="s">
        <v>150</v>
      </c>
      <c r="AU140" s="158" t="s">
        <v>84</v>
      </c>
      <c r="AV140" s="13" t="s">
        <v>84</v>
      </c>
      <c r="AW140" s="13" t="s">
        <v>31</v>
      </c>
      <c r="AX140" s="13" t="s">
        <v>74</v>
      </c>
      <c r="AY140" s="158" t="s">
        <v>140</v>
      </c>
    </row>
    <row r="141" spans="1:65" s="13" customFormat="1">
      <c r="B141" s="156"/>
      <c r="D141" s="157" t="s">
        <v>150</v>
      </c>
      <c r="E141" s="158" t="s">
        <v>1</v>
      </c>
      <c r="F141" s="159" t="s">
        <v>616</v>
      </c>
      <c r="H141" s="160">
        <v>119.27500000000001</v>
      </c>
      <c r="I141" s="161"/>
      <c r="L141" s="156"/>
      <c r="M141" s="162"/>
      <c r="N141" s="163"/>
      <c r="O141" s="163"/>
      <c r="P141" s="163"/>
      <c r="Q141" s="163"/>
      <c r="R141" s="163"/>
      <c r="S141" s="163"/>
      <c r="T141" s="164"/>
      <c r="AT141" s="158" t="s">
        <v>150</v>
      </c>
      <c r="AU141" s="158" t="s">
        <v>84</v>
      </c>
      <c r="AV141" s="13" t="s">
        <v>84</v>
      </c>
      <c r="AW141" s="13" t="s">
        <v>31</v>
      </c>
      <c r="AX141" s="13" t="s">
        <v>74</v>
      </c>
      <c r="AY141" s="158" t="s">
        <v>140</v>
      </c>
    </row>
    <row r="142" spans="1:65" s="13" customFormat="1">
      <c r="B142" s="156"/>
      <c r="D142" s="157" t="s">
        <v>150</v>
      </c>
      <c r="E142" s="158" t="s">
        <v>1</v>
      </c>
      <c r="F142" s="159" t="s">
        <v>617</v>
      </c>
      <c r="H142" s="160">
        <v>-49.2</v>
      </c>
      <c r="I142" s="161"/>
      <c r="L142" s="156"/>
      <c r="M142" s="162"/>
      <c r="N142" s="163"/>
      <c r="O142" s="163"/>
      <c r="P142" s="163"/>
      <c r="Q142" s="163"/>
      <c r="R142" s="163"/>
      <c r="S142" s="163"/>
      <c r="T142" s="164"/>
      <c r="AT142" s="158" t="s">
        <v>150</v>
      </c>
      <c r="AU142" s="158" t="s">
        <v>84</v>
      </c>
      <c r="AV142" s="13" t="s">
        <v>84</v>
      </c>
      <c r="AW142" s="13" t="s">
        <v>31</v>
      </c>
      <c r="AX142" s="13" t="s">
        <v>74</v>
      </c>
      <c r="AY142" s="158" t="s">
        <v>140</v>
      </c>
    </row>
    <row r="143" spans="1:65" s="14" customFormat="1">
      <c r="B143" s="165"/>
      <c r="D143" s="157" t="s">
        <v>150</v>
      </c>
      <c r="E143" s="166" t="s">
        <v>1</v>
      </c>
      <c r="F143" s="167" t="s">
        <v>152</v>
      </c>
      <c r="H143" s="168">
        <v>328.38499999999999</v>
      </c>
      <c r="I143" s="169"/>
      <c r="L143" s="165"/>
      <c r="M143" s="170"/>
      <c r="N143" s="171"/>
      <c r="O143" s="171"/>
      <c r="P143" s="171"/>
      <c r="Q143" s="171"/>
      <c r="R143" s="171"/>
      <c r="S143" s="171"/>
      <c r="T143" s="172"/>
      <c r="AT143" s="166" t="s">
        <v>150</v>
      </c>
      <c r="AU143" s="166" t="s">
        <v>84</v>
      </c>
      <c r="AV143" s="14" t="s">
        <v>148</v>
      </c>
      <c r="AW143" s="14" t="s">
        <v>31</v>
      </c>
      <c r="AX143" s="14" t="s">
        <v>82</v>
      </c>
      <c r="AY143" s="166" t="s">
        <v>140</v>
      </c>
    </row>
    <row r="144" spans="1:65" s="13" customFormat="1">
      <c r="B144" s="156"/>
      <c r="D144" s="157" t="s">
        <v>150</v>
      </c>
      <c r="F144" s="159" t="s">
        <v>618</v>
      </c>
      <c r="H144" s="160">
        <v>49.258000000000003</v>
      </c>
      <c r="I144" s="161"/>
      <c r="L144" s="156"/>
      <c r="M144" s="162"/>
      <c r="N144" s="163"/>
      <c r="O144" s="163"/>
      <c r="P144" s="163"/>
      <c r="Q144" s="163"/>
      <c r="R144" s="163"/>
      <c r="S144" s="163"/>
      <c r="T144" s="164"/>
      <c r="AT144" s="158" t="s">
        <v>150</v>
      </c>
      <c r="AU144" s="158" t="s">
        <v>84</v>
      </c>
      <c r="AV144" s="13" t="s">
        <v>84</v>
      </c>
      <c r="AW144" s="13" t="s">
        <v>3</v>
      </c>
      <c r="AX144" s="13" t="s">
        <v>82</v>
      </c>
      <c r="AY144" s="158" t="s">
        <v>140</v>
      </c>
    </row>
    <row r="145" spans="1:65" s="12" customFormat="1" ht="22.9" customHeight="1">
      <c r="B145" s="129"/>
      <c r="D145" s="130" t="s">
        <v>73</v>
      </c>
      <c r="E145" s="140" t="s">
        <v>170</v>
      </c>
      <c r="F145" s="140" t="s">
        <v>171</v>
      </c>
      <c r="I145" s="132"/>
      <c r="J145" s="141">
        <f>BK145</f>
        <v>0</v>
      </c>
      <c r="L145" s="129"/>
      <c r="M145" s="134"/>
      <c r="N145" s="135"/>
      <c r="O145" s="135"/>
      <c r="P145" s="136">
        <f>SUM(P146:P152)</f>
        <v>0</v>
      </c>
      <c r="Q145" s="135"/>
      <c r="R145" s="136">
        <f>SUM(R146:R152)</f>
        <v>3.6090999999999998E-2</v>
      </c>
      <c r="S145" s="135"/>
      <c r="T145" s="137">
        <f>SUM(T146:T152)</f>
        <v>0.23</v>
      </c>
      <c r="AR145" s="130" t="s">
        <v>82</v>
      </c>
      <c r="AT145" s="138" t="s">
        <v>73</v>
      </c>
      <c r="AU145" s="138" t="s">
        <v>82</v>
      </c>
      <c r="AY145" s="130" t="s">
        <v>140</v>
      </c>
      <c r="BK145" s="139">
        <f>SUM(BK146:BK152)</f>
        <v>0</v>
      </c>
    </row>
    <row r="146" spans="1:65" s="2" customFormat="1" ht="33" customHeight="1">
      <c r="A146" s="31"/>
      <c r="B146" s="142"/>
      <c r="C146" s="143" t="s">
        <v>84</v>
      </c>
      <c r="D146" s="143" t="s">
        <v>143</v>
      </c>
      <c r="E146" s="144" t="s">
        <v>173</v>
      </c>
      <c r="F146" s="145" t="s">
        <v>174</v>
      </c>
      <c r="G146" s="146" t="s">
        <v>146</v>
      </c>
      <c r="H146" s="147">
        <v>212.3</v>
      </c>
      <c r="I146" s="148"/>
      <c r="J146" s="149">
        <f>ROUND(I146*H146,2)</f>
        <v>0</v>
      </c>
      <c r="K146" s="145" t="s">
        <v>147</v>
      </c>
      <c r="L146" s="32"/>
      <c r="M146" s="150" t="s">
        <v>1</v>
      </c>
      <c r="N146" s="151" t="s">
        <v>39</v>
      </c>
      <c r="O146" s="57"/>
      <c r="P146" s="152">
        <f>O146*H146</f>
        <v>0</v>
      </c>
      <c r="Q146" s="152">
        <v>1.2999999999999999E-4</v>
      </c>
      <c r="R146" s="152">
        <f>Q146*H146</f>
        <v>2.7598999999999999E-2</v>
      </c>
      <c r="S146" s="152">
        <v>0</v>
      </c>
      <c r="T146" s="153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4" t="s">
        <v>148</v>
      </c>
      <c r="AT146" s="154" t="s">
        <v>143</v>
      </c>
      <c r="AU146" s="154" t="s">
        <v>84</v>
      </c>
      <c r="AY146" s="16" t="s">
        <v>140</v>
      </c>
      <c r="BE146" s="155">
        <f>IF(N146="základní",J146,0)</f>
        <v>0</v>
      </c>
      <c r="BF146" s="155">
        <f>IF(N146="snížená",J146,0)</f>
        <v>0</v>
      </c>
      <c r="BG146" s="155">
        <f>IF(N146="zákl. přenesená",J146,0)</f>
        <v>0</v>
      </c>
      <c r="BH146" s="155">
        <f>IF(N146="sníž. přenesená",J146,0)</f>
        <v>0</v>
      </c>
      <c r="BI146" s="155">
        <f>IF(N146="nulová",J146,0)</f>
        <v>0</v>
      </c>
      <c r="BJ146" s="16" t="s">
        <v>82</v>
      </c>
      <c r="BK146" s="155">
        <f>ROUND(I146*H146,2)</f>
        <v>0</v>
      </c>
      <c r="BL146" s="16" t="s">
        <v>148</v>
      </c>
      <c r="BM146" s="154" t="s">
        <v>619</v>
      </c>
    </row>
    <row r="147" spans="1:65" s="2" customFormat="1" ht="24.2" customHeight="1">
      <c r="A147" s="31"/>
      <c r="B147" s="142"/>
      <c r="C147" s="143" t="s">
        <v>141</v>
      </c>
      <c r="D147" s="143" t="s">
        <v>143</v>
      </c>
      <c r="E147" s="144" t="s">
        <v>177</v>
      </c>
      <c r="F147" s="145" t="s">
        <v>178</v>
      </c>
      <c r="G147" s="146" t="s">
        <v>146</v>
      </c>
      <c r="H147" s="147">
        <v>212.3</v>
      </c>
      <c r="I147" s="148"/>
      <c r="J147" s="149">
        <f>ROUND(I147*H147,2)</f>
        <v>0</v>
      </c>
      <c r="K147" s="145" t="s">
        <v>147</v>
      </c>
      <c r="L147" s="32"/>
      <c r="M147" s="150" t="s">
        <v>1</v>
      </c>
      <c r="N147" s="151" t="s">
        <v>39</v>
      </c>
      <c r="O147" s="57"/>
      <c r="P147" s="152">
        <f>O147*H147</f>
        <v>0</v>
      </c>
      <c r="Q147" s="152">
        <v>4.0000000000000003E-5</v>
      </c>
      <c r="R147" s="152">
        <f>Q147*H147</f>
        <v>8.4920000000000013E-3</v>
      </c>
      <c r="S147" s="152">
        <v>0</v>
      </c>
      <c r="T147" s="15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4" t="s">
        <v>148</v>
      </c>
      <c r="AT147" s="154" t="s">
        <v>143</v>
      </c>
      <c r="AU147" s="154" t="s">
        <v>84</v>
      </c>
      <c r="AY147" s="16" t="s">
        <v>140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6" t="s">
        <v>82</v>
      </c>
      <c r="BK147" s="155">
        <f>ROUND(I147*H147,2)</f>
        <v>0</v>
      </c>
      <c r="BL147" s="16" t="s">
        <v>148</v>
      </c>
      <c r="BM147" s="154" t="s">
        <v>620</v>
      </c>
    </row>
    <row r="148" spans="1:65" s="13" customFormat="1">
      <c r="B148" s="156"/>
      <c r="D148" s="157" t="s">
        <v>150</v>
      </c>
      <c r="E148" s="158" t="s">
        <v>1</v>
      </c>
      <c r="F148" s="159" t="s">
        <v>621</v>
      </c>
      <c r="H148" s="160">
        <v>212.3</v>
      </c>
      <c r="I148" s="161"/>
      <c r="L148" s="156"/>
      <c r="M148" s="162"/>
      <c r="N148" s="163"/>
      <c r="O148" s="163"/>
      <c r="P148" s="163"/>
      <c r="Q148" s="163"/>
      <c r="R148" s="163"/>
      <c r="S148" s="163"/>
      <c r="T148" s="164"/>
      <c r="AT148" s="158" t="s">
        <v>150</v>
      </c>
      <c r="AU148" s="158" t="s">
        <v>84</v>
      </c>
      <c r="AV148" s="13" t="s">
        <v>84</v>
      </c>
      <c r="AW148" s="13" t="s">
        <v>31</v>
      </c>
      <c r="AX148" s="13" t="s">
        <v>74</v>
      </c>
      <c r="AY148" s="158" t="s">
        <v>140</v>
      </c>
    </row>
    <row r="149" spans="1:65" s="14" customFormat="1">
      <c r="B149" s="165"/>
      <c r="D149" s="157" t="s">
        <v>150</v>
      </c>
      <c r="E149" s="166" t="s">
        <v>1</v>
      </c>
      <c r="F149" s="167" t="s">
        <v>152</v>
      </c>
      <c r="H149" s="168">
        <v>212.3</v>
      </c>
      <c r="I149" s="169"/>
      <c r="L149" s="165"/>
      <c r="M149" s="170"/>
      <c r="N149" s="171"/>
      <c r="O149" s="171"/>
      <c r="P149" s="171"/>
      <c r="Q149" s="171"/>
      <c r="R149" s="171"/>
      <c r="S149" s="171"/>
      <c r="T149" s="172"/>
      <c r="AT149" s="166" t="s">
        <v>150</v>
      </c>
      <c r="AU149" s="166" t="s">
        <v>84</v>
      </c>
      <c r="AV149" s="14" t="s">
        <v>148</v>
      </c>
      <c r="AW149" s="14" t="s">
        <v>31</v>
      </c>
      <c r="AX149" s="14" t="s">
        <v>82</v>
      </c>
      <c r="AY149" s="166" t="s">
        <v>140</v>
      </c>
    </row>
    <row r="150" spans="1:65" s="2" customFormat="1" ht="24.2" customHeight="1">
      <c r="A150" s="31"/>
      <c r="B150" s="142"/>
      <c r="C150" s="143" t="s">
        <v>148</v>
      </c>
      <c r="D150" s="143" t="s">
        <v>143</v>
      </c>
      <c r="E150" s="144" t="s">
        <v>476</v>
      </c>
      <c r="F150" s="145" t="s">
        <v>477</v>
      </c>
      <c r="G150" s="146" t="s">
        <v>166</v>
      </c>
      <c r="H150" s="147">
        <v>0.115</v>
      </c>
      <c r="I150" s="148"/>
      <c r="J150" s="149">
        <f>ROUND(I150*H150,2)</f>
        <v>0</v>
      </c>
      <c r="K150" s="145" t="s">
        <v>1</v>
      </c>
      <c r="L150" s="32"/>
      <c r="M150" s="150" t="s">
        <v>1</v>
      </c>
      <c r="N150" s="151" t="s">
        <v>39</v>
      </c>
      <c r="O150" s="57"/>
      <c r="P150" s="152">
        <f>O150*H150</f>
        <v>0</v>
      </c>
      <c r="Q150" s="152">
        <v>0</v>
      </c>
      <c r="R150" s="152">
        <f>Q150*H150</f>
        <v>0</v>
      </c>
      <c r="S150" s="152">
        <v>2</v>
      </c>
      <c r="T150" s="153">
        <f>S150*H150</f>
        <v>0.23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4" t="s">
        <v>148</v>
      </c>
      <c r="AT150" s="154" t="s">
        <v>143</v>
      </c>
      <c r="AU150" s="154" t="s">
        <v>84</v>
      </c>
      <c r="AY150" s="16" t="s">
        <v>140</v>
      </c>
      <c r="BE150" s="155">
        <f>IF(N150="základní",J150,0)</f>
        <v>0</v>
      </c>
      <c r="BF150" s="155">
        <f>IF(N150="snížená",J150,0)</f>
        <v>0</v>
      </c>
      <c r="BG150" s="155">
        <f>IF(N150="zákl. přenesená",J150,0)</f>
        <v>0</v>
      </c>
      <c r="BH150" s="155">
        <f>IF(N150="sníž. přenesená",J150,0)</f>
        <v>0</v>
      </c>
      <c r="BI150" s="155">
        <f>IF(N150="nulová",J150,0)</f>
        <v>0</v>
      </c>
      <c r="BJ150" s="16" t="s">
        <v>82</v>
      </c>
      <c r="BK150" s="155">
        <f>ROUND(I150*H150,2)</f>
        <v>0</v>
      </c>
      <c r="BL150" s="16" t="s">
        <v>148</v>
      </c>
      <c r="BM150" s="154" t="s">
        <v>622</v>
      </c>
    </row>
    <row r="151" spans="1:65" s="13" customFormat="1">
      <c r="B151" s="156"/>
      <c r="D151" s="157" t="s">
        <v>150</v>
      </c>
      <c r="E151" s="158" t="s">
        <v>1</v>
      </c>
      <c r="F151" s="159" t="s">
        <v>479</v>
      </c>
      <c r="H151" s="160">
        <v>0.115</v>
      </c>
      <c r="I151" s="161"/>
      <c r="L151" s="156"/>
      <c r="M151" s="162"/>
      <c r="N151" s="163"/>
      <c r="O151" s="163"/>
      <c r="P151" s="163"/>
      <c r="Q151" s="163"/>
      <c r="R151" s="163"/>
      <c r="S151" s="163"/>
      <c r="T151" s="164"/>
      <c r="AT151" s="158" t="s">
        <v>150</v>
      </c>
      <c r="AU151" s="158" t="s">
        <v>84</v>
      </c>
      <c r="AV151" s="13" t="s">
        <v>84</v>
      </c>
      <c r="AW151" s="13" t="s">
        <v>31</v>
      </c>
      <c r="AX151" s="13" t="s">
        <v>74</v>
      </c>
      <c r="AY151" s="158" t="s">
        <v>140</v>
      </c>
    </row>
    <row r="152" spans="1:65" s="14" customFormat="1">
      <c r="B152" s="165"/>
      <c r="D152" s="157" t="s">
        <v>150</v>
      </c>
      <c r="E152" s="166" t="s">
        <v>1</v>
      </c>
      <c r="F152" s="167" t="s">
        <v>152</v>
      </c>
      <c r="H152" s="168">
        <v>0.115</v>
      </c>
      <c r="I152" s="169"/>
      <c r="L152" s="165"/>
      <c r="M152" s="170"/>
      <c r="N152" s="171"/>
      <c r="O152" s="171"/>
      <c r="P152" s="171"/>
      <c r="Q152" s="171"/>
      <c r="R152" s="171"/>
      <c r="S152" s="171"/>
      <c r="T152" s="172"/>
      <c r="AT152" s="166" t="s">
        <v>150</v>
      </c>
      <c r="AU152" s="166" t="s">
        <v>84</v>
      </c>
      <c r="AV152" s="14" t="s">
        <v>148</v>
      </c>
      <c r="AW152" s="14" t="s">
        <v>31</v>
      </c>
      <c r="AX152" s="14" t="s">
        <v>82</v>
      </c>
      <c r="AY152" s="166" t="s">
        <v>140</v>
      </c>
    </row>
    <row r="153" spans="1:65" s="12" customFormat="1" ht="22.9" customHeight="1">
      <c r="B153" s="129"/>
      <c r="D153" s="130" t="s">
        <v>73</v>
      </c>
      <c r="E153" s="140" t="s">
        <v>195</v>
      </c>
      <c r="F153" s="140" t="s">
        <v>196</v>
      </c>
      <c r="I153" s="132"/>
      <c r="J153" s="141">
        <f>BK153</f>
        <v>0</v>
      </c>
      <c r="L153" s="129"/>
      <c r="M153" s="134"/>
      <c r="N153" s="135"/>
      <c r="O153" s="135"/>
      <c r="P153" s="136">
        <f>SUM(P154:P158)</f>
        <v>0</v>
      </c>
      <c r="Q153" s="135"/>
      <c r="R153" s="136">
        <f>SUM(R154:R158)</f>
        <v>0</v>
      </c>
      <c r="S153" s="135"/>
      <c r="T153" s="137">
        <f>SUM(T154:T158)</f>
        <v>0</v>
      </c>
      <c r="AR153" s="130" t="s">
        <v>82</v>
      </c>
      <c r="AT153" s="138" t="s">
        <v>73</v>
      </c>
      <c r="AU153" s="138" t="s">
        <v>82</v>
      </c>
      <c r="AY153" s="130" t="s">
        <v>140</v>
      </c>
      <c r="BK153" s="139">
        <f>SUM(BK154:BK158)</f>
        <v>0</v>
      </c>
    </row>
    <row r="154" spans="1:65" s="2" customFormat="1" ht="33" customHeight="1">
      <c r="A154" s="31"/>
      <c r="B154" s="142"/>
      <c r="C154" s="143" t="s">
        <v>172</v>
      </c>
      <c r="D154" s="143" t="s">
        <v>143</v>
      </c>
      <c r="E154" s="144" t="s">
        <v>198</v>
      </c>
      <c r="F154" s="145" t="s">
        <v>199</v>
      </c>
      <c r="G154" s="146" t="s">
        <v>200</v>
      </c>
      <c r="H154" s="147">
        <v>0.66600000000000004</v>
      </c>
      <c r="I154" s="148"/>
      <c r="J154" s="149">
        <f>ROUND(I154*H154,2)</f>
        <v>0</v>
      </c>
      <c r="K154" s="145" t="s">
        <v>147</v>
      </c>
      <c r="L154" s="32"/>
      <c r="M154" s="150" t="s">
        <v>1</v>
      </c>
      <c r="N154" s="151" t="s">
        <v>39</v>
      </c>
      <c r="O154" s="57"/>
      <c r="P154" s="152">
        <f>O154*H154</f>
        <v>0</v>
      </c>
      <c r="Q154" s="152">
        <v>0</v>
      </c>
      <c r="R154" s="152">
        <f>Q154*H154</f>
        <v>0</v>
      </c>
      <c r="S154" s="152">
        <v>0</v>
      </c>
      <c r="T154" s="153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4" t="s">
        <v>148</v>
      </c>
      <c r="AT154" s="154" t="s">
        <v>143</v>
      </c>
      <c r="AU154" s="154" t="s">
        <v>84</v>
      </c>
      <c r="AY154" s="16" t="s">
        <v>140</v>
      </c>
      <c r="BE154" s="155">
        <f>IF(N154="základní",J154,0)</f>
        <v>0</v>
      </c>
      <c r="BF154" s="155">
        <f>IF(N154="snížená",J154,0)</f>
        <v>0</v>
      </c>
      <c r="BG154" s="155">
        <f>IF(N154="zákl. přenesená",J154,0)</f>
        <v>0</v>
      </c>
      <c r="BH154" s="155">
        <f>IF(N154="sníž. přenesená",J154,0)</f>
        <v>0</v>
      </c>
      <c r="BI154" s="155">
        <f>IF(N154="nulová",J154,0)</f>
        <v>0</v>
      </c>
      <c r="BJ154" s="16" t="s">
        <v>82</v>
      </c>
      <c r="BK154" s="155">
        <f>ROUND(I154*H154,2)</f>
        <v>0</v>
      </c>
      <c r="BL154" s="16" t="s">
        <v>148</v>
      </c>
      <c r="BM154" s="154" t="s">
        <v>623</v>
      </c>
    </row>
    <row r="155" spans="1:65" s="2" customFormat="1" ht="24.2" customHeight="1">
      <c r="A155" s="31"/>
      <c r="B155" s="142"/>
      <c r="C155" s="143" t="s">
        <v>153</v>
      </c>
      <c r="D155" s="143" t="s">
        <v>143</v>
      </c>
      <c r="E155" s="144" t="s">
        <v>203</v>
      </c>
      <c r="F155" s="145" t="s">
        <v>204</v>
      </c>
      <c r="G155" s="146" t="s">
        <v>200</v>
      </c>
      <c r="H155" s="147">
        <v>0.66600000000000004</v>
      </c>
      <c r="I155" s="148"/>
      <c r="J155" s="149">
        <f>ROUND(I155*H155,2)</f>
        <v>0</v>
      </c>
      <c r="K155" s="145" t="s">
        <v>147</v>
      </c>
      <c r="L155" s="32"/>
      <c r="M155" s="150" t="s">
        <v>1</v>
      </c>
      <c r="N155" s="151" t="s">
        <v>39</v>
      </c>
      <c r="O155" s="57"/>
      <c r="P155" s="152">
        <f>O155*H155</f>
        <v>0</v>
      </c>
      <c r="Q155" s="152">
        <v>0</v>
      </c>
      <c r="R155" s="152">
        <f>Q155*H155</f>
        <v>0</v>
      </c>
      <c r="S155" s="152">
        <v>0</v>
      </c>
      <c r="T155" s="15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4" t="s">
        <v>148</v>
      </c>
      <c r="AT155" s="154" t="s">
        <v>143</v>
      </c>
      <c r="AU155" s="154" t="s">
        <v>84</v>
      </c>
      <c r="AY155" s="16" t="s">
        <v>140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6" t="s">
        <v>82</v>
      </c>
      <c r="BK155" s="155">
        <f>ROUND(I155*H155,2)</f>
        <v>0</v>
      </c>
      <c r="BL155" s="16" t="s">
        <v>148</v>
      </c>
      <c r="BM155" s="154" t="s">
        <v>624</v>
      </c>
    </row>
    <row r="156" spans="1:65" s="2" customFormat="1" ht="24.2" customHeight="1">
      <c r="A156" s="31"/>
      <c r="B156" s="142"/>
      <c r="C156" s="143" t="s">
        <v>180</v>
      </c>
      <c r="D156" s="143" t="s">
        <v>143</v>
      </c>
      <c r="E156" s="144" t="s">
        <v>206</v>
      </c>
      <c r="F156" s="145" t="s">
        <v>207</v>
      </c>
      <c r="G156" s="146" t="s">
        <v>200</v>
      </c>
      <c r="H156" s="147">
        <v>3.0640000000000001</v>
      </c>
      <c r="I156" s="148"/>
      <c r="J156" s="149">
        <f>ROUND(I156*H156,2)</f>
        <v>0</v>
      </c>
      <c r="K156" s="145" t="s">
        <v>147</v>
      </c>
      <c r="L156" s="32"/>
      <c r="M156" s="150" t="s">
        <v>1</v>
      </c>
      <c r="N156" s="151" t="s">
        <v>39</v>
      </c>
      <c r="O156" s="57"/>
      <c r="P156" s="152">
        <f>O156*H156</f>
        <v>0</v>
      </c>
      <c r="Q156" s="152">
        <v>0</v>
      </c>
      <c r="R156" s="152">
        <f>Q156*H156</f>
        <v>0</v>
      </c>
      <c r="S156" s="152">
        <v>0</v>
      </c>
      <c r="T156" s="153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4" t="s">
        <v>148</v>
      </c>
      <c r="AT156" s="154" t="s">
        <v>143</v>
      </c>
      <c r="AU156" s="154" t="s">
        <v>84</v>
      </c>
      <c r="AY156" s="16" t="s">
        <v>140</v>
      </c>
      <c r="BE156" s="155">
        <f>IF(N156="základní",J156,0)</f>
        <v>0</v>
      </c>
      <c r="BF156" s="155">
        <f>IF(N156="snížená",J156,0)</f>
        <v>0</v>
      </c>
      <c r="BG156" s="155">
        <f>IF(N156="zákl. přenesená",J156,0)</f>
        <v>0</v>
      </c>
      <c r="BH156" s="155">
        <f>IF(N156="sníž. přenesená",J156,0)</f>
        <v>0</v>
      </c>
      <c r="BI156" s="155">
        <f>IF(N156="nulová",J156,0)</f>
        <v>0</v>
      </c>
      <c r="BJ156" s="16" t="s">
        <v>82</v>
      </c>
      <c r="BK156" s="155">
        <f>ROUND(I156*H156,2)</f>
        <v>0</v>
      </c>
      <c r="BL156" s="16" t="s">
        <v>148</v>
      </c>
      <c r="BM156" s="154" t="s">
        <v>625</v>
      </c>
    </row>
    <row r="157" spans="1:65" s="13" customFormat="1">
      <c r="B157" s="156"/>
      <c r="D157" s="157" t="s">
        <v>150</v>
      </c>
      <c r="F157" s="159" t="s">
        <v>626</v>
      </c>
      <c r="H157" s="160">
        <v>3.0640000000000001</v>
      </c>
      <c r="I157" s="161"/>
      <c r="L157" s="156"/>
      <c r="M157" s="162"/>
      <c r="N157" s="163"/>
      <c r="O157" s="163"/>
      <c r="P157" s="163"/>
      <c r="Q157" s="163"/>
      <c r="R157" s="163"/>
      <c r="S157" s="163"/>
      <c r="T157" s="164"/>
      <c r="AT157" s="158" t="s">
        <v>150</v>
      </c>
      <c r="AU157" s="158" t="s">
        <v>84</v>
      </c>
      <c r="AV157" s="13" t="s">
        <v>84</v>
      </c>
      <c r="AW157" s="13" t="s">
        <v>3</v>
      </c>
      <c r="AX157" s="13" t="s">
        <v>82</v>
      </c>
      <c r="AY157" s="158" t="s">
        <v>140</v>
      </c>
    </row>
    <row r="158" spans="1:65" s="2" customFormat="1" ht="33" customHeight="1">
      <c r="A158" s="31"/>
      <c r="B158" s="142"/>
      <c r="C158" s="143" t="s">
        <v>185</v>
      </c>
      <c r="D158" s="143" t="s">
        <v>143</v>
      </c>
      <c r="E158" s="144" t="s">
        <v>211</v>
      </c>
      <c r="F158" s="145" t="s">
        <v>212</v>
      </c>
      <c r="G158" s="146" t="s">
        <v>200</v>
      </c>
      <c r="H158" s="147">
        <v>0.66600000000000004</v>
      </c>
      <c r="I158" s="148"/>
      <c r="J158" s="149">
        <f>ROUND(I158*H158,2)</f>
        <v>0</v>
      </c>
      <c r="K158" s="145" t="s">
        <v>147</v>
      </c>
      <c r="L158" s="32"/>
      <c r="M158" s="150" t="s">
        <v>1</v>
      </c>
      <c r="N158" s="151" t="s">
        <v>39</v>
      </c>
      <c r="O158" s="57"/>
      <c r="P158" s="152">
        <f>O158*H158</f>
        <v>0</v>
      </c>
      <c r="Q158" s="152">
        <v>0</v>
      </c>
      <c r="R158" s="152">
        <f>Q158*H158</f>
        <v>0</v>
      </c>
      <c r="S158" s="152">
        <v>0</v>
      </c>
      <c r="T158" s="153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4" t="s">
        <v>148</v>
      </c>
      <c r="AT158" s="154" t="s">
        <v>143</v>
      </c>
      <c r="AU158" s="154" t="s">
        <v>84</v>
      </c>
      <c r="AY158" s="16" t="s">
        <v>140</v>
      </c>
      <c r="BE158" s="155">
        <f>IF(N158="základní",J158,0)</f>
        <v>0</v>
      </c>
      <c r="BF158" s="155">
        <f>IF(N158="snížená",J158,0)</f>
        <v>0</v>
      </c>
      <c r="BG158" s="155">
        <f>IF(N158="zákl. přenesená",J158,0)</f>
        <v>0</v>
      </c>
      <c r="BH158" s="155">
        <f>IF(N158="sníž. přenesená",J158,0)</f>
        <v>0</v>
      </c>
      <c r="BI158" s="155">
        <f>IF(N158="nulová",J158,0)</f>
        <v>0</v>
      </c>
      <c r="BJ158" s="16" t="s">
        <v>82</v>
      </c>
      <c r="BK158" s="155">
        <f>ROUND(I158*H158,2)</f>
        <v>0</v>
      </c>
      <c r="BL158" s="16" t="s">
        <v>148</v>
      </c>
      <c r="BM158" s="154" t="s">
        <v>627</v>
      </c>
    </row>
    <row r="159" spans="1:65" s="12" customFormat="1" ht="22.9" customHeight="1">
      <c r="B159" s="129"/>
      <c r="D159" s="130" t="s">
        <v>73</v>
      </c>
      <c r="E159" s="140" t="s">
        <v>214</v>
      </c>
      <c r="F159" s="140" t="s">
        <v>215</v>
      </c>
      <c r="I159" s="132"/>
      <c r="J159" s="141">
        <f>BK159</f>
        <v>0</v>
      </c>
      <c r="L159" s="129"/>
      <c r="M159" s="134"/>
      <c r="N159" s="135"/>
      <c r="O159" s="135"/>
      <c r="P159" s="136">
        <f>P160</f>
        <v>0</v>
      </c>
      <c r="Q159" s="135"/>
      <c r="R159" s="136">
        <f>R160</f>
        <v>0</v>
      </c>
      <c r="S159" s="135"/>
      <c r="T159" s="137">
        <f>T160</f>
        <v>0</v>
      </c>
      <c r="AR159" s="130" t="s">
        <v>82</v>
      </c>
      <c r="AT159" s="138" t="s">
        <v>73</v>
      </c>
      <c r="AU159" s="138" t="s">
        <v>82</v>
      </c>
      <c r="AY159" s="130" t="s">
        <v>140</v>
      </c>
      <c r="BK159" s="139">
        <f>BK160</f>
        <v>0</v>
      </c>
    </row>
    <row r="160" spans="1:65" s="2" customFormat="1" ht="24.2" customHeight="1">
      <c r="A160" s="31"/>
      <c r="B160" s="142"/>
      <c r="C160" s="143" t="s">
        <v>170</v>
      </c>
      <c r="D160" s="143" t="s">
        <v>143</v>
      </c>
      <c r="E160" s="144" t="s">
        <v>217</v>
      </c>
      <c r="F160" s="145" t="s">
        <v>218</v>
      </c>
      <c r="G160" s="146" t="s">
        <v>200</v>
      </c>
      <c r="H160" s="147">
        <v>0.90300000000000002</v>
      </c>
      <c r="I160" s="148"/>
      <c r="J160" s="149">
        <f>ROUND(I160*H160,2)</f>
        <v>0</v>
      </c>
      <c r="K160" s="145" t="s">
        <v>147</v>
      </c>
      <c r="L160" s="32"/>
      <c r="M160" s="150" t="s">
        <v>1</v>
      </c>
      <c r="N160" s="151" t="s">
        <v>39</v>
      </c>
      <c r="O160" s="57"/>
      <c r="P160" s="152">
        <f>O160*H160</f>
        <v>0</v>
      </c>
      <c r="Q160" s="152">
        <v>0</v>
      </c>
      <c r="R160" s="152">
        <f>Q160*H160</f>
        <v>0</v>
      </c>
      <c r="S160" s="152">
        <v>0</v>
      </c>
      <c r="T160" s="15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4" t="s">
        <v>148</v>
      </c>
      <c r="AT160" s="154" t="s">
        <v>143</v>
      </c>
      <c r="AU160" s="154" t="s">
        <v>84</v>
      </c>
      <c r="AY160" s="16" t="s">
        <v>140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6" t="s">
        <v>82</v>
      </c>
      <c r="BK160" s="155">
        <f>ROUND(I160*H160,2)</f>
        <v>0</v>
      </c>
      <c r="BL160" s="16" t="s">
        <v>148</v>
      </c>
      <c r="BM160" s="154" t="s">
        <v>628</v>
      </c>
    </row>
    <row r="161" spans="1:65" s="12" customFormat="1" ht="25.9" customHeight="1">
      <c r="B161" s="129"/>
      <c r="D161" s="130" t="s">
        <v>73</v>
      </c>
      <c r="E161" s="131" t="s">
        <v>220</v>
      </c>
      <c r="F161" s="131" t="s">
        <v>221</v>
      </c>
      <c r="I161" s="132"/>
      <c r="J161" s="133">
        <f>BK161</f>
        <v>0</v>
      </c>
      <c r="L161" s="129"/>
      <c r="M161" s="134"/>
      <c r="N161" s="135"/>
      <c r="O161" s="135"/>
      <c r="P161" s="136">
        <f>P162+P164+P166+P168+P175+P179+P183+P189+P199+P204+P219</f>
        <v>0</v>
      </c>
      <c r="Q161" s="135"/>
      <c r="R161" s="136">
        <f>R162+R164+R166+R168+R175+R179+R183+R189+R199+R204+R219</f>
        <v>0.54447012000000006</v>
      </c>
      <c r="S161" s="135"/>
      <c r="T161" s="137">
        <f>T162+T164+T166+T168+T175+T179+T183+T189+T199+T204+T219</f>
        <v>0.43634388999999996</v>
      </c>
      <c r="AR161" s="130" t="s">
        <v>84</v>
      </c>
      <c r="AT161" s="138" t="s">
        <v>73</v>
      </c>
      <c r="AU161" s="138" t="s">
        <v>74</v>
      </c>
      <c r="AY161" s="130" t="s">
        <v>140</v>
      </c>
      <c r="BK161" s="139">
        <f>BK162+BK164+BK166+BK168+BK175+BK179+BK183+BK189+BK199+BK204+BK219</f>
        <v>0</v>
      </c>
    </row>
    <row r="162" spans="1:65" s="12" customFormat="1" ht="22.9" customHeight="1">
      <c r="B162" s="129"/>
      <c r="D162" s="130" t="s">
        <v>73</v>
      </c>
      <c r="E162" s="140" t="s">
        <v>241</v>
      </c>
      <c r="F162" s="140" t="s">
        <v>242</v>
      </c>
      <c r="I162" s="132"/>
      <c r="J162" s="141">
        <f>BK162</f>
        <v>0</v>
      </c>
      <c r="L162" s="129"/>
      <c r="M162" s="134"/>
      <c r="N162" s="135"/>
      <c r="O162" s="135"/>
      <c r="P162" s="136">
        <f>P163</f>
        <v>0</v>
      </c>
      <c r="Q162" s="135"/>
      <c r="R162" s="136">
        <f>R163</f>
        <v>3.6000000000000002E-4</v>
      </c>
      <c r="S162" s="135"/>
      <c r="T162" s="137">
        <f>T163</f>
        <v>0</v>
      </c>
      <c r="AR162" s="130" t="s">
        <v>84</v>
      </c>
      <c r="AT162" s="138" t="s">
        <v>73</v>
      </c>
      <c r="AU162" s="138" t="s">
        <v>82</v>
      </c>
      <c r="AY162" s="130" t="s">
        <v>140</v>
      </c>
      <c r="BK162" s="139">
        <f>BK163</f>
        <v>0</v>
      </c>
    </row>
    <row r="163" spans="1:65" s="2" customFormat="1" ht="16.5" customHeight="1">
      <c r="A163" s="31"/>
      <c r="B163" s="142"/>
      <c r="C163" s="143" t="s">
        <v>197</v>
      </c>
      <c r="D163" s="143" t="s">
        <v>143</v>
      </c>
      <c r="E163" s="144" t="s">
        <v>244</v>
      </c>
      <c r="F163" s="145" t="s">
        <v>245</v>
      </c>
      <c r="G163" s="146" t="s">
        <v>246</v>
      </c>
      <c r="H163" s="147">
        <v>1</v>
      </c>
      <c r="I163" s="148"/>
      <c r="J163" s="149">
        <f>ROUND(I163*H163,2)</f>
        <v>0</v>
      </c>
      <c r="K163" s="145" t="s">
        <v>1</v>
      </c>
      <c r="L163" s="32"/>
      <c r="M163" s="150" t="s">
        <v>1</v>
      </c>
      <c r="N163" s="151" t="s">
        <v>39</v>
      </c>
      <c r="O163" s="57"/>
      <c r="P163" s="152">
        <f>O163*H163</f>
        <v>0</v>
      </c>
      <c r="Q163" s="152">
        <v>3.6000000000000002E-4</v>
      </c>
      <c r="R163" s="152">
        <f>Q163*H163</f>
        <v>3.6000000000000002E-4</v>
      </c>
      <c r="S163" s="152">
        <v>0</v>
      </c>
      <c r="T163" s="153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4" t="s">
        <v>227</v>
      </c>
      <c r="AT163" s="154" t="s">
        <v>143</v>
      </c>
      <c r="AU163" s="154" t="s">
        <v>84</v>
      </c>
      <c r="AY163" s="16" t="s">
        <v>140</v>
      </c>
      <c r="BE163" s="155">
        <f>IF(N163="základní",J163,0)</f>
        <v>0</v>
      </c>
      <c r="BF163" s="155">
        <f>IF(N163="snížená",J163,0)</f>
        <v>0</v>
      </c>
      <c r="BG163" s="155">
        <f>IF(N163="zákl. přenesená",J163,0)</f>
        <v>0</v>
      </c>
      <c r="BH163" s="155">
        <f>IF(N163="sníž. přenesená",J163,0)</f>
        <v>0</v>
      </c>
      <c r="BI163" s="155">
        <f>IF(N163="nulová",J163,0)</f>
        <v>0</v>
      </c>
      <c r="BJ163" s="16" t="s">
        <v>82</v>
      </c>
      <c r="BK163" s="155">
        <f>ROUND(I163*H163,2)</f>
        <v>0</v>
      </c>
      <c r="BL163" s="16" t="s">
        <v>227</v>
      </c>
      <c r="BM163" s="154" t="s">
        <v>629</v>
      </c>
    </row>
    <row r="164" spans="1:65" s="12" customFormat="1" ht="22.9" customHeight="1">
      <c r="B164" s="129"/>
      <c r="D164" s="130" t="s">
        <v>73</v>
      </c>
      <c r="E164" s="140" t="s">
        <v>248</v>
      </c>
      <c r="F164" s="140" t="s">
        <v>249</v>
      </c>
      <c r="I164" s="132"/>
      <c r="J164" s="141">
        <f>BK164</f>
        <v>0</v>
      </c>
      <c r="L164" s="129"/>
      <c r="M164" s="134"/>
      <c r="N164" s="135"/>
      <c r="O164" s="135"/>
      <c r="P164" s="136">
        <f>P165</f>
        <v>0</v>
      </c>
      <c r="Q164" s="135"/>
      <c r="R164" s="136">
        <f>R165</f>
        <v>5.0000000000000001E-4</v>
      </c>
      <c r="S164" s="135"/>
      <c r="T164" s="137">
        <f>T165</f>
        <v>0</v>
      </c>
      <c r="AR164" s="130" t="s">
        <v>84</v>
      </c>
      <c r="AT164" s="138" t="s">
        <v>73</v>
      </c>
      <c r="AU164" s="138" t="s">
        <v>82</v>
      </c>
      <c r="AY164" s="130" t="s">
        <v>140</v>
      </c>
      <c r="BK164" s="139">
        <f>BK165</f>
        <v>0</v>
      </c>
    </row>
    <row r="165" spans="1:65" s="2" customFormat="1" ht="16.5" customHeight="1">
      <c r="A165" s="31"/>
      <c r="B165" s="142"/>
      <c r="C165" s="143" t="s">
        <v>202</v>
      </c>
      <c r="D165" s="143" t="s">
        <v>143</v>
      </c>
      <c r="E165" s="144" t="s">
        <v>251</v>
      </c>
      <c r="F165" s="145" t="s">
        <v>252</v>
      </c>
      <c r="G165" s="146" t="s">
        <v>246</v>
      </c>
      <c r="H165" s="147">
        <v>1</v>
      </c>
      <c r="I165" s="148"/>
      <c r="J165" s="149">
        <f>ROUND(I165*H165,2)</f>
        <v>0</v>
      </c>
      <c r="K165" s="145" t="s">
        <v>147</v>
      </c>
      <c r="L165" s="32"/>
      <c r="M165" s="150" t="s">
        <v>1</v>
      </c>
      <c r="N165" s="151" t="s">
        <v>39</v>
      </c>
      <c r="O165" s="57"/>
      <c r="P165" s="152">
        <f>O165*H165</f>
        <v>0</v>
      </c>
      <c r="Q165" s="152">
        <v>5.0000000000000001E-4</v>
      </c>
      <c r="R165" s="152">
        <f>Q165*H165</f>
        <v>5.0000000000000001E-4</v>
      </c>
      <c r="S165" s="152">
        <v>0</v>
      </c>
      <c r="T165" s="153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4" t="s">
        <v>227</v>
      </c>
      <c r="AT165" s="154" t="s">
        <v>143</v>
      </c>
      <c r="AU165" s="154" t="s">
        <v>84</v>
      </c>
      <c r="AY165" s="16" t="s">
        <v>140</v>
      </c>
      <c r="BE165" s="155">
        <f>IF(N165="základní",J165,0)</f>
        <v>0</v>
      </c>
      <c r="BF165" s="155">
        <f>IF(N165="snížená",J165,0)</f>
        <v>0</v>
      </c>
      <c r="BG165" s="155">
        <f>IF(N165="zákl. přenesená",J165,0)</f>
        <v>0</v>
      </c>
      <c r="BH165" s="155">
        <f>IF(N165="sníž. přenesená",J165,0)</f>
        <v>0</v>
      </c>
      <c r="BI165" s="155">
        <f>IF(N165="nulová",J165,0)</f>
        <v>0</v>
      </c>
      <c r="BJ165" s="16" t="s">
        <v>82</v>
      </c>
      <c r="BK165" s="155">
        <f>ROUND(I165*H165,2)</f>
        <v>0</v>
      </c>
      <c r="BL165" s="16" t="s">
        <v>227</v>
      </c>
      <c r="BM165" s="154" t="s">
        <v>630</v>
      </c>
    </row>
    <row r="166" spans="1:65" s="12" customFormat="1" ht="22.9" customHeight="1">
      <c r="B166" s="129"/>
      <c r="D166" s="130" t="s">
        <v>73</v>
      </c>
      <c r="E166" s="140" t="s">
        <v>496</v>
      </c>
      <c r="F166" s="140" t="s">
        <v>497</v>
      </c>
      <c r="I166" s="132"/>
      <c r="J166" s="141">
        <f>BK166</f>
        <v>0</v>
      </c>
      <c r="L166" s="129"/>
      <c r="M166" s="134"/>
      <c r="N166" s="135"/>
      <c r="O166" s="135"/>
      <c r="P166" s="136">
        <f>P167</f>
        <v>0</v>
      </c>
      <c r="Q166" s="135"/>
      <c r="R166" s="136">
        <f>R167</f>
        <v>2.4000000000000001E-4</v>
      </c>
      <c r="S166" s="135"/>
      <c r="T166" s="137">
        <f>T167</f>
        <v>2.5400000000000002E-3</v>
      </c>
      <c r="AR166" s="130" t="s">
        <v>84</v>
      </c>
      <c r="AT166" s="138" t="s">
        <v>73</v>
      </c>
      <c r="AU166" s="138" t="s">
        <v>82</v>
      </c>
      <c r="AY166" s="130" t="s">
        <v>140</v>
      </c>
      <c r="BK166" s="139">
        <f>BK167</f>
        <v>0</v>
      </c>
    </row>
    <row r="167" spans="1:65" s="2" customFormat="1" ht="21.75" customHeight="1">
      <c r="A167" s="31"/>
      <c r="B167" s="142"/>
      <c r="C167" s="143" t="s">
        <v>8</v>
      </c>
      <c r="D167" s="143" t="s">
        <v>143</v>
      </c>
      <c r="E167" s="144" t="s">
        <v>631</v>
      </c>
      <c r="F167" s="145" t="s">
        <v>632</v>
      </c>
      <c r="G167" s="146" t="s">
        <v>246</v>
      </c>
      <c r="H167" s="147">
        <v>1</v>
      </c>
      <c r="I167" s="148"/>
      <c r="J167" s="149">
        <f>ROUND(I167*H167,2)</f>
        <v>0</v>
      </c>
      <c r="K167" s="145" t="s">
        <v>1</v>
      </c>
      <c r="L167" s="32"/>
      <c r="M167" s="150" t="s">
        <v>1</v>
      </c>
      <c r="N167" s="151" t="s">
        <v>39</v>
      </c>
      <c r="O167" s="57"/>
      <c r="P167" s="152">
        <f>O167*H167</f>
        <v>0</v>
      </c>
      <c r="Q167" s="152">
        <v>2.4000000000000001E-4</v>
      </c>
      <c r="R167" s="152">
        <f>Q167*H167</f>
        <v>2.4000000000000001E-4</v>
      </c>
      <c r="S167" s="152">
        <v>2.5400000000000002E-3</v>
      </c>
      <c r="T167" s="153">
        <f>S167*H167</f>
        <v>2.5400000000000002E-3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4" t="s">
        <v>227</v>
      </c>
      <c r="AT167" s="154" t="s">
        <v>143</v>
      </c>
      <c r="AU167" s="154" t="s">
        <v>84</v>
      </c>
      <c r="AY167" s="16" t="s">
        <v>140</v>
      </c>
      <c r="BE167" s="155">
        <f>IF(N167="základní",J167,0)</f>
        <v>0</v>
      </c>
      <c r="BF167" s="155">
        <f>IF(N167="snížená",J167,0)</f>
        <v>0</v>
      </c>
      <c r="BG167" s="155">
        <f>IF(N167="zákl. přenesená",J167,0)</f>
        <v>0</v>
      </c>
      <c r="BH167" s="155">
        <f>IF(N167="sníž. přenesená",J167,0)</f>
        <v>0</v>
      </c>
      <c r="BI167" s="155">
        <f>IF(N167="nulová",J167,0)</f>
        <v>0</v>
      </c>
      <c r="BJ167" s="16" t="s">
        <v>82</v>
      </c>
      <c r="BK167" s="155">
        <f>ROUND(I167*H167,2)</f>
        <v>0</v>
      </c>
      <c r="BL167" s="16" t="s">
        <v>227</v>
      </c>
      <c r="BM167" s="154" t="s">
        <v>633</v>
      </c>
    </row>
    <row r="168" spans="1:65" s="12" customFormat="1" ht="22.9" customHeight="1">
      <c r="B168" s="129"/>
      <c r="D168" s="130" t="s">
        <v>73</v>
      </c>
      <c r="E168" s="140" t="s">
        <v>254</v>
      </c>
      <c r="F168" s="140" t="s">
        <v>255</v>
      </c>
      <c r="I168" s="132"/>
      <c r="J168" s="141">
        <f>BK168</f>
        <v>0</v>
      </c>
      <c r="L168" s="129"/>
      <c r="M168" s="134"/>
      <c r="N168" s="135"/>
      <c r="O168" s="135"/>
      <c r="P168" s="136">
        <f>SUM(P169:P174)</f>
        <v>0</v>
      </c>
      <c r="Q168" s="135"/>
      <c r="R168" s="136">
        <f>SUM(R169:R174)</f>
        <v>7.5499999999999994E-3</v>
      </c>
      <c r="S168" s="135"/>
      <c r="T168" s="137">
        <f>SUM(T169:T174)</f>
        <v>0</v>
      </c>
      <c r="AR168" s="130" t="s">
        <v>84</v>
      </c>
      <c r="AT168" s="138" t="s">
        <v>73</v>
      </c>
      <c r="AU168" s="138" t="s">
        <v>82</v>
      </c>
      <c r="AY168" s="130" t="s">
        <v>140</v>
      </c>
      <c r="BK168" s="139">
        <f>SUM(BK169:BK174)</f>
        <v>0</v>
      </c>
    </row>
    <row r="169" spans="1:65" s="2" customFormat="1" ht="21.75" customHeight="1">
      <c r="A169" s="31"/>
      <c r="B169" s="142"/>
      <c r="C169" s="173" t="s">
        <v>210</v>
      </c>
      <c r="D169" s="173" t="s">
        <v>230</v>
      </c>
      <c r="E169" s="174" t="s">
        <v>634</v>
      </c>
      <c r="F169" s="175" t="s">
        <v>635</v>
      </c>
      <c r="G169" s="176" t="s">
        <v>157</v>
      </c>
      <c r="H169" s="177">
        <v>1</v>
      </c>
      <c r="I169" s="178"/>
      <c r="J169" s="179">
        <f t="shared" ref="J169:J174" si="0">ROUND(I169*H169,2)</f>
        <v>0</v>
      </c>
      <c r="K169" s="175" t="s">
        <v>147</v>
      </c>
      <c r="L169" s="180"/>
      <c r="M169" s="181" t="s">
        <v>1</v>
      </c>
      <c r="N169" s="182" t="s">
        <v>39</v>
      </c>
      <c r="O169" s="57"/>
      <c r="P169" s="152">
        <f t="shared" ref="P169:P174" si="1">O169*H169</f>
        <v>0</v>
      </c>
      <c r="Q169" s="152">
        <v>2E-3</v>
      </c>
      <c r="R169" s="152">
        <f t="shared" ref="R169:R174" si="2">Q169*H169</f>
        <v>2E-3</v>
      </c>
      <c r="S169" s="152">
        <v>0</v>
      </c>
      <c r="T169" s="153">
        <f t="shared" ref="T169:T174" si="3"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4" t="s">
        <v>233</v>
      </c>
      <c r="AT169" s="154" t="s">
        <v>230</v>
      </c>
      <c r="AU169" s="154" t="s">
        <v>84</v>
      </c>
      <c r="AY169" s="16" t="s">
        <v>140</v>
      </c>
      <c r="BE169" s="155">
        <f t="shared" ref="BE169:BE174" si="4">IF(N169="základní",J169,0)</f>
        <v>0</v>
      </c>
      <c r="BF169" s="155">
        <f t="shared" ref="BF169:BF174" si="5">IF(N169="snížená",J169,0)</f>
        <v>0</v>
      </c>
      <c r="BG169" s="155">
        <f t="shared" ref="BG169:BG174" si="6">IF(N169="zákl. přenesená",J169,0)</f>
        <v>0</v>
      </c>
      <c r="BH169" s="155">
        <f t="shared" ref="BH169:BH174" si="7">IF(N169="sníž. přenesená",J169,0)</f>
        <v>0</v>
      </c>
      <c r="BI169" s="155">
        <f t="shared" ref="BI169:BI174" si="8">IF(N169="nulová",J169,0)</f>
        <v>0</v>
      </c>
      <c r="BJ169" s="16" t="s">
        <v>82</v>
      </c>
      <c r="BK169" s="155">
        <f t="shared" ref="BK169:BK174" si="9">ROUND(I169*H169,2)</f>
        <v>0</v>
      </c>
      <c r="BL169" s="16" t="s">
        <v>227</v>
      </c>
      <c r="BM169" s="154" t="s">
        <v>636</v>
      </c>
    </row>
    <row r="170" spans="1:65" s="2" customFormat="1" ht="24.2" customHeight="1">
      <c r="A170" s="31"/>
      <c r="B170" s="142"/>
      <c r="C170" s="143" t="s">
        <v>216</v>
      </c>
      <c r="D170" s="143" t="s">
        <v>143</v>
      </c>
      <c r="E170" s="144" t="s">
        <v>637</v>
      </c>
      <c r="F170" s="145" t="s">
        <v>638</v>
      </c>
      <c r="G170" s="146" t="s">
        <v>157</v>
      </c>
      <c r="H170" s="147">
        <v>3</v>
      </c>
      <c r="I170" s="148"/>
      <c r="J170" s="149">
        <f t="shared" si="0"/>
        <v>0</v>
      </c>
      <c r="K170" s="145" t="s">
        <v>147</v>
      </c>
      <c r="L170" s="32"/>
      <c r="M170" s="150" t="s">
        <v>1</v>
      </c>
      <c r="N170" s="151" t="s">
        <v>39</v>
      </c>
      <c r="O170" s="57"/>
      <c r="P170" s="152">
        <f t="shared" si="1"/>
        <v>0</v>
      </c>
      <c r="Q170" s="152">
        <v>4.0000000000000003E-5</v>
      </c>
      <c r="R170" s="152">
        <f t="shared" si="2"/>
        <v>1.2000000000000002E-4</v>
      </c>
      <c r="S170" s="152">
        <v>0</v>
      </c>
      <c r="T170" s="153">
        <f t="shared" si="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4" t="s">
        <v>227</v>
      </c>
      <c r="AT170" s="154" t="s">
        <v>143</v>
      </c>
      <c r="AU170" s="154" t="s">
        <v>84</v>
      </c>
      <c r="AY170" s="16" t="s">
        <v>140</v>
      </c>
      <c r="BE170" s="155">
        <f t="shared" si="4"/>
        <v>0</v>
      </c>
      <c r="BF170" s="155">
        <f t="shared" si="5"/>
        <v>0</v>
      </c>
      <c r="BG170" s="155">
        <f t="shared" si="6"/>
        <v>0</v>
      </c>
      <c r="BH170" s="155">
        <f t="shared" si="7"/>
        <v>0</v>
      </c>
      <c r="BI170" s="155">
        <f t="shared" si="8"/>
        <v>0</v>
      </c>
      <c r="BJ170" s="16" t="s">
        <v>82</v>
      </c>
      <c r="BK170" s="155">
        <f t="shared" si="9"/>
        <v>0</v>
      </c>
      <c r="BL170" s="16" t="s">
        <v>227</v>
      </c>
      <c r="BM170" s="154" t="s">
        <v>639</v>
      </c>
    </row>
    <row r="171" spans="1:65" s="2" customFormat="1" ht="16.5" customHeight="1">
      <c r="A171" s="31"/>
      <c r="B171" s="142"/>
      <c r="C171" s="173" t="s">
        <v>224</v>
      </c>
      <c r="D171" s="173" t="s">
        <v>230</v>
      </c>
      <c r="E171" s="174" t="s">
        <v>640</v>
      </c>
      <c r="F171" s="175" t="s">
        <v>641</v>
      </c>
      <c r="G171" s="176" t="s">
        <v>157</v>
      </c>
      <c r="H171" s="177">
        <v>3</v>
      </c>
      <c r="I171" s="178"/>
      <c r="J171" s="179">
        <f t="shared" si="0"/>
        <v>0</v>
      </c>
      <c r="K171" s="175" t="s">
        <v>147</v>
      </c>
      <c r="L171" s="180"/>
      <c r="M171" s="181" t="s">
        <v>1</v>
      </c>
      <c r="N171" s="182" t="s">
        <v>39</v>
      </c>
      <c r="O171" s="57"/>
      <c r="P171" s="152">
        <f t="shared" si="1"/>
        <v>0</v>
      </c>
      <c r="Q171" s="152">
        <v>1.47E-3</v>
      </c>
      <c r="R171" s="152">
        <f t="shared" si="2"/>
        <v>4.4099999999999999E-3</v>
      </c>
      <c r="S171" s="152">
        <v>0</v>
      </c>
      <c r="T171" s="153">
        <f t="shared" si="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4" t="s">
        <v>233</v>
      </c>
      <c r="AT171" s="154" t="s">
        <v>230</v>
      </c>
      <c r="AU171" s="154" t="s">
        <v>84</v>
      </c>
      <c r="AY171" s="16" t="s">
        <v>140</v>
      </c>
      <c r="BE171" s="155">
        <f t="shared" si="4"/>
        <v>0</v>
      </c>
      <c r="BF171" s="155">
        <f t="shared" si="5"/>
        <v>0</v>
      </c>
      <c r="BG171" s="155">
        <f t="shared" si="6"/>
        <v>0</v>
      </c>
      <c r="BH171" s="155">
        <f t="shared" si="7"/>
        <v>0</v>
      </c>
      <c r="BI171" s="155">
        <f t="shared" si="8"/>
        <v>0</v>
      </c>
      <c r="BJ171" s="16" t="s">
        <v>82</v>
      </c>
      <c r="BK171" s="155">
        <f t="shared" si="9"/>
        <v>0</v>
      </c>
      <c r="BL171" s="16" t="s">
        <v>227</v>
      </c>
      <c r="BM171" s="154" t="s">
        <v>642</v>
      </c>
    </row>
    <row r="172" spans="1:65" s="2" customFormat="1" ht="21.75" customHeight="1">
      <c r="A172" s="31"/>
      <c r="B172" s="142"/>
      <c r="C172" s="143" t="s">
        <v>227</v>
      </c>
      <c r="D172" s="143" t="s">
        <v>143</v>
      </c>
      <c r="E172" s="144" t="s">
        <v>643</v>
      </c>
      <c r="F172" s="145" t="s">
        <v>644</v>
      </c>
      <c r="G172" s="146" t="s">
        <v>157</v>
      </c>
      <c r="H172" s="147">
        <v>3</v>
      </c>
      <c r="I172" s="148"/>
      <c r="J172" s="149">
        <f t="shared" si="0"/>
        <v>0</v>
      </c>
      <c r="K172" s="145" t="s">
        <v>147</v>
      </c>
      <c r="L172" s="32"/>
      <c r="M172" s="150" t="s">
        <v>1</v>
      </c>
      <c r="N172" s="151" t="s">
        <v>39</v>
      </c>
      <c r="O172" s="57"/>
      <c r="P172" s="152">
        <f t="shared" si="1"/>
        <v>0</v>
      </c>
      <c r="Q172" s="152">
        <v>1.4999999999999999E-4</v>
      </c>
      <c r="R172" s="152">
        <f t="shared" si="2"/>
        <v>4.4999999999999999E-4</v>
      </c>
      <c r="S172" s="152">
        <v>0</v>
      </c>
      <c r="T172" s="153">
        <f t="shared" si="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4" t="s">
        <v>227</v>
      </c>
      <c r="AT172" s="154" t="s">
        <v>143</v>
      </c>
      <c r="AU172" s="154" t="s">
        <v>84</v>
      </c>
      <c r="AY172" s="16" t="s">
        <v>140</v>
      </c>
      <c r="BE172" s="155">
        <f t="shared" si="4"/>
        <v>0</v>
      </c>
      <c r="BF172" s="155">
        <f t="shared" si="5"/>
        <v>0</v>
      </c>
      <c r="BG172" s="155">
        <f t="shared" si="6"/>
        <v>0</v>
      </c>
      <c r="BH172" s="155">
        <f t="shared" si="7"/>
        <v>0</v>
      </c>
      <c r="BI172" s="155">
        <f t="shared" si="8"/>
        <v>0</v>
      </c>
      <c r="BJ172" s="16" t="s">
        <v>82</v>
      </c>
      <c r="BK172" s="155">
        <f t="shared" si="9"/>
        <v>0</v>
      </c>
      <c r="BL172" s="16" t="s">
        <v>227</v>
      </c>
      <c r="BM172" s="154" t="s">
        <v>645</v>
      </c>
    </row>
    <row r="173" spans="1:65" s="2" customFormat="1" ht="24.2" customHeight="1">
      <c r="A173" s="31"/>
      <c r="B173" s="142"/>
      <c r="C173" s="173" t="s">
        <v>236</v>
      </c>
      <c r="D173" s="173" t="s">
        <v>230</v>
      </c>
      <c r="E173" s="174" t="s">
        <v>646</v>
      </c>
      <c r="F173" s="175" t="s">
        <v>647</v>
      </c>
      <c r="G173" s="176" t="s">
        <v>157</v>
      </c>
      <c r="H173" s="177">
        <v>3</v>
      </c>
      <c r="I173" s="178"/>
      <c r="J173" s="179">
        <f t="shared" si="0"/>
        <v>0</v>
      </c>
      <c r="K173" s="175" t="s">
        <v>147</v>
      </c>
      <c r="L173" s="180"/>
      <c r="M173" s="181" t="s">
        <v>1</v>
      </c>
      <c r="N173" s="182" t="s">
        <v>39</v>
      </c>
      <c r="O173" s="57"/>
      <c r="P173" s="152">
        <f t="shared" si="1"/>
        <v>0</v>
      </c>
      <c r="Q173" s="152">
        <v>1.9000000000000001E-4</v>
      </c>
      <c r="R173" s="152">
        <f t="shared" si="2"/>
        <v>5.6999999999999998E-4</v>
      </c>
      <c r="S173" s="152">
        <v>0</v>
      </c>
      <c r="T173" s="153">
        <f t="shared" si="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4" t="s">
        <v>233</v>
      </c>
      <c r="AT173" s="154" t="s">
        <v>230</v>
      </c>
      <c r="AU173" s="154" t="s">
        <v>84</v>
      </c>
      <c r="AY173" s="16" t="s">
        <v>140</v>
      </c>
      <c r="BE173" s="155">
        <f t="shared" si="4"/>
        <v>0</v>
      </c>
      <c r="BF173" s="155">
        <f t="shared" si="5"/>
        <v>0</v>
      </c>
      <c r="BG173" s="155">
        <f t="shared" si="6"/>
        <v>0</v>
      </c>
      <c r="BH173" s="155">
        <f t="shared" si="7"/>
        <v>0</v>
      </c>
      <c r="BI173" s="155">
        <f t="shared" si="8"/>
        <v>0</v>
      </c>
      <c r="BJ173" s="16" t="s">
        <v>82</v>
      </c>
      <c r="BK173" s="155">
        <f t="shared" si="9"/>
        <v>0</v>
      </c>
      <c r="BL173" s="16" t="s">
        <v>227</v>
      </c>
      <c r="BM173" s="154" t="s">
        <v>648</v>
      </c>
    </row>
    <row r="174" spans="1:65" s="2" customFormat="1" ht="33" customHeight="1">
      <c r="A174" s="31"/>
      <c r="B174" s="142"/>
      <c r="C174" s="143" t="s">
        <v>243</v>
      </c>
      <c r="D174" s="143" t="s">
        <v>143</v>
      </c>
      <c r="E174" s="144" t="s">
        <v>280</v>
      </c>
      <c r="F174" s="145" t="s">
        <v>281</v>
      </c>
      <c r="G174" s="146" t="s">
        <v>239</v>
      </c>
      <c r="H174" s="183"/>
      <c r="I174" s="148"/>
      <c r="J174" s="149">
        <f t="shared" si="0"/>
        <v>0</v>
      </c>
      <c r="K174" s="145" t="s">
        <v>147</v>
      </c>
      <c r="L174" s="32"/>
      <c r="M174" s="150" t="s">
        <v>1</v>
      </c>
      <c r="N174" s="151" t="s">
        <v>39</v>
      </c>
      <c r="O174" s="57"/>
      <c r="P174" s="152">
        <f t="shared" si="1"/>
        <v>0</v>
      </c>
      <c r="Q174" s="152">
        <v>0</v>
      </c>
      <c r="R174" s="152">
        <f t="shared" si="2"/>
        <v>0</v>
      </c>
      <c r="S174" s="152">
        <v>0</v>
      </c>
      <c r="T174" s="153">
        <f t="shared" si="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4" t="s">
        <v>227</v>
      </c>
      <c r="AT174" s="154" t="s">
        <v>143</v>
      </c>
      <c r="AU174" s="154" t="s">
        <v>84</v>
      </c>
      <c r="AY174" s="16" t="s">
        <v>140</v>
      </c>
      <c r="BE174" s="155">
        <f t="shared" si="4"/>
        <v>0</v>
      </c>
      <c r="BF174" s="155">
        <f t="shared" si="5"/>
        <v>0</v>
      </c>
      <c r="BG174" s="155">
        <f t="shared" si="6"/>
        <v>0</v>
      </c>
      <c r="BH174" s="155">
        <f t="shared" si="7"/>
        <v>0</v>
      </c>
      <c r="BI174" s="155">
        <f t="shared" si="8"/>
        <v>0</v>
      </c>
      <c r="BJ174" s="16" t="s">
        <v>82</v>
      </c>
      <c r="BK174" s="155">
        <f t="shared" si="9"/>
        <v>0</v>
      </c>
      <c r="BL174" s="16" t="s">
        <v>227</v>
      </c>
      <c r="BM174" s="154" t="s">
        <v>649</v>
      </c>
    </row>
    <row r="175" spans="1:65" s="12" customFormat="1" ht="22.9" customHeight="1">
      <c r="B175" s="129"/>
      <c r="D175" s="130" t="s">
        <v>73</v>
      </c>
      <c r="E175" s="140" t="s">
        <v>522</v>
      </c>
      <c r="F175" s="140" t="s">
        <v>523</v>
      </c>
      <c r="I175" s="132"/>
      <c r="J175" s="141">
        <f>BK175</f>
        <v>0</v>
      </c>
      <c r="L175" s="129"/>
      <c r="M175" s="134"/>
      <c r="N175" s="135"/>
      <c r="O175" s="135"/>
      <c r="P175" s="136">
        <f>SUM(P176:P178)</f>
        <v>0</v>
      </c>
      <c r="Q175" s="135"/>
      <c r="R175" s="136">
        <f>SUM(R176:R178)</f>
        <v>6.2000000000000006E-3</v>
      </c>
      <c r="S175" s="135"/>
      <c r="T175" s="137">
        <f>SUM(T176:T178)</f>
        <v>0</v>
      </c>
      <c r="AR175" s="130" t="s">
        <v>84</v>
      </c>
      <c r="AT175" s="138" t="s">
        <v>73</v>
      </c>
      <c r="AU175" s="138" t="s">
        <v>82</v>
      </c>
      <c r="AY175" s="130" t="s">
        <v>140</v>
      </c>
      <c r="BK175" s="139">
        <f>SUM(BK176:BK178)</f>
        <v>0</v>
      </c>
    </row>
    <row r="176" spans="1:65" s="2" customFormat="1" ht="21.75" customHeight="1">
      <c r="A176" s="31"/>
      <c r="B176" s="142"/>
      <c r="C176" s="143" t="s">
        <v>250</v>
      </c>
      <c r="D176" s="143" t="s">
        <v>143</v>
      </c>
      <c r="E176" s="144" t="s">
        <v>524</v>
      </c>
      <c r="F176" s="145" t="s">
        <v>525</v>
      </c>
      <c r="G176" s="146" t="s">
        <v>157</v>
      </c>
      <c r="H176" s="147">
        <v>2</v>
      </c>
      <c r="I176" s="148"/>
      <c r="J176" s="149">
        <f>ROUND(I176*H176,2)</f>
        <v>0</v>
      </c>
      <c r="K176" s="145" t="s">
        <v>147</v>
      </c>
      <c r="L176" s="32"/>
      <c r="M176" s="150" t="s">
        <v>1</v>
      </c>
      <c r="N176" s="151" t="s">
        <v>39</v>
      </c>
      <c r="O176" s="57"/>
      <c r="P176" s="152">
        <f>O176*H176</f>
        <v>0</v>
      </c>
      <c r="Q176" s="152">
        <v>6.9999999999999999E-4</v>
      </c>
      <c r="R176" s="152">
        <f>Q176*H176</f>
        <v>1.4E-3</v>
      </c>
      <c r="S176" s="152">
        <v>0</v>
      </c>
      <c r="T176" s="153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4" t="s">
        <v>227</v>
      </c>
      <c r="AT176" s="154" t="s">
        <v>143</v>
      </c>
      <c r="AU176" s="154" t="s">
        <v>84</v>
      </c>
      <c r="AY176" s="16" t="s">
        <v>140</v>
      </c>
      <c r="BE176" s="155">
        <f>IF(N176="základní",J176,0)</f>
        <v>0</v>
      </c>
      <c r="BF176" s="155">
        <f>IF(N176="snížená",J176,0)</f>
        <v>0</v>
      </c>
      <c r="BG176" s="155">
        <f>IF(N176="zákl. přenesená",J176,0)</f>
        <v>0</v>
      </c>
      <c r="BH176" s="155">
        <f>IF(N176="sníž. přenesená",J176,0)</f>
        <v>0</v>
      </c>
      <c r="BI176" s="155">
        <f>IF(N176="nulová",J176,0)</f>
        <v>0</v>
      </c>
      <c r="BJ176" s="16" t="s">
        <v>82</v>
      </c>
      <c r="BK176" s="155">
        <f>ROUND(I176*H176,2)</f>
        <v>0</v>
      </c>
      <c r="BL176" s="16" t="s">
        <v>227</v>
      </c>
      <c r="BM176" s="154" t="s">
        <v>650</v>
      </c>
    </row>
    <row r="177" spans="1:65" s="2" customFormat="1" ht="24.2" customHeight="1">
      <c r="A177" s="31"/>
      <c r="B177" s="142"/>
      <c r="C177" s="143" t="s">
        <v>256</v>
      </c>
      <c r="D177" s="143" t="s">
        <v>143</v>
      </c>
      <c r="E177" s="144" t="s">
        <v>527</v>
      </c>
      <c r="F177" s="145" t="s">
        <v>528</v>
      </c>
      <c r="G177" s="146" t="s">
        <v>295</v>
      </c>
      <c r="H177" s="147">
        <v>10</v>
      </c>
      <c r="I177" s="148"/>
      <c r="J177" s="149">
        <f>ROUND(I177*H177,2)</f>
        <v>0</v>
      </c>
      <c r="K177" s="145" t="s">
        <v>147</v>
      </c>
      <c r="L177" s="32"/>
      <c r="M177" s="150" t="s">
        <v>1</v>
      </c>
      <c r="N177" s="151" t="s">
        <v>39</v>
      </c>
      <c r="O177" s="57"/>
      <c r="P177" s="152">
        <f>O177*H177</f>
        <v>0</v>
      </c>
      <c r="Q177" s="152">
        <v>4.8000000000000001E-4</v>
      </c>
      <c r="R177" s="152">
        <f>Q177*H177</f>
        <v>4.8000000000000004E-3</v>
      </c>
      <c r="S177" s="152">
        <v>0</v>
      </c>
      <c r="T177" s="153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4" t="s">
        <v>227</v>
      </c>
      <c r="AT177" s="154" t="s">
        <v>143</v>
      </c>
      <c r="AU177" s="154" t="s">
        <v>84</v>
      </c>
      <c r="AY177" s="16" t="s">
        <v>140</v>
      </c>
      <c r="BE177" s="155">
        <f>IF(N177="základní",J177,0)</f>
        <v>0</v>
      </c>
      <c r="BF177" s="155">
        <f>IF(N177="snížená",J177,0)</f>
        <v>0</v>
      </c>
      <c r="BG177" s="155">
        <f>IF(N177="zákl. přenesená",J177,0)</f>
        <v>0</v>
      </c>
      <c r="BH177" s="155">
        <f>IF(N177="sníž. přenesená",J177,0)</f>
        <v>0</v>
      </c>
      <c r="BI177" s="155">
        <f>IF(N177="nulová",J177,0)</f>
        <v>0</v>
      </c>
      <c r="BJ177" s="16" t="s">
        <v>82</v>
      </c>
      <c r="BK177" s="155">
        <f>ROUND(I177*H177,2)</f>
        <v>0</v>
      </c>
      <c r="BL177" s="16" t="s">
        <v>227</v>
      </c>
      <c r="BM177" s="154" t="s">
        <v>651</v>
      </c>
    </row>
    <row r="178" spans="1:65" s="2" customFormat="1" ht="33" customHeight="1">
      <c r="A178" s="31"/>
      <c r="B178" s="142"/>
      <c r="C178" s="143" t="s">
        <v>7</v>
      </c>
      <c r="D178" s="143" t="s">
        <v>143</v>
      </c>
      <c r="E178" s="144" t="s">
        <v>530</v>
      </c>
      <c r="F178" s="145" t="s">
        <v>531</v>
      </c>
      <c r="G178" s="146" t="s">
        <v>239</v>
      </c>
      <c r="H178" s="183"/>
      <c r="I178" s="148"/>
      <c r="J178" s="149">
        <f>ROUND(I178*H178,2)</f>
        <v>0</v>
      </c>
      <c r="K178" s="145" t="s">
        <v>147</v>
      </c>
      <c r="L178" s="32"/>
      <c r="M178" s="150" t="s">
        <v>1</v>
      </c>
      <c r="N178" s="151" t="s">
        <v>39</v>
      </c>
      <c r="O178" s="57"/>
      <c r="P178" s="152">
        <f>O178*H178</f>
        <v>0</v>
      </c>
      <c r="Q178" s="152">
        <v>0</v>
      </c>
      <c r="R178" s="152">
        <f>Q178*H178</f>
        <v>0</v>
      </c>
      <c r="S178" s="152">
        <v>0</v>
      </c>
      <c r="T178" s="15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4" t="s">
        <v>227</v>
      </c>
      <c r="AT178" s="154" t="s">
        <v>143</v>
      </c>
      <c r="AU178" s="154" t="s">
        <v>84</v>
      </c>
      <c r="AY178" s="16" t="s">
        <v>140</v>
      </c>
      <c r="BE178" s="155">
        <f>IF(N178="základní",J178,0)</f>
        <v>0</v>
      </c>
      <c r="BF178" s="155">
        <f>IF(N178="snížená",J178,0)</f>
        <v>0</v>
      </c>
      <c r="BG178" s="155">
        <f>IF(N178="zákl. přenesená",J178,0)</f>
        <v>0</v>
      </c>
      <c r="BH178" s="155">
        <f>IF(N178="sníž. přenesená",J178,0)</f>
        <v>0</v>
      </c>
      <c r="BI178" s="155">
        <f>IF(N178="nulová",J178,0)</f>
        <v>0</v>
      </c>
      <c r="BJ178" s="16" t="s">
        <v>82</v>
      </c>
      <c r="BK178" s="155">
        <f>ROUND(I178*H178,2)</f>
        <v>0</v>
      </c>
      <c r="BL178" s="16" t="s">
        <v>227</v>
      </c>
      <c r="BM178" s="154" t="s">
        <v>652</v>
      </c>
    </row>
    <row r="179" spans="1:65" s="12" customFormat="1" ht="22.9" customHeight="1">
      <c r="B179" s="129"/>
      <c r="D179" s="130" t="s">
        <v>73</v>
      </c>
      <c r="E179" s="140" t="s">
        <v>533</v>
      </c>
      <c r="F179" s="140" t="s">
        <v>534</v>
      </c>
      <c r="I179" s="132"/>
      <c r="J179" s="141">
        <f>BK179</f>
        <v>0</v>
      </c>
      <c r="L179" s="129"/>
      <c r="M179" s="134"/>
      <c r="N179" s="135"/>
      <c r="O179" s="135"/>
      <c r="P179" s="136">
        <f>SUM(P180:P182)</f>
        <v>0</v>
      </c>
      <c r="Q179" s="135"/>
      <c r="R179" s="136">
        <f>SUM(R180:R182)</f>
        <v>1.486E-2</v>
      </c>
      <c r="S179" s="135"/>
      <c r="T179" s="137">
        <f>SUM(T180:T182)</f>
        <v>0</v>
      </c>
      <c r="AR179" s="130" t="s">
        <v>84</v>
      </c>
      <c r="AT179" s="138" t="s">
        <v>73</v>
      </c>
      <c r="AU179" s="138" t="s">
        <v>82</v>
      </c>
      <c r="AY179" s="130" t="s">
        <v>140</v>
      </c>
      <c r="BK179" s="139">
        <f>SUM(BK180:BK182)</f>
        <v>0</v>
      </c>
    </row>
    <row r="180" spans="1:65" s="2" customFormat="1" ht="37.9" customHeight="1">
      <c r="A180" s="31"/>
      <c r="B180" s="142"/>
      <c r="C180" s="143" t="s">
        <v>263</v>
      </c>
      <c r="D180" s="143" t="s">
        <v>143</v>
      </c>
      <c r="E180" s="144" t="s">
        <v>535</v>
      </c>
      <c r="F180" s="145" t="s">
        <v>536</v>
      </c>
      <c r="G180" s="146" t="s">
        <v>246</v>
      </c>
      <c r="H180" s="147">
        <v>2</v>
      </c>
      <c r="I180" s="148"/>
      <c r="J180" s="149">
        <f>ROUND(I180*H180,2)</f>
        <v>0</v>
      </c>
      <c r="K180" s="145" t="s">
        <v>1</v>
      </c>
      <c r="L180" s="32"/>
      <c r="M180" s="150" t="s">
        <v>1</v>
      </c>
      <c r="N180" s="151" t="s">
        <v>39</v>
      </c>
      <c r="O180" s="57"/>
      <c r="P180" s="152">
        <f>O180*H180</f>
        <v>0</v>
      </c>
      <c r="Q180" s="152">
        <v>6.5700000000000003E-3</v>
      </c>
      <c r="R180" s="152">
        <f>Q180*H180</f>
        <v>1.3140000000000001E-2</v>
      </c>
      <c r="S180" s="152">
        <v>0</v>
      </c>
      <c r="T180" s="153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4" t="s">
        <v>227</v>
      </c>
      <c r="AT180" s="154" t="s">
        <v>143</v>
      </c>
      <c r="AU180" s="154" t="s">
        <v>84</v>
      </c>
      <c r="AY180" s="16" t="s">
        <v>140</v>
      </c>
      <c r="BE180" s="155">
        <f>IF(N180="základní",J180,0)</f>
        <v>0</v>
      </c>
      <c r="BF180" s="155">
        <f>IF(N180="snížená",J180,0)</f>
        <v>0</v>
      </c>
      <c r="BG180" s="155">
        <f>IF(N180="zákl. přenesená",J180,0)</f>
        <v>0</v>
      </c>
      <c r="BH180" s="155">
        <f>IF(N180="sníž. přenesená",J180,0)</f>
        <v>0</v>
      </c>
      <c r="BI180" s="155">
        <f>IF(N180="nulová",J180,0)</f>
        <v>0</v>
      </c>
      <c r="BJ180" s="16" t="s">
        <v>82</v>
      </c>
      <c r="BK180" s="155">
        <f>ROUND(I180*H180,2)</f>
        <v>0</v>
      </c>
      <c r="BL180" s="16" t="s">
        <v>227</v>
      </c>
      <c r="BM180" s="154" t="s">
        <v>653</v>
      </c>
    </row>
    <row r="181" spans="1:65" s="2" customFormat="1" ht="24.2" customHeight="1">
      <c r="A181" s="31"/>
      <c r="B181" s="142"/>
      <c r="C181" s="143" t="s">
        <v>267</v>
      </c>
      <c r="D181" s="143" t="s">
        <v>143</v>
      </c>
      <c r="E181" s="144" t="s">
        <v>538</v>
      </c>
      <c r="F181" s="145" t="s">
        <v>539</v>
      </c>
      <c r="G181" s="146" t="s">
        <v>157</v>
      </c>
      <c r="H181" s="147">
        <v>2</v>
      </c>
      <c r="I181" s="148"/>
      <c r="J181" s="149">
        <f>ROUND(I181*H181,2)</f>
        <v>0</v>
      </c>
      <c r="K181" s="145" t="s">
        <v>147</v>
      </c>
      <c r="L181" s="32"/>
      <c r="M181" s="150" t="s">
        <v>1</v>
      </c>
      <c r="N181" s="151" t="s">
        <v>39</v>
      </c>
      <c r="O181" s="57"/>
      <c r="P181" s="152">
        <f>O181*H181</f>
        <v>0</v>
      </c>
      <c r="Q181" s="152">
        <v>8.5999999999999998E-4</v>
      </c>
      <c r="R181" s="152">
        <f>Q181*H181</f>
        <v>1.72E-3</v>
      </c>
      <c r="S181" s="152">
        <v>0</v>
      </c>
      <c r="T181" s="15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4" t="s">
        <v>227</v>
      </c>
      <c r="AT181" s="154" t="s">
        <v>143</v>
      </c>
      <c r="AU181" s="154" t="s">
        <v>84</v>
      </c>
      <c r="AY181" s="16" t="s">
        <v>140</v>
      </c>
      <c r="BE181" s="155">
        <f>IF(N181="základní",J181,0)</f>
        <v>0</v>
      </c>
      <c r="BF181" s="155">
        <f>IF(N181="snížená",J181,0)</f>
        <v>0</v>
      </c>
      <c r="BG181" s="155">
        <f>IF(N181="zákl. přenesená",J181,0)</f>
        <v>0</v>
      </c>
      <c r="BH181" s="155">
        <f>IF(N181="sníž. přenesená",J181,0)</f>
        <v>0</v>
      </c>
      <c r="BI181" s="155">
        <f>IF(N181="nulová",J181,0)</f>
        <v>0</v>
      </c>
      <c r="BJ181" s="16" t="s">
        <v>82</v>
      </c>
      <c r="BK181" s="155">
        <f>ROUND(I181*H181,2)</f>
        <v>0</v>
      </c>
      <c r="BL181" s="16" t="s">
        <v>227</v>
      </c>
      <c r="BM181" s="154" t="s">
        <v>654</v>
      </c>
    </row>
    <row r="182" spans="1:65" s="2" customFormat="1" ht="33" customHeight="1">
      <c r="A182" s="31"/>
      <c r="B182" s="142"/>
      <c r="C182" s="143" t="s">
        <v>271</v>
      </c>
      <c r="D182" s="143" t="s">
        <v>143</v>
      </c>
      <c r="E182" s="144" t="s">
        <v>541</v>
      </c>
      <c r="F182" s="145" t="s">
        <v>542</v>
      </c>
      <c r="G182" s="146" t="s">
        <v>239</v>
      </c>
      <c r="H182" s="183"/>
      <c r="I182" s="148"/>
      <c r="J182" s="149">
        <f>ROUND(I182*H182,2)</f>
        <v>0</v>
      </c>
      <c r="K182" s="145" t="s">
        <v>147</v>
      </c>
      <c r="L182" s="32"/>
      <c r="M182" s="150" t="s">
        <v>1</v>
      </c>
      <c r="N182" s="151" t="s">
        <v>39</v>
      </c>
      <c r="O182" s="57"/>
      <c r="P182" s="152">
        <f>O182*H182</f>
        <v>0</v>
      </c>
      <c r="Q182" s="152">
        <v>0</v>
      </c>
      <c r="R182" s="152">
        <f>Q182*H182</f>
        <v>0</v>
      </c>
      <c r="S182" s="152">
        <v>0</v>
      </c>
      <c r="T182" s="153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54" t="s">
        <v>227</v>
      </c>
      <c r="AT182" s="154" t="s">
        <v>143</v>
      </c>
      <c r="AU182" s="154" t="s">
        <v>84</v>
      </c>
      <c r="AY182" s="16" t="s">
        <v>140</v>
      </c>
      <c r="BE182" s="155">
        <f>IF(N182="základní",J182,0)</f>
        <v>0</v>
      </c>
      <c r="BF182" s="155">
        <f>IF(N182="snížená",J182,0)</f>
        <v>0</v>
      </c>
      <c r="BG182" s="155">
        <f>IF(N182="zákl. přenesená",J182,0)</f>
        <v>0</v>
      </c>
      <c r="BH182" s="155">
        <f>IF(N182="sníž. přenesená",J182,0)</f>
        <v>0</v>
      </c>
      <c r="BI182" s="155">
        <f>IF(N182="nulová",J182,0)</f>
        <v>0</v>
      </c>
      <c r="BJ182" s="16" t="s">
        <v>82</v>
      </c>
      <c r="BK182" s="155">
        <f>ROUND(I182*H182,2)</f>
        <v>0</v>
      </c>
      <c r="BL182" s="16" t="s">
        <v>227</v>
      </c>
      <c r="BM182" s="154" t="s">
        <v>655</v>
      </c>
    </row>
    <row r="183" spans="1:65" s="12" customFormat="1" ht="22.9" customHeight="1">
      <c r="B183" s="129"/>
      <c r="D183" s="130" t="s">
        <v>73</v>
      </c>
      <c r="E183" s="140" t="s">
        <v>544</v>
      </c>
      <c r="F183" s="140" t="s">
        <v>545</v>
      </c>
      <c r="I183" s="132"/>
      <c r="J183" s="141">
        <f>BK183</f>
        <v>0</v>
      </c>
      <c r="L183" s="129"/>
      <c r="M183" s="134"/>
      <c r="N183" s="135"/>
      <c r="O183" s="135"/>
      <c r="P183" s="136">
        <f>SUM(P184:P188)</f>
        <v>0</v>
      </c>
      <c r="Q183" s="135"/>
      <c r="R183" s="136">
        <f>SUM(R184:R188)</f>
        <v>4.9200000000000001E-2</v>
      </c>
      <c r="S183" s="135"/>
      <c r="T183" s="137">
        <f>SUM(T184:T188)</f>
        <v>0.42</v>
      </c>
      <c r="AR183" s="130" t="s">
        <v>84</v>
      </c>
      <c r="AT183" s="138" t="s">
        <v>73</v>
      </c>
      <c r="AU183" s="138" t="s">
        <v>82</v>
      </c>
      <c r="AY183" s="130" t="s">
        <v>140</v>
      </c>
      <c r="BK183" s="139">
        <f>SUM(BK184:BK188)</f>
        <v>0</v>
      </c>
    </row>
    <row r="184" spans="1:65" s="2" customFormat="1" ht="24.2" customHeight="1">
      <c r="A184" s="31"/>
      <c r="B184" s="142"/>
      <c r="C184" s="143" t="s">
        <v>275</v>
      </c>
      <c r="D184" s="143" t="s">
        <v>143</v>
      </c>
      <c r="E184" s="144" t="s">
        <v>546</v>
      </c>
      <c r="F184" s="145" t="s">
        <v>547</v>
      </c>
      <c r="G184" s="146" t="s">
        <v>157</v>
      </c>
      <c r="H184" s="147">
        <v>2</v>
      </c>
      <c r="I184" s="148"/>
      <c r="J184" s="149">
        <f>ROUND(I184*H184,2)</f>
        <v>0</v>
      </c>
      <c r="K184" s="145" t="s">
        <v>147</v>
      </c>
      <c r="L184" s="32"/>
      <c r="M184" s="150" t="s">
        <v>1</v>
      </c>
      <c r="N184" s="151" t="s">
        <v>39</v>
      </c>
      <c r="O184" s="57"/>
      <c r="P184" s="152">
        <f>O184*H184</f>
        <v>0</v>
      </c>
      <c r="Q184" s="152">
        <v>0</v>
      </c>
      <c r="R184" s="152">
        <f>Q184*H184</f>
        <v>0</v>
      </c>
      <c r="S184" s="152">
        <v>0</v>
      </c>
      <c r="T184" s="153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4" t="s">
        <v>227</v>
      </c>
      <c r="AT184" s="154" t="s">
        <v>143</v>
      </c>
      <c r="AU184" s="154" t="s">
        <v>84</v>
      </c>
      <c r="AY184" s="16" t="s">
        <v>140</v>
      </c>
      <c r="BE184" s="155">
        <f>IF(N184="základní",J184,0)</f>
        <v>0</v>
      </c>
      <c r="BF184" s="155">
        <f>IF(N184="snížená",J184,0)</f>
        <v>0</v>
      </c>
      <c r="BG184" s="155">
        <f>IF(N184="zákl. přenesená",J184,0)</f>
        <v>0</v>
      </c>
      <c r="BH184" s="155">
        <f>IF(N184="sníž. přenesená",J184,0)</f>
        <v>0</v>
      </c>
      <c r="BI184" s="155">
        <f>IF(N184="nulová",J184,0)</f>
        <v>0</v>
      </c>
      <c r="BJ184" s="16" t="s">
        <v>82</v>
      </c>
      <c r="BK184" s="155">
        <f>ROUND(I184*H184,2)</f>
        <v>0</v>
      </c>
      <c r="BL184" s="16" t="s">
        <v>227</v>
      </c>
      <c r="BM184" s="154" t="s">
        <v>656</v>
      </c>
    </row>
    <row r="185" spans="1:65" s="2" customFormat="1" ht="33" customHeight="1">
      <c r="A185" s="31"/>
      <c r="B185" s="142"/>
      <c r="C185" s="173" t="s">
        <v>279</v>
      </c>
      <c r="D185" s="173" t="s">
        <v>230</v>
      </c>
      <c r="E185" s="174" t="s">
        <v>549</v>
      </c>
      <c r="F185" s="175" t="s">
        <v>550</v>
      </c>
      <c r="G185" s="176" t="s">
        <v>157</v>
      </c>
      <c r="H185" s="177">
        <v>2</v>
      </c>
      <c r="I185" s="178"/>
      <c r="J185" s="179">
        <f>ROUND(I185*H185,2)</f>
        <v>0</v>
      </c>
      <c r="K185" s="175" t="s">
        <v>147</v>
      </c>
      <c r="L185" s="180"/>
      <c r="M185" s="181" t="s">
        <v>1</v>
      </c>
      <c r="N185" s="182" t="s">
        <v>39</v>
      </c>
      <c r="O185" s="57"/>
      <c r="P185" s="152">
        <f>O185*H185</f>
        <v>0</v>
      </c>
      <c r="Q185" s="152">
        <v>2.46E-2</v>
      </c>
      <c r="R185" s="152">
        <f>Q185*H185</f>
        <v>4.9200000000000001E-2</v>
      </c>
      <c r="S185" s="152">
        <v>0</v>
      </c>
      <c r="T185" s="153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54" t="s">
        <v>233</v>
      </c>
      <c r="AT185" s="154" t="s">
        <v>230</v>
      </c>
      <c r="AU185" s="154" t="s">
        <v>84</v>
      </c>
      <c r="AY185" s="16" t="s">
        <v>140</v>
      </c>
      <c r="BE185" s="155">
        <f>IF(N185="základní",J185,0)</f>
        <v>0</v>
      </c>
      <c r="BF185" s="155">
        <f>IF(N185="snížená",J185,0)</f>
        <v>0</v>
      </c>
      <c r="BG185" s="155">
        <f>IF(N185="zákl. přenesená",J185,0)</f>
        <v>0</v>
      </c>
      <c r="BH185" s="155">
        <f>IF(N185="sníž. přenesená",J185,0)</f>
        <v>0</v>
      </c>
      <c r="BI185" s="155">
        <f>IF(N185="nulová",J185,0)</f>
        <v>0</v>
      </c>
      <c r="BJ185" s="16" t="s">
        <v>82</v>
      </c>
      <c r="BK185" s="155">
        <f>ROUND(I185*H185,2)</f>
        <v>0</v>
      </c>
      <c r="BL185" s="16" t="s">
        <v>227</v>
      </c>
      <c r="BM185" s="154" t="s">
        <v>657</v>
      </c>
    </row>
    <row r="186" spans="1:65" s="2" customFormat="1" ht="16.5" customHeight="1">
      <c r="A186" s="31"/>
      <c r="B186" s="142"/>
      <c r="C186" s="143" t="s">
        <v>285</v>
      </c>
      <c r="D186" s="143" t="s">
        <v>143</v>
      </c>
      <c r="E186" s="144" t="s">
        <v>552</v>
      </c>
      <c r="F186" s="145" t="s">
        <v>553</v>
      </c>
      <c r="G186" s="146" t="s">
        <v>246</v>
      </c>
      <c r="H186" s="147">
        <v>1</v>
      </c>
      <c r="I186" s="148"/>
      <c r="J186" s="149">
        <f>ROUND(I186*H186,2)</f>
        <v>0</v>
      </c>
      <c r="K186" s="145" t="s">
        <v>1</v>
      </c>
      <c r="L186" s="32"/>
      <c r="M186" s="150" t="s">
        <v>1</v>
      </c>
      <c r="N186" s="151" t="s">
        <v>39</v>
      </c>
      <c r="O186" s="57"/>
      <c r="P186" s="152">
        <f>O186*H186</f>
        <v>0</v>
      </c>
      <c r="Q186" s="152">
        <v>0</v>
      </c>
      <c r="R186" s="152">
        <f>Q186*H186</f>
        <v>0</v>
      </c>
      <c r="S186" s="152">
        <v>0</v>
      </c>
      <c r="T186" s="153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4" t="s">
        <v>227</v>
      </c>
      <c r="AT186" s="154" t="s">
        <v>143</v>
      </c>
      <c r="AU186" s="154" t="s">
        <v>84</v>
      </c>
      <c r="AY186" s="16" t="s">
        <v>140</v>
      </c>
      <c r="BE186" s="155">
        <f>IF(N186="základní",J186,0)</f>
        <v>0</v>
      </c>
      <c r="BF186" s="155">
        <f>IF(N186="snížená",J186,0)</f>
        <v>0</v>
      </c>
      <c r="BG186" s="155">
        <f>IF(N186="zákl. přenesená",J186,0)</f>
        <v>0</v>
      </c>
      <c r="BH186" s="155">
        <f>IF(N186="sníž. přenesená",J186,0)</f>
        <v>0</v>
      </c>
      <c r="BI186" s="155">
        <f>IF(N186="nulová",J186,0)</f>
        <v>0</v>
      </c>
      <c r="BJ186" s="16" t="s">
        <v>82</v>
      </c>
      <c r="BK186" s="155">
        <f>ROUND(I186*H186,2)</f>
        <v>0</v>
      </c>
      <c r="BL186" s="16" t="s">
        <v>227</v>
      </c>
      <c r="BM186" s="154" t="s">
        <v>658</v>
      </c>
    </row>
    <row r="187" spans="1:65" s="2" customFormat="1" ht="24.2" customHeight="1">
      <c r="A187" s="31"/>
      <c r="B187" s="142"/>
      <c r="C187" s="143" t="s">
        <v>292</v>
      </c>
      <c r="D187" s="143" t="s">
        <v>143</v>
      </c>
      <c r="E187" s="144" t="s">
        <v>555</v>
      </c>
      <c r="F187" s="145" t="s">
        <v>556</v>
      </c>
      <c r="G187" s="146" t="s">
        <v>157</v>
      </c>
      <c r="H187" s="147">
        <v>2</v>
      </c>
      <c r="I187" s="148"/>
      <c r="J187" s="149">
        <f>ROUND(I187*H187,2)</f>
        <v>0</v>
      </c>
      <c r="K187" s="145" t="s">
        <v>147</v>
      </c>
      <c r="L187" s="32"/>
      <c r="M187" s="150" t="s">
        <v>1</v>
      </c>
      <c r="N187" s="151" t="s">
        <v>39</v>
      </c>
      <c r="O187" s="57"/>
      <c r="P187" s="152">
        <f>O187*H187</f>
        <v>0</v>
      </c>
      <c r="Q187" s="152">
        <v>0</v>
      </c>
      <c r="R187" s="152">
        <f>Q187*H187</f>
        <v>0</v>
      </c>
      <c r="S187" s="152">
        <v>0.21</v>
      </c>
      <c r="T187" s="153">
        <f>S187*H187</f>
        <v>0.42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4" t="s">
        <v>227</v>
      </c>
      <c r="AT187" s="154" t="s">
        <v>143</v>
      </c>
      <c r="AU187" s="154" t="s">
        <v>84</v>
      </c>
      <c r="AY187" s="16" t="s">
        <v>140</v>
      </c>
      <c r="BE187" s="155">
        <f>IF(N187="základní",J187,0)</f>
        <v>0</v>
      </c>
      <c r="BF187" s="155">
        <f>IF(N187="snížená",J187,0)</f>
        <v>0</v>
      </c>
      <c r="BG187" s="155">
        <f>IF(N187="zákl. přenesená",J187,0)</f>
        <v>0</v>
      </c>
      <c r="BH187" s="155">
        <f>IF(N187="sníž. přenesená",J187,0)</f>
        <v>0</v>
      </c>
      <c r="BI187" s="155">
        <f>IF(N187="nulová",J187,0)</f>
        <v>0</v>
      </c>
      <c r="BJ187" s="16" t="s">
        <v>82</v>
      </c>
      <c r="BK187" s="155">
        <f>ROUND(I187*H187,2)</f>
        <v>0</v>
      </c>
      <c r="BL187" s="16" t="s">
        <v>227</v>
      </c>
      <c r="BM187" s="154" t="s">
        <v>659</v>
      </c>
    </row>
    <row r="188" spans="1:65" s="2" customFormat="1" ht="33" customHeight="1">
      <c r="A188" s="31"/>
      <c r="B188" s="142"/>
      <c r="C188" s="143" t="s">
        <v>297</v>
      </c>
      <c r="D188" s="143" t="s">
        <v>143</v>
      </c>
      <c r="E188" s="144" t="s">
        <v>558</v>
      </c>
      <c r="F188" s="145" t="s">
        <v>559</v>
      </c>
      <c r="G188" s="146" t="s">
        <v>239</v>
      </c>
      <c r="H188" s="183"/>
      <c r="I188" s="148"/>
      <c r="J188" s="149">
        <f>ROUND(I188*H188,2)</f>
        <v>0</v>
      </c>
      <c r="K188" s="145" t="s">
        <v>147</v>
      </c>
      <c r="L188" s="32"/>
      <c r="M188" s="150" t="s">
        <v>1</v>
      </c>
      <c r="N188" s="151" t="s">
        <v>39</v>
      </c>
      <c r="O188" s="57"/>
      <c r="P188" s="152">
        <f>O188*H188</f>
        <v>0</v>
      </c>
      <c r="Q188" s="152">
        <v>0</v>
      </c>
      <c r="R188" s="152">
        <f>Q188*H188</f>
        <v>0</v>
      </c>
      <c r="S188" s="152">
        <v>0</v>
      </c>
      <c r="T188" s="153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4" t="s">
        <v>227</v>
      </c>
      <c r="AT188" s="154" t="s">
        <v>143</v>
      </c>
      <c r="AU188" s="154" t="s">
        <v>84</v>
      </c>
      <c r="AY188" s="16" t="s">
        <v>140</v>
      </c>
      <c r="BE188" s="155">
        <f>IF(N188="základní",J188,0)</f>
        <v>0</v>
      </c>
      <c r="BF188" s="155">
        <f>IF(N188="snížená",J188,0)</f>
        <v>0</v>
      </c>
      <c r="BG188" s="155">
        <f>IF(N188="zákl. přenesená",J188,0)</f>
        <v>0</v>
      </c>
      <c r="BH188" s="155">
        <f>IF(N188="sníž. přenesená",J188,0)</f>
        <v>0</v>
      </c>
      <c r="BI188" s="155">
        <f>IF(N188="nulová",J188,0)</f>
        <v>0</v>
      </c>
      <c r="BJ188" s="16" t="s">
        <v>82</v>
      </c>
      <c r="BK188" s="155">
        <f>ROUND(I188*H188,2)</f>
        <v>0</v>
      </c>
      <c r="BL188" s="16" t="s">
        <v>227</v>
      </c>
      <c r="BM188" s="154" t="s">
        <v>660</v>
      </c>
    </row>
    <row r="189" spans="1:65" s="12" customFormat="1" ht="22.9" customHeight="1">
      <c r="B189" s="129"/>
      <c r="D189" s="130" t="s">
        <v>73</v>
      </c>
      <c r="E189" s="140" t="s">
        <v>290</v>
      </c>
      <c r="F189" s="140" t="s">
        <v>291</v>
      </c>
      <c r="I189" s="132"/>
      <c r="J189" s="141">
        <f>BK189</f>
        <v>0</v>
      </c>
      <c r="L189" s="129"/>
      <c r="M189" s="134"/>
      <c r="N189" s="135"/>
      <c r="O189" s="135"/>
      <c r="P189" s="136">
        <f>SUM(P190:P198)</f>
        <v>0</v>
      </c>
      <c r="Q189" s="135"/>
      <c r="R189" s="136">
        <f>SUM(R190:R198)</f>
        <v>1.298E-2</v>
      </c>
      <c r="S189" s="135"/>
      <c r="T189" s="137">
        <f>SUM(T190:T198)</f>
        <v>5.0000000000000001E-3</v>
      </c>
      <c r="AR189" s="130" t="s">
        <v>84</v>
      </c>
      <c r="AT189" s="138" t="s">
        <v>73</v>
      </c>
      <c r="AU189" s="138" t="s">
        <v>82</v>
      </c>
      <c r="AY189" s="130" t="s">
        <v>140</v>
      </c>
      <c r="BK189" s="139">
        <f>SUM(BK190:BK198)</f>
        <v>0</v>
      </c>
    </row>
    <row r="190" spans="1:65" s="2" customFormat="1" ht="16.5" customHeight="1">
      <c r="A190" s="31"/>
      <c r="B190" s="142"/>
      <c r="C190" s="143" t="s">
        <v>302</v>
      </c>
      <c r="D190" s="143" t="s">
        <v>143</v>
      </c>
      <c r="E190" s="144" t="s">
        <v>307</v>
      </c>
      <c r="F190" s="145" t="s">
        <v>308</v>
      </c>
      <c r="G190" s="146" t="s">
        <v>157</v>
      </c>
      <c r="H190" s="147">
        <v>5</v>
      </c>
      <c r="I190" s="148"/>
      <c r="J190" s="149">
        <f>ROUND(I190*H190,2)</f>
        <v>0</v>
      </c>
      <c r="K190" s="145" t="s">
        <v>147</v>
      </c>
      <c r="L190" s="32"/>
      <c r="M190" s="150" t="s">
        <v>1</v>
      </c>
      <c r="N190" s="151" t="s">
        <v>39</v>
      </c>
      <c r="O190" s="57"/>
      <c r="P190" s="152">
        <f>O190*H190</f>
        <v>0</v>
      </c>
      <c r="Q190" s="152">
        <v>0</v>
      </c>
      <c r="R190" s="152">
        <f>Q190*H190</f>
        <v>0</v>
      </c>
      <c r="S190" s="152">
        <v>1E-3</v>
      </c>
      <c r="T190" s="153">
        <f>S190*H190</f>
        <v>5.0000000000000001E-3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4" t="s">
        <v>227</v>
      </c>
      <c r="AT190" s="154" t="s">
        <v>143</v>
      </c>
      <c r="AU190" s="154" t="s">
        <v>84</v>
      </c>
      <c r="AY190" s="16" t="s">
        <v>140</v>
      </c>
      <c r="BE190" s="155">
        <f>IF(N190="základní",J190,0)</f>
        <v>0</v>
      </c>
      <c r="BF190" s="155">
        <f>IF(N190="snížená",J190,0)</f>
        <v>0</v>
      </c>
      <c r="BG190" s="155">
        <f>IF(N190="zákl. přenesená",J190,0)</f>
        <v>0</v>
      </c>
      <c r="BH190" s="155">
        <f>IF(N190="sníž. přenesená",J190,0)</f>
        <v>0</v>
      </c>
      <c r="BI190" s="155">
        <f>IF(N190="nulová",J190,0)</f>
        <v>0</v>
      </c>
      <c r="BJ190" s="16" t="s">
        <v>82</v>
      </c>
      <c r="BK190" s="155">
        <f>ROUND(I190*H190,2)</f>
        <v>0</v>
      </c>
      <c r="BL190" s="16" t="s">
        <v>227</v>
      </c>
      <c r="BM190" s="154" t="s">
        <v>661</v>
      </c>
    </row>
    <row r="191" spans="1:65" s="2" customFormat="1" ht="24.2" customHeight="1">
      <c r="A191" s="31"/>
      <c r="B191" s="142"/>
      <c r="C191" s="143" t="s">
        <v>306</v>
      </c>
      <c r="D191" s="143" t="s">
        <v>143</v>
      </c>
      <c r="E191" s="144" t="s">
        <v>338</v>
      </c>
      <c r="F191" s="145" t="s">
        <v>339</v>
      </c>
      <c r="G191" s="146" t="s">
        <v>157</v>
      </c>
      <c r="H191" s="147">
        <v>11</v>
      </c>
      <c r="I191" s="148"/>
      <c r="J191" s="149">
        <f>ROUND(I191*H191,2)</f>
        <v>0</v>
      </c>
      <c r="K191" s="145" t="s">
        <v>1</v>
      </c>
      <c r="L191" s="32"/>
      <c r="M191" s="150" t="s">
        <v>1</v>
      </c>
      <c r="N191" s="151" t="s">
        <v>39</v>
      </c>
      <c r="O191" s="57"/>
      <c r="P191" s="152">
        <f>O191*H191</f>
        <v>0</v>
      </c>
      <c r="Q191" s="152">
        <v>0</v>
      </c>
      <c r="R191" s="152">
        <f>Q191*H191</f>
        <v>0</v>
      </c>
      <c r="S191" s="152">
        <v>0</v>
      </c>
      <c r="T191" s="153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54" t="s">
        <v>227</v>
      </c>
      <c r="AT191" s="154" t="s">
        <v>143</v>
      </c>
      <c r="AU191" s="154" t="s">
        <v>84</v>
      </c>
      <c r="AY191" s="16" t="s">
        <v>140</v>
      </c>
      <c r="BE191" s="155">
        <f>IF(N191="základní",J191,0)</f>
        <v>0</v>
      </c>
      <c r="BF191" s="155">
        <f>IF(N191="snížená",J191,0)</f>
        <v>0</v>
      </c>
      <c r="BG191" s="155">
        <f>IF(N191="zákl. přenesená",J191,0)</f>
        <v>0</v>
      </c>
      <c r="BH191" s="155">
        <f>IF(N191="sníž. přenesená",J191,0)</f>
        <v>0</v>
      </c>
      <c r="BI191" s="155">
        <f>IF(N191="nulová",J191,0)</f>
        <v>0</v>
      </c>
      <c r="BJ191" s="16" t="s">
        <v>82</v>
      </c>
      <c r="BK191" s="155">
        <f>ROUND(I191*H191,2)</f>
        <v>0</v>
      </c>
      <c r="BL191" s="16" t="s">
        <v>227</v>
      </c>
      <c r="BM191" s="154" t="s">
        <v>662</v>
      </c>
    </row>
    <row r="192" spans="1:65" s="13" customFormat="1">
      <c r="B192" s="156"/>
      <c r="D192" s="157" t="s">
        <v>150</v>
      </c>
      <c r="E192" s="158" t="s">
        <v>1</v>
      </c>
      <c r="F192" s="159" t="s">
        <v>663</v>
      </c>
      <c r="H192" s="160">
        <v>4</v>
      </c>
      <c r="I192" s="161"/>
      <c r="L192" s="156"/>
      <c r="M192" s="162"/>
      <c r="N192" s="163"/>
      <c r="O192" s="163"/>
      <c r="P192" s="163"/>
      <c r="Q192" s="163"/>
      <c r="R192" s="163"/>
      <c r="S192" s="163"/>
      <c r="T192" s="164"/>
      <c r="AT192" s="158" t="s">
        <v>150</v>
      </c>
      <c r="AU192" s="158" t="s">
        <v>84</v>
      </c>
      <c r="AV192" s="13" t="s">
        <v>84</v>
      </c>
      <c r="AW192" s="13" t="s">
        <v>31</v>
      </c>
      <c r="AX192" s="13" t="s">
        <v>74</v>
      </c>
      <c r="AY192" s="158" t="s">
        <v>140</v>
      </c>
    </row>
    <row r="193" spans="1:65" s="13" customFormat="1">
      <c r="B193" s="156"/>
      <c r="D193" s="157" t="s">
        <v>150</v>
      </c>
      <c r="E193" s="158" t="s">
        <v>1</v>
      </c>
      <c r="F193" s="159" t="s">
        <v>664</v>
      </c>
      <c r="H193" s="160">
        <v>3</v>
      </c>
      <c r="I193" s="161"/>
      <c r="L193" s="156"/>
      <c r="M193" s="162"/>
      <c r="N193" s="163"/>
      <c r="O193" s="163"/>
      <c r="P193" s="163"/>
      <c r="Q193" s="163"/>
      <c r="R193" s="163"/>
      <c r="S193" s="163"/>
      <c r="T193" s="164"/>
      <c r="AT193" s="158" t="s">
        <v>150</v>
      </c>
      <c r="AU193" s="158" t="s">
        <v>84</v>
      </c>
      <c r="AV193" s="13" t="s">
        <v>84</v>
      </c>
      <c r="AW193" s="13" t="s">
        <v>31</v>
      </c>
      <c r="AX193" s="13" t="s">
        <v>74</v>
      </c>
      <c r="AY193" s="158" t="s">
        <v>140</v>
      </c>
    </row>
    <row r="194" spans="1:65" s="13" customFormat="1">
      <c r="B194" s="156"/>
      <c r="D194" s="157" t="s">
        <v>150</v>
      </c>
      <c r="E194" s="158" t="s">
        <v>1</v>
      </c>
      <c r="F194" s="159" t="s">
        <v>665</v>
      </c>
      <c r="H194" s="160">
        <v>4</v>
      </c>
      <c r="I194" s="161"/>
      <c r="L194" s="156"/>
      <c r="M194" s="162"/>
      <c r="N194" s="163"/>
      <c r="O194" s="163"/>
      <c r="P194" s="163"/>
      <c r="Q194" s="163"/>
      <c r="R194" s="163"/>
      <c r="S194" s="163"/>
      <c r="T194" s="164"/>
      <c r="AT194" s="158" t="s">
        <v>150</v>
      </c>
      <c r="AU194" s="158" t="s">
        <v>84</v>
      </c>
      <c r="AV194" s="13" t="s">
        <v>84</v>
      </c>
      <c r="AW194" s="13" t="s">
        <v>31</v>
      </c>
      <c r="AX194" s="13" t="s">
        <v>74</v>
      </c>
      <c r="AY194" s="158" t="s">
        <v>140</v>
      </c>
    </row>
    <row r="195" spans="1:65" s="14" customFormat="1">
      <c r="B195" s="165"/>
      <c r="D195" s="157" t="s">
        <v>150</v>
      </c>
      <c r="E195" s="166" t="s">
        <v>1</v>
      </c>
      <c r="F195" s="167" t="s">
        <v>152</v>
      </c>
      <c r="H195" s="168">
        <v>11</v>
      </c>
      <c r="I195" s="169"/>
      <c r="L195" s="165"/>
      <c r="M195" s="170"/>
      <c r="N195" s="171"/>
      <c r="O195" s="171"/>
      <c r="P195" s="171"/>
      <c r="Q195" s="171"/>
      <c r="R195" s="171"/>
      <c r="S195" s="171"/>
      <c r="T195" s="172"/>
      <c r="AT195" s="166" t="s">
        <v>150</v>
      </c>
      <c r="AU195" s="166" t="s">
        <v>84</v>
      </c>
      <c r="AV195" s="14" t="s">
        <v>148</v>
      </c>
      <c r="AW195" s="14" t="s">
        <v>31</v>
      </c>
      <c r="AX195" s="14" t="s">
        <v>82</v>
      </c>
      <c r="AY195" s="166" t="s">
        <v>140</v>
      </c>
    </row>
    <row r="196" spans="1:65" s="2" customFormat="1" ht="16.5" customHeight="1">
      <c r="A196" s="31"/>
      <c r="B196" s="142"/>
      <c r="C196" s="173" t="s">
        <v>233</v>
      </c>
      <c r="D196" s="173" t="s">
        <v>230</v>
      </c>
      <c r="E196" s="174" t="s">
        <v>342</v>
      </c>
      <c r="F196" s="175" t="s">
        <v>343</v>
      </c>
      <c r="G196" s="176" t="s">
        <v>295</v>
      </c>
      <c r="H196" s="177">
        <v>22</v>
      </c>
      <c r="I196" s="178"/>
      <c r="J196" s="179">
        <f>ROUND(I196*H196,2)</f>
        <v>0</v>
      </c>
      <c r="K196" s="175" t="s">
        <v>1</v>
      </c>
      <c r="L196" s="180"/>
      <c r="M196" s="181" t="s">
        <v>1</v>
      </c>
      <c r="N196" s="182" t="s">
        <v>39</v>
      </c>
      <c r="O196" s="57"/>
      <c r="P196" s="152">
        <f>O196*H196</f>
        <v>0</v>
      </c>
      <c r="Q196" s="152">
        <v>4.6000000000000001E-4</v>
      </c>
      <c r="R196" s="152">
        <f>Q196*H196</f>
        <v>1.0120000000000001E-2</v>
      </c>
      <c r="S196" s="152">
        <v>0</v>
      </c>
      <c r="T196" s="153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4" t="s">
        <v>233</v>
      </c>
      <c r="AT196" s="154" t="s">
        <v>230</v>
      </c>
      <c r="AU196" s="154" t="s">
        <v>84</v>
      </c>
      <c r="AY196" s="16" t="s">
        <v>140</v>
      </c>
      <c r="BE196" s="155">
        <f>IF(N196="základní",J196,0)</f>
        <v>0</v>
      </c>
      <c r="BF196" s="155">
        <f>IF(N196="snížená",J196,0)</f>
        <v>0</v>
      </c>
      <c r="BG196" s="155">
        <f>IF(N196="zákl. přenesená",J196,0)</f>
        <v>0</v>
      </c>
      <c r="BH196" s="155">
        <f>IF(N196="sníž. přenesená",J196,0)</f>
        <v>0</v>
      </c>
      <c r="BI196" s="155">
        <f>IF(N196="nulová",J196,0)</f>
        <v>0</v>
      </c>
      <c r="BJ196" s="16" t="s">
        <v>82</v>
      </c>
      <c r="BK196" s="155">
        <f>ROUND(I196*H196,2)</f>
        <v>0</v>
      </c>
      <c r="BL196" s="16" t="s">
        <v>227</v>
      </c>
      <c r="BM196" s="154" t="s">
        <v>666</v>
      </c>
    </row>
    <row r="197" spans="1:65" s="2" customFormat="1" ht="16.5" customHeight="1">
      <c r="A197" s="31"/>
      <c r="B197" s="142"/>
      <c r="C197" s="173" t="s">
        <v>313</v>
      </c>
      <c r="D197" s="173" t="s">
        <v>230</v>
      </c>
      <c r="E197" s="174" t="s">
        <v>346</v>
      </c>
      <c r="F197" s="175" t="s">
        <v>347</v>
      </c>
      <c r="G197" s="176" t="s">
        <v>157</v>
      </c>
      <c r="H197" s="177">
        <v>22</v>
      </c>
      <c r="I197" s="178"/>
      <c r="J197" s="179">
        <f>ROUND(I197*H197,2)</f>
        <v>0</v>
      </c>
      <c r="K197" s="175" t="s">
        <v>1</v>
      </c>
      <c r="L197" s="180"/>
      <c r="M197" s="181" t="s">
        <v>1</v>
      </c>
      <c r="N197" s="182" t="s">
        <v>39</v>
      </c>
      <c r="O197" s="57"/>
      <c r="P197" s="152">
        <f>O197*H197</f>
        <v>0</v>
      </c>
      <c r="Q197" s="152">
        <v>1.2999999999999999E-4</v>
      </c>
      <c r="R197" s="152">
        <f>Q197*H197</f>
        <v>2.8599999999999997E-3</v>
      </c>
      <c r="S197" s="152">
        <v>0</v>
      </c>
      <c r="T197" s="15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4" t="s">
        <v>233</v>
      </c>
      <c r="AT197" s="154" t="s">
        <v>230</v>
      </c>
      <c r="AU197" s="154" t="s">
        <v>84</v>
      </c>
      <c r="AY197" s="16" t="s">
        <v>140</v>
      </c>
      <c r="BE197" s="155">
        <f>IF(N197="základní",J197,0)</f>
        <v>0</v>
      </c>
      <c r="BF197" s="155">
        <f>IF(N197="snížená",J197,0)</f>
        <v>0</v>
      </c>
      <c r="BG197" s="155">
        <f>IF(N197="zákl. přenesená",J197,0)</f>
        <v>0</v>
      </c>
      <c r="BH197" s="155">
        <f>IF(N197="sníž. přenesená",J197,0)</f>
        <v>0</v>
      </c>
      <c r="BI197" s="155">
        <f>IF(N197="nulová",J197,0)</f>
        <v>0</v>
      </c>
      <c r="BJ197" s="16" t="s">
        <v>82</v>
      </c>
      <c r="BK197" s="155">
        <f>ROUND(I197*H197,2)</f>
        <v>0</v>
      </c>
      <c r="BL197" s="16" t="s">
        <v>227</v>
      </c>
      <c r="BM197" s="154" t="s">
        <v>667</v>
      </c>
    </row>
    <row r="198" spans="1:65" s="2" customFormat="1" ht="33" customHeight="1">
      <c r="A198" s="31"/>
      <c r="B198" s="142"/>
      <c r="C198" s="143" t="s">
        <v>317</v>
      </c>
      <c r="D198" s="143" t="s">
        <v>143</v>
      </c>
      <c r="E198" s="144" t="s">
        <v>350</v>
      </c>
      <c r="F198" s="145" t="s">
        <v>351</v>
      </c>
      <c r="G198" s="146" t="s">
        <v>239</v>
      </c>
      <c r="H198" s="183"/>
      <c r="I198" s="148"/>
      <c r="J198" s="149">
        <f>ROUND(I198*H198,2)</f>
        <v>0</v>
      </c>
      <c r="K198" s="145" t="s">
        <v>147</v>
      </c>
      <c r="L198" s="32"/>
      <c r="M198" s="150" t="s">
        <v>1</v>
      </c>
      <c r="N198" s="151" t="s">
        <v>39</v>
      </c>
      <c r="O198" s="57"/>
      <c r="P198" s="152">
        <f>O198*H198</f>
        <v>0</v>
      </c>
      <c r="Q198" s="152">
        <v>0</v>
      </c>
      <c r="R198" s="152">
        <f>Q198*H198</f>
        <v>0</v>
      </c>
      <c r="S198" s="152">
        <v>0</v>
      </c>
      <c r="T198" s="153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4" t="s">
        <v>227</v>
      </c>
      <c r="AT198" s="154" t="s">
        <v>143</v>
      </c>
      <c r="AU198" s="154" t="s">
        <v>84</v>
      </c>
      <c r="AY198" s="16" t="s">
        <v>140</v>
      </c>
      <c r="BE198" s="155">
        <f>IF(N198="základní",J198,0)</f>
        <v>0</v>
      </c>
      <c r="BF198" s="155">
        <f>IF(N198="snížená",J198,0)</f>
        <v>0</v>
      </c>
      <c r="BG198" s="155">
        <f>IF(N198="zákl. přenesená",J198,0)</f>
        <v>0</v>
      </c>
      <c r="BH198" s="155">
        <f>IF(N198="sníž. přenesená",J198,0)</f>
        <v>0</v>
      </c>
      <c r="BI198" s="155">
        <f>IF(N198="nulová",J198,0)</f>
        <v>0</v>
      </c>
      <c r="BJ198" s="16" t="s">
        <v>82</v>
      </c>
      <c r="BK198" s="155">
        <f>ROUND(I198*H198,2)</f>
        <v>0</v>
      </c>
      <c r="BL198" s="16" t="s">
        <v>227</v>
      </c>
      <c r="BM198" s="154" t="s">
        <v>668</v>
      </c>
    </row>
    <row r="199" spans="1:65" s="12" customFormat="1" ht="22.9" customHeight="1">
      <c r="B199" s="129"/>
      <c r="D199" s="130" t="s">
        <v>73</v>
      </c>
      <c r="E199" s="140" t="s">
        <v>353</v>
      </c>
      <c r="F199" s="140" t="s">
        <v>354</v>
      </c>
      <c r="I199" s="132"/>
      <c r="J199" s="141">
        <f>BK199</f>
        <v>0</v>
      </c>
      <c r="L199" s="129"/>
      <c r="M199" s="134"/>
      <c r="N199" s="135"/>
      <c r="O199" s="135"/>
      <c r="P199" s="136">
        <f>SUM(P200:P203)</f>
        <v>0</v>
      </c>
      <c r="Q199" s="135"/>
      <c r="R199" s="136">
        <f>SUM(R200:R203)</f>
        <v>1.9583999999999999E-3</v>
      </c>
      <c r="S199" s="135"/>
      <c r="T199" s="137">
        <f>SUM(T200:T203)</f>
        <v>0</v>
      </c>
      <c r="AR199" s="130" t="s">
        <v>84</v>
      </c>
      <c r="AT199" s="138" t="s">
        <v>73</v>
      </c>
      <c r="AU199" s="138" t="s">
        <v>82</v>
      </c>
      <c r="AY199" s="130" t="s">
        <v>140</v>
      </c>
      <c r="BK199" s="139">
        <f>SUM(BK200:BK203)</f>
        <v>0</v>
      </c>
    </row>
    <row r="200" spans="1:65" s="2" customFormat="1" ht="16.5" customHeight="1">
      <c r="A200" s="31"/>
      <c r="B200" s="142"/>
      <c r="C200" s="143" t="s">
        <v>321</v>
      </c>
      <c r="D200" s="143" t="s">
        <v>143</v>
      </c>
      <c r="E200" s="144" t="s">
        <v>402</v>
      </c>
      <c r="F200" s="145" t="s">
        <v>403</v>
      </c>
      <c r="G200" s="146" t="s">
        <v>295</v>
      </c>
      <c r="H200" s="147">
        <v>4.8</v>
      </c>
      <c r="I200" s="148"/>
      <c r="J200" s="149">
        <f>ROUND(I200*H200,2)</f>
        <v>0</v>
      </c>
      <c r="K200" s="145" t="s">
        <v>147</v>
      </c>
      <c r="L200" s="32"/>
      <c r="M200" s="150" t="s">
        <v>1</v>
      </c>
      <c r="N200" s="151" t="s">
        <v>39</v>
      </c>
      <c r="O200" s="57"/>
      <c r="P200" s="152">
        <f>O200*H200</f>
        <v>0</v>
      </c>
      <c r="Q200" s="152">
        <v>0</v>
      </c>
      <c r="R200" s="152">
        <f>Q200*H200</f>
        <v>0</v>
      </c>
      <c r="S200" s="152">
        <v>0</v>
      </c>
      <c r="T200" s="153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4" t="s">
        <v>227</v>
      </c>
      <c r="AT200" s="154" t="s">
        <v>143</v>
      </c>
      <c r="AU200" s="154" t="s">
        <v>84</v>
      </c>
      <c r="AY200" s="16" t="s">
        <v>140</v>
      </c>
      <c r="BE200" s="155">
        <f>IF(N200="základní",J200,0)</f>
        <v>0</v>
      </c>
      <c r="BF200" s="155">
        <f>IF(N200="snížená",J200,0)</f>
        <v>0</v>
      </c>
      <c r="BG200" s="155">
        <f>IF(N200="zákl. přenesená",J200,0)</f>
        <v>0</v>
      </c>
      <c r="BH200" s="155">
        <f>IF(N200="sníž. přenesená",J200,0)</f>
        <v>0</v>
      </c>
      <c r="BI200" s="155">
        <f>IF(N200="nulová",J200,0)</f>
        <v>0</v>
      </c>
      <c r="BJ200" s="16" t="s">
        <v>82</v>
      </c>
      <c r="BK200" s="155">
        <f>ROUND(I200*H200,2)</f>
        <v>0</v>
      </c>
      <c r="BL200" s="16" t="s">
        <v>227</v>
      </c>
      <c r="BM200" s="154" t="s">
        <v>669</v>
      </c>
    </row>
    <row r="201" spans="1:65" s="2" customFormat="1" ht="16.5" customHeight="1">
      <c r="A201" s="31"/>
      <c r="B201" s="142"/>
      <c r="C201" s="173" t="s">
        <v>325</v>
      </c>
      <c r="D201" s="173" t="s">
        <v>230</v>
      </c>
      <c r="E201" s="174" t="s">
        <v>406</v>
      </c>
      <c r="F201" s="175" t="s">
        <v>407</v>
      </c>
      <c r="G201" s="176" t="s">
        <v>295</v>
      </c>
      <c r="H201" s="177">
        <v>4.8959999999999999</v>
      </c>
      <c r="I201" s="178"/>
      <c r="J201" s="179">
        <f>ROUND(I201*H201,2)</f>
        <v>0</v>
      </c>
      <c r="K201" s="175" t="s">
        <v>147</v>
      </c>
      <c r="L201" s="180"/>
      <c r="M201" s="181" t="s">
        <v>1</v>
      </c>
      <c r="N201" s="182" t="s">
        <v>39</v>
      </c>
      <c r="O201" s="57"/>
      <c r="P201" s="152">
        <f>O201*H201</f>
        <v>0</v>
      </c>
      <c r="Q201" s="152">
        <v>4.0000000000000002E-4</v>
      </c>
      <c r="R201" s="152">
        <f>Q201*H201</f>
        <v>1.9583999999999999E-3</v>
      </c>
      <c r="S201" s="152">
        <v>0</v>
      </c>
      <c r="T201" s="153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54" t="s">
        <v>233</v>
      </c>
      <c r="AT201" s="154" t="s">
        <v>230</v>
      </c>
      <c r="AU201" s="154" t="s">
        <v>84</v>
      </c>
      <c r="AY201" s="16" t="s">
        <v>140</v>
      </c>
      <c r="BE201" s="155">
        <f>IF(N201="základní",J201,0)</f>
        <v>0</v>
      </c>
      <c r="BF201" s="155">
        <f>IF(N201="snížená",J201,0)</f>
        <v>0</v>
      </c>
      <c r="BG201" s="155">
        <f>IF(N201="zákl. přenesená",J201,0)</f>
        <v>0</v>
      </c>
      <c r="BH201" s="155">
        <f>IF(N201="sníž. přenesená",J201,0)</f>
        <v>0</v>
      </c>
      <c r="BI201" s="155">
        <f>IF(N201="nulová",J201,0)</f>
        <v>0</v>
      </c>
      <c r="BJ201" s="16" t="s">
        <v>82</v>
      </c>
      <c r="BK201" s="155">
        <f>ROUND(I201*H201,2)</f>
        <v>0</v>
      </c>
      <c r="BL201" s="16" t="s">
        <v>227</v>
      </c>
      <c r="BM201" s="154" t="s">
        <v>670</v>
      </c>
    </row>
    <row r="202" spans="1:65" s="13" customFormat="1">
      <c r="B202" s="156"/>
      <c r="D202" s="157" t="s">
        <v>150</v>
      </c>
      <c r="F202" s="159" t="s">
        <v>671</v>
      </c>
      <c r="H202" s="160">
        <v>4.8959999999999999</v>
      </c>
      <c r="I202" s="161"/>
      <c r="L202" s="156"/>
      <c r="M202" s="162"/>
      <c r="N202" s="163"/>
      <c r="O202" s="163"/>
      <c r="P202" s="163"/>
      <c r="Q202" s="163"/>
      <c r="R202" s="163"/>
      <c r="S202" s="163"/>
      <c r="T202" s="164"/>
      <c r="AT202" s="158" t="s">
        <v>150</v>
      </c>
      <c r="AU202" s="158" t="s">
        <v>84</v>
      </c>
      <c r="AV202" s="13" t="s">
        <v>84</v>
      </c>
      <c r="AW202" s="13" t="s">
        <v>3</v>
      </c>
      <c r="AX202" s="13" t="s">
        <v>82</v>
      </c>
      <c r="AY202" s="158" t="s">
        <v>140</v>
      </c>
    </row>
    <row r="203" spans="1:65" s="2" customFormat="1" ht="33" customHeight="1">
      <c r="A203" s="31"/>
      <c r="B203" s="142"/>
      <c r="C203" s="143" t="s">
        <v>329</v>
      </c>
      <c r="D203" s="143" t="s">
        <v>143</v>
      </c>
      <c r="E203" s="144" t="s">
        <v>411</v>
      </c>
      <c r="F203" s="145" t="s">
        <v>412</v>
      </c>
      <c r="G203" s="146" t="s">
        <v>239</v>
      </c>
      <c r="H203" s="183"/>
      <c r="I203" s="148"/>
      <c r="J203" s="149">
        <f>ROUND(I203*H203,2)</f>
        <v>0</v>
      </c>
      <c r="K203" s="145" t="s">
        <v>147</v>
      </c>
      <c r="L203" s="32"/>
      <c r="M203" s="150" t="s">
        <v>1</v>
      </c>
      <c r="N203" s="151" t="s">
        <v>39</v>
      </c>
      <c r="O203" s="57"/>
      <c r="P203" s="152">
        <f>O203*H203</f>
        <v>0</v>
      </c>
      <c r="Q203" s="152">
        <v>0</v>
      </c>
      <c r="R203" s="152">
        <f>Q203*H203</f>
        <v>0</v>
      </c>
      <c r="S203" s="152">
        <v>0</v>
      </c>
      <c r="T203" s="153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4" t="s">
        <v>227</v>
      </c>
      <c r="AT203" s="154" t="s">
        <v>143</v>
      </c>
      <c r="AU203" s="154" t="s">
        <v>84</v>
      </c>
      <c r="AY203" s="16" t="s">
        <v>140</v>
      </c>
      <c r="BE203" s="155">
        <f>IF(N203="základní",J203,0)</f>
        <v>0</v>
      </c>
      <c r="BF203" s="155">
        <f>IF(N203="snížená",J203,0)</f>
        <v>0</v>
      </c>
      <c r="BG203" s="155">
        <f>IF(N203="zákl. přenesená",J203,0)</f>
        <v>0</v>
      </c>
      <c r="BH203" s="155">
        <f>IF(N203="sníž. přenesená",J203,0)</f>
        <v>0</v>
      </c>
      <c r="BI203" s="155">
        <f>IF(N203="nulová",J203,0)</f>
        <v>0</v>
      </c>
      <c r="BJ203" s="16" t="s">
        <v>82</v>
      </c>
      <c r="BK203" s="155">
        <f>ROUND(I203*H203,2)</f>
        <v>0</v>
      </c>
      <c r="BL203" s="16" t="s">
        <v>227</v>
      </c>
      <c r="BM203" s="154" t="s">
        <v>672</v>
      </c>
    </row>
    <row r="204" spans="1:65" s="12" customFormat="1" ht="22.9" customHeight="1">
      <c r="B204" s="129"/>
      <c r="D204" s="130" t="s">
        <v>73</v>
      </c>
      <c r="E204" s="140" t="s">
        <v>414</v>
      </c>
      <c r="F204" s="140" t="s">
        <v>415</v>
      </c>
      <c r="I204" s="132"/>
      <c r="J204" s="141">
        <f>BK204</f>
        <v>0</v>
      </c>
      <c r="L204" s="129"/>
      <c r="M204" s="134"/>
      <c r="N204" s="135"/>
      <c r="O204" s="135"/>
      <c r="P204" s="136">
        <f>SUM(P205:P218)</f>
        <v>0</v>
      </c>
      <c r="Q204" s="135"/>
      <c r="R204" s="136">
        <f>SUM(R205:R218)</f>
        <v>0.39199172000000004</v>
      </c>
      <c r="S204" s="135"/>
      <c r="T204" s="137">
        <f>SUM(T205:T218)</f>
        <v>8.8038900000000017E-3</v>
      </c>
      <c r="AR204" s="130" t="s">
        <v>84</v>
      </c>
      <c r="AT204" s="138" t="s">
        <v>73</v>
      </c>
      <c r="AU204" s="138" t="s">
        <v>82</v>
      </c>
      <c r="AY204" s="130" t="s">
        <v>140</v>
      </c>
      <c r="BK204" s="139">
        <f>SUM(BK205:BK218)</f>
        <v>0</v>
      </c>
    </row>
    <row r="205" spans="1:65" s="2" customFormat="1" ht="33" customHeight="1">
      <c r="A205" s="31"/>
      <c r="B205" s="142"/>
      <c r="C205" s="143" t="s">
        <v>333</v>
      </c>
      <c r="D205" s="143" t="s">
        <v>143</v>
      </c>
      <c r="E205" s="144" t="s">
        <v>589</v>
      </c>
      <c r="F205" s="145" t="s">
        <v>590</v>
      </c>
      <c r="G205" s="146" t="s">
        <v>157</v>
      </c>
      <c r="H205" s="147">
        <v>110</v>
      </c>
      <c r="I205" s="148"/>
      <c r="J205" s="149">
        <f>ROUND(I205*H205,2)</f>
        <v>0</v>
      </c>
      <c r="K205" s="145" t="s">
        <v>147</v>
      </c>
      <c r="L205" s="32"/>
      <c r="M205" s="150" t="s">
        <v>1</v>
      </c>
      <c r="N205" s="151" t="s">
        <v>39</v>
      </c>
      <c r="O205" s="57"/>
      <c r="P205" s="152">
        <f>O205*H205</f>
        <v>0</v>
      </c>
      <c r="Q205" s="152">
        <v>1.1299999999999999E-3</v>
      </c>
      <c r="R205" s="152">
        <f>Q205*H205</f>
        <v>0.12429999999999999</v>
      </c>
      <c r="S205" s="152">
        <v>0</v>
      </c>
      <c r="T205" s="15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54" t="s">
        <v>227</v>
      </c>
      <c r="AT205" s="154" t="s">
        <v>143</v>
      </c>
      <c r="AU205" s="154" t="s">
        <v>84</v>
      </c>
      <c r="AY205" s="16" t="s">
        <v>140</v>
      </c>
      <c r="BE205" s="155">
        <f>IF(N205="základní",J205,0)</f>
        <v>0</v>
      </c>
      <c r="BF205" s="155">
        <f>IF(N205="snížená",J205,0)</f>
        <v>0</v>
      </c>
      <c r="BG205" s="155">
        <f>IF(N205="zákl. přenesená",J205,0)</f>
        <v>0</v>
      </c>
      <c r="BH205" s="155">
        <f>IF(N205="sníž. přenesená",J205,0)</f>
        <v>0</v>
      </c>
      <c r="BI205" s="155">
        <f>IF(N205="nulová",J205,0)</f>
        <v>0</v>
      </c>
      <c r="BJ205" s="16" t="s">
        <v>82</v>
      </c>
      <c r="BK205" s="155">
        <f>ROUND(I205*H205,2)</f>
        <v>0</v>
      </c>
      <c r="BL205" s="16" t="s">
        <v>227</v>
      </c>
      <c r="BM205" s="154" t="s">
        <v>673</v>
      </c>
    </row>
    <row r="206" spans="1:65" s="2" customFormat="1" ht="16.5" customHeight="1">
      <c r="A206" s="31"/>
      <c r="B206" s="142"/>
      <c r="C206" s="143" t="s">
        <v>337</v>
      </c>
      <c r="D206" s="143" t="s">
        <v>143</v>
      </c>
      <c r="E206" s="144" t="s">
        <v>421</v>
      </c>
      <c r="F206" s="145" t="s">
        <v>422</v>
      </c>
      <c r="G206" s="146" t="s">
        <v>146</v>
      </c>
      <c r="H206" s="147">
        <v>293.46300000000002</v>
      </c>
      <c r="I206" s="148"/>
      <c r="J206" s="149">
        <f>ROUND(I206*H206,2)</f>
        <v>0</v>
      </c>
      <c r="K206" s="145" t="s">
        <v>147</v>
      </c>
      <c r="L206" s="32"/>
      <c r="M206" s="150" t="s">
        <v>1</v>
      </c>
      <c r="N206" s="151" t="s">
        <v>39</v>
      </c>
      <c r="O206" s="57"/>
      <c r="P206" s="152">
        <f>O206*H206</f>
        <v>0</v>
      </c>
      <c r="Q206" s="152">
        <v>0</v>
      </c>
      <c r="R206" s="152">
        <f>Q206*H206</f>
        <v>0</v>
      </c>
      <c r="S206" s="152">
        <v>3.0000000000000001E-5</v>
      </c>
      <c r="T206" s="153">
        <f>S206*H206</f>
        <v>8.8038900000000017E-3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4" t="s">
        <v>227</v>
      </c>
      <c r="AT206" s="154" t="s">
        <v>143</v>
      </c>
      <c r="AU206" s="154" t="s">
        <v>84</v>
      </c>
      <c r="AY206" s="16" t="s">
        <v>140</v>
      </c>
      <c r="BE206" s="155">
        <f>IF(N206="základní",J206,0)</f>
        <v>0</v>
      </c>
      <c r="BF206" s="155">
        <f>IF(N206="snížená",J206,0)</f>
        <v>0</v>
      </c>
      <c r="BG206" s="155">
        <f>IF(N206="zákl. přenesená",J206,0)</f>
        <v>0</v>
      </c>
      <c r="BH206" s="155">
        <f>IF(N206="sníž. přenesená",J206,0)</f>
        <v>0</v>
      </c>
      <c r="BI206" s="155">
        <f>IF(N206="nulová",J206,0)</f>
        <v>0</v>
      </c>
      <c r="BJ206" s="16" t="s">
        <v>82</v>
      </c>
      <c r="BK206" s="155">
        <f>ROUND(I206*H206,2)</f>
        <v>0</v>
      </c>
      <c r="BL206" s="16" t="s">
        <v>227</v>
      </c>
      <c r="BM206" s="154" t="s">
        <v>674</v>
      </c>
    </row>
    <row r="207" spans="1:65" s="2" customFormat="1" ht="16.5" customHeight="1">
      <c r="A207" s="31"/>
      <c r="B207" s="142"/>
      <c r="C207" s="173" t="s">
        <v>341</v>
      </c>
      <c r="D207" s="173" t="s">
        <v>230</v>
      </c>
      <c r="E207" s="174" t="s">
        <v>425</v>
      </c>
      <c r="F207" s="175" t="s">
        <v>426</v>
      </c>
      <c r="G207" s="176" t="s">
        <v>146</v>
      </c>
      <c r="H207" s="177">
        <v>320</v>
      </c>
      <c r="I207" s="178"/>
      <c r="J207" s="179">
        <f>ROUND(I207*H207,2)</f>
        <v>0</v>
      </c>
      <c r="K207" s="175" t="s">
        <v>147</v>
      </c>
      <c r="L207" s="180"/>
      <c r="M207" s="181" t="s">
        <v>1</v>
      </c>
      <c r="N207" s="182" t="s">
        <v>39</v>
      </c>
      <c r="O207" s="57"/>
      <c r="P207" s="152">
        <f>O207*H207</f>
        <v>0</v>
      </c>
      <c r="Q207" s="152">
        <v>3.5E-4</v>
      </c>
      <c r="R207" s="152">
        <f>Q207*H207</f>
        <v>0.112</v>
      </c>
      <c r="S207" s="152">
        <v>0</v>
      </c>
      <c r="T207" s="153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54" t="s">
        <v>233</v>
      </c>
      <c r="AT207" s="154" t="s">
        <v>230</v>
      </c>
      <c r="AU207" s="154" t="s">
        <v>84</v>
      </c>
      <c r="AY207" s="16" t="s">
        <v>140</v>
      </c>
      <c r="BE207" s="155">
        <f>IF(N207="základní",J207,0)</f>
        <v>0</v>
      </c>
      <c r="BF207" s="155">
        <f>IF(N207="snížená",J207,0)</f>
        <v>0</v>
      </c>
      <c r="BG207" s="155">
        <f>IF(N207="zákl. přenesená",J207,0)</f>
        <v>0</v>
      </c>
      <c r="BH207" s="155">
        <f>IF(N207="sníž. přenesená",J207,0)</f>
        <v>0</v>
      </c>
      <c r="BI207" s="155">
        <f>IF(N207="nulová",J207,0)</f>
        <v>0</v>
      </c>
      <c r="BJ207" s="16" t="s">
        <v>82</v>
      </c>
      <c r="BK207" s="155">
        <f>ROUND(I207*H207,2)</f>
        <v>0</v>
      </c>
      <c r="BL207" s="16" t="s">
        <v>227</v>
      </c>
      <c r="BM207" s="154" t="s">
        <v>675</v>
      </c>
    </row>
    <row r="208" spans="1:65" s="2" customFormat="1" ht="33" customHeight="1">
      <c r="A208" s="31"/>
      <c r="B208" s="142"/>
      <c r="C208" s="143" t="s">
        <v>345</v>
      </c>
      <c r="D208" s="143" t="s">
        <v>143</v>
      </c>
      <c r="E208" s="144" t="s">
        <v>430</v>
      </c>
      <c r="F208" s="145" t="s">
        <v>431</v>
      </c>
      <c r="G208" s="146" t="s">
        <v>146</v>
      </c>
      <c r="H208" s="147">
        <v>536.86800000000005</v>
      </c>
      <c r="I208" s="148"/>
      <c r="J208" s="149">
        <f>ROUND(I208*H208,2)</f>
        <v>0</v>
      </c>
      <c r="K208" s="145" t="s">
        <v>147</v>
      </c>
      <c r="L208" s="32"/>
      <c r="M208" s="150" t="s">
        <v>1</v>
      </c>
      <c r="N208" s="151" t="s">
        <v>39</v>
      </c>
      <c r="O208" s="57"/>
      <c r="P208" s="152">
        <f>O208*H208</f>
        <v>0</v>
      </c>
      <c r="Q208" s="152">
        <v>2.9E-4</v>
      </c>
      <c r="R208" s="152">
        <f>Q208*H208</f>
        <v>0.15569172000000001</v>
      </c>
      <c r="S208" s="152">
        <v>0</v>
      </c>
      <c r="T208" s="153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54" t="s">
        <v>227</v>
      </c>
      <c r="AT208" s="154" t="s">
        <v>143</v>
      </c>
      <c r="AU208" s="154" t="s">
        <v>84</v>
      </c>
      <c r="AY208" s="16" t="s">
        <v>140</v>
      </c>
      <c r="BE208" s="155">
        <f>IF(N208="základní",J208,0)</f>
        <v>0</v>
      </c>
      <c r="BF208" s="155">
        <f>IF(N208="snížená",J208,0)</f>
        <v>0</v>
      </c>
      <c r="BG208" s="155">
        <f>IF(N208="zákl. přenesená",J208,0)</f>
        <v>0</v>
      </c>
      <c r="BH208" s="155">
        <f>IF(N208="sníž. přenesená",J208,0)</f>
        <v>0</v>
      </c>
      <c r="BI208" s="155">
        <f>IF(N208="nulová",J208,0)</f>
        <v>0</v>
      </c>
      <c r="BJ208" s="16" t="s">
        <v>82</v>
      </c>
      <c r="BK208" s="155">
        <f>ROUND(I208*H208,2)</f>
        <v>0</v>
      </c>
      <c r="BL208" s="16" t="s">
        <v>227</v>
      </c>
      <c r="BM208" s="154" t="s">
        <v>676</v>
      </c>
    </row>
    <row r="209" spans="1:65" s="13" customFormat="1">
      <c r="B209" s="156"/>
      <c r="D209" s="157" t="s">
        <v>150</v>
      </c>
      <c r="E209" s="158" t="s">
        <v>1</v>
      </c>
      <c r="F209" s="159" t="s">
        <v>613</v>
      </c>
      <c r="H209" s="160">
        <v>65.650000000000006</v>
      </c>
      <c r="I209" s="161"/>
      <c r="L209" s="156"/>
      <c r="M209" s="162"/>
      <c r="N209" s="163"/>
      <c r="O209" s="163"/>
      <c r="P209" s="163"/>
      <c r="Q209" s="163"/>
      <c r="R209" s="163"/>
      <c r="S209" s="163"/>
      <c r="T209" s="164"/>
      <c r="AT209" s="158" t="s">
        <v>150</v>
      </c>
      <c r="AU209" s="158" t="s">
        <v>84</v>
      </c>
      <c r="AV209" s="13" t="s">
        <v>84</v>
      </c>
      <c r="AW209" s="13" t="s">
        <v>31</v>
      </c>
      <c r="AX209" s="13" t="s">
        <v>74</v>
      </c>
      <c r="AY209" s="158" t="s">
        <v>140</v>
      </c>
    </row>
    <row r="210" spans="1:65" s="13" customFormat="1">
      <c r="B210" s="156"/>
      <c r="D210" s="157" t="s">
        <v>150</v>
      </c>
      <c r="E210" s="158" t="s">
        <v>1</v>
      </c>
      <c r="F210" s="159" t="s">
        <v>677</v>
      </c>
      <c r="H210" s="160">
        <v>20.794</v>
      </c>
      <c r="I210" s="161"/>
      <c r="L210" s="156"/>
      <c r="M210" s="162"/>
      <c r="N210" s="163"/>
      <c r="O210" s="163"/>
      <c r="P210" s="163"/>
      <c r="Q210" s="163"/>
      <c r="R210" s="163"/>
      <c r="S210" s="163"/>
      <c r="T210" s="164"/>
      <c r="AT210" s="158" t="s">
        <v>150</v>
      </c>
      <c r="AU210" s="158" t="s">
        <v>84</v>
      </c>
      <c r="AV210" s="13" t="s">
        <v>84</v>
      </c>
      <c r="AW210" s="13" t="s">
        <v>31</v>
      </c>
      <c r="AX210" s="13" t="s">
        <v>74</v>
      </c>
      <c r="AY210" s="158" t="s">
        <v>140</v>
      </c>
    </row>
    <row r="211" spans="1:65" s="13" customFormat="1">
      <c r="B211" s="156"/>
      <c r="D211" s="157" t="s">
        <v>150</v>
      </c>
      <c r="E211" s="158" t="s">
        <v>1</v>
      </c>
      <c r="F211" s="159" t="s">
        <v>678</v>
      </c>
      <c r="H211" s="160">
        <v>43.433999999999997</v>
      </c>
      <c r="I211" s="161"/>
      <c r="L211" s="156"/>
      <c r="M211" s="162"/>
      <c r="N211" s="163"/>
      <c r="O211" s="163"/>
      <c r="P211" s="163"/>
      <c r="Q211" s="163"/>
      <c r="R211" s="163"/>
      <c r="S211" s="163"/>
      <c r="T211" s="164"/>
      <c r="AT211" s="158" t="s">
        <v>150</v>
      </c>
      <c r="AU211" s="158" t="s">
        <v>84</v>
      </c>
      <c r="AV211" s="13" t="s">
        <v>84</v>
      </c>
      <c r="AW211" s="13" t="s">
        <v>31</v>
      </c>
      <c r="AX211" s="13" t="s">
        <v>74</v>
      </c>
      <c r="AY211" s="158" t="s">
        <v>140</v>
      </c>
    </row>
    <row r="212" spans="1:65" s="13" customFormat="1">
      <c r="B212" s="156"/>
      <c r="D212" s="157" t="s">
        <v>150</v>
      </c>
      <c r="E212" s="158" t="s">
        <v>1</v>
      </c>
      <c r="F212" s="159" t="s">
        <v>614</v>
      </c>
      <c r="H212" s="160">
        <v>86.32</v>
      </c>
      <c r="I212" s="161"/>
      <c r="L212" s="156"/>
      <c r="M212" s="162"/>
      <c r="N212" s="163"/>
      <c r="O212" s="163"/>
      <c r="P212" s="163"/>
      <c r="Q212" s="163"/>
      <c r="R212" s="163"/>
      <c r="S212" s="163"/>
      <c r="T212" s="164"/>
      <c r="AT212" s="158" t="s">
        <v>150</v>
      </c>
      <c r="AU212" s="158" t="s">
        <v>84</v>
      </c>
      <c r="AV212" s="13" t="s">
        <v>84</v>
      </c>
      <c r="AW212" s="13" t="s">
        <v>31</v>
      </c>
      <c r="AX212" s="13" t="s">
        <v>74</v>
      </c>
      <c r="AY212" s="158" t="s">
        <v>140</v>
      </c>
    </row>
    <row r="213" spans="1:65" s="13" customFormat="1">
      <c r="B213" s="156"/>
      <c r="D213" s="157" t="s">
        <v>150</v>
      </c>
      <c r="E213" s="158" t="s">
        <v>1</v>
      </c>
      <c r="F213" s="159" t="s">
        <v>679</v>
      </c>
      <c r="H213" s="160">
        <v>66.45</v>
      </c>
      <c r="I213" s="161"/>
      <c r="L213" s="156"/>
      <c r="M213" s="162"/>
      <c r="N213" s="163"/>
      <c r="O213" s="163"/>
      <c r="P213" s="163"/>
      <c r="Q213" s="163"/>
      <c r="R213" s="163"/>
      <c r="S213" s="163"/>
      <c r="T213" s="164"/>
      <c r="AT213" s="158" t="s">
        <v>150</v>
      </c>
      <c r="AU213" s="158" t="s">
        <v>84</v>
      </c>
      <c r="AV213" s="13" t="s">
        <v>84</v>
      </c>
      <c r="AW213" s="13" t="s">
        <v>31</v>
      </c>
      <c r="AX213" s="13" t="s">
        <v>74</v>
      </c>
      <c r="AY213" s="158" t="s">
        <v>140</v>
      </c>
    </row>
    <row r="214" spans="1:65" s="13" customFormat="1">
      <c r="B214" s="156"/>
      <c r="D214" s="157" t="s">
        <v>150</v>
      </c>
      <c r="E214" s="158" t="s">
        <v>1</v>
      </c>
      <c r="F214" s="159" t="s">
        <v>615</v>
      </c>
      <c r="H214" s="160">
        <v>106.34</v>
      </c>
      <c r="I214" s="161"/>
      <c r="L214" s="156"/>
      <c r="M214" s="162"/>
      <c r="N214" s="163"/>
      <c r="O214" s="163"/>
      <c r="P214" s="163"/>
      <c r="Q214" s="163"/>
      <c r="R214" s="163"/>
      <c r="S214" s="163"/>
      <c r="T214" s="164"/>
      <c r="AT214" s="158" t="s">
        <v>150</v>
      </c>
      <c r="AU214" s="158" t="s">
        <v>84</v>
      </c>
      <c r="AV214" s="13" t="s">
        <v>84</v>
      </c>
      <c r="AW214" s="13" t="s">
        <v>31</v>
      </c>
      <c r="AX214" s="13" t="s">
        <v>74</v>
      </c>
      <c r="AY214" s="158" t="s">
        <v>140</v>
      </c>
    </row>
    <row r="215" spans="1:65" s="13" customFormat="1">
      <c r="B215" s="156"/>
      <c r="D215" s="157" t="s">
        <v>150</v>
      </c>
      <c r="E215" s="158" t="s">
        <v>1</v>
      </c>
      <c r="F215" s="159" t="s">
        <v>680</v>
      </c>
      <c r="H215" s="160">
        <v>77.805000000000007</v>
      </c>
      <c r="I215" s="161"/>
      <c r="L215" s="156"/>
      <c r="M215" s="162"/>
      <c r="N215" s="163"/>
      <c r="O215" s="163"/>
      <c r="P215" s="163"/>
      <c r="Q215" s="163"/>
      <c r="R215" s="163"/>
      <c r="S215" s="163"/>
      <c r="T215" s="164"/>
      <c r="AT215" s="158" t="s">
        <v>150</v>
      </c>
      <c r="AU215" s="158" t="s">
        <v>84</v>
      </c>
      <c r="AV215" s="13" t="s">
        <v>84</v>
      </c>
      <c r="AW215" s="13" t="s">
        <v>31</v>
      </c>
      <c r="AX215" s="13" t="s">
        <v>74</v>
      </c>
      <c r="AY215" s="158" t="s">
        <v>140</v>
      </c>
    </row>
    <row r="216" spans="1:65" s="13" customFormat="1">
      <c r="B216" s="156"/>
      <c r="D216" s="157" t="s">
        <v>150</v>
      </c>
      <c r="E216" s="158" t="s">
        <v>1</v>
      </c>
      <c r="F216" s="159" t="s">
        <v>616</v>
      </c>
      <c r="H216" s="160">
        <v>119.27500000000001</v>
      </c>
      <c r="I216" s="161"/>
      <c r="L216" s="156"/>
      <c r="M216" s="162"/>
      <c r="N216" s="163"/>
      <c r="O216" s="163"/>
      <c r="P216" s="163"/>
      <c r="Q216" s="163"/>
      <c r="R216" s="163"/>
      <c r="S216" s="163"/>
      <c r="T216" s="164"/>
      <c r="AT216" s="158" t="s">
        <v>150</v>
      </c>
      <c r="AU216" s="158" t="s">
        <v>84</v>
      </c>
      <c r="AV216" s="13" t="s">
        <v>84</v>
      </c>
      <c r="AW216" s="13" t="s">
        <v>31</v>
      </c>
      <c r="AX216" s="13" t="s">
        <v>74</v>
      </c>
      <c r="AY216" s="158" t="s">
        <v>140</v>
      </c>
    </row>
    <row r="217" spans="1:65" s="13" customFormat="1">
      <c r="B217" s="156"/>
      <c r="D217" s="157" t="s">
        <v>150</v>
      </c>
      <c r="E217" s="158" t="s">
        <v>1</v>
      </c>
      <c r="F217" s="159" t="s">
        <v>617</v>
      </c>
      <c r="H217" s="160">
        <v>-49.2</v>
      </c>
      <c r="I217" s="161"/>
      <c r="L217" s="156"/>
      <c r="M217" s="162"/>
      <c r="N217" s="163"/>
      <c r="O217" s="163"/>
      <c r="P217" s="163"/>
      <c r="Q217" s="163"/>
      <c r="R217" s="163"/>
      <c r="S217" s="163"/>
      <c r="T217" s="164"/>
      <c r="AT217" s="158" t="s">
        <v>150</v>
      </c>
      <c r="AU217" s="158" t="s">
        <v>84</v>
      </c>
      <c r="AV217" s="13" t="s">
        <v>84</v>
      </c>
      <c r="AW217" s="13" t="s">
        <v>31</v>
      </c>
      <c r="AX217" s="13" t="s">
        <v>74</v>
      </c>
      <c r="AY217" s="158" t="s">
        <v>140</v>
      </c>
    </row>
    <row r="218" spans="1:65" s="14" customFormat="1">
      <c r="B218" s="165"/>
      <c r="D218" s="157" t="s">
        <v>150</v>
      </c>
      <c r="E218" s="166" t="s">
        <v>1</v>
      </c>
      <c r="F218" s="167" t="s">
        <v>152</v>
      </c>
      <c r="H218" s="168">
        <v>536.86800000000005</v>
      </c>
      <c r="I218" s="169"/>
      <c r="L218" s="165"/>
      <c r="M218" s="170"/>
      <c r="N218" s="171"/>
      <c r="O218" s="171"/>
      <c r="P218" s="171"/>
      <c r="Q218" s="171"/>
      <c r="R218" s="171"/>
      <c r="S218" s="171"/>
      <c r="T218" s="172"/>
      <c r="AT218" s="166" t="s">
        <v>150</v>
      </c>
      <c r="AU218" s="166" t="s">
        <v>84</v>
      </c>
      <c r="AV218" s="14" t="s">
        <v>148</v>
      </c>
      <c r="AW218" s="14" t="s">
        <v>31</v>
      </c>
      <c r="AX218" s="14" t="s">
        <v>82</v>
      </c>
      <c r="AY218" s="166" t="s">
        <v>140</v>
      </c>
    </row>
    <row r="219" spans="1:65" s="12" customFormat="1" ht="22.9" customHeight="1">
      <c r="B219" s="129"/>
      <c r="D219" s="130" t="s">
        <v>73</v>
      </c>
      <c r="E219" s="140" t="s">
        <v>435</v>
      </c>
      <c r="F219" s="140" t="s">
        <v>436</v>
      </c>
      <c r="I219" s="132"/>
      <c r="J219" s="141">
        <f>BK219</f>
        <v>0</v>
      </c>
      <c r="L219" s="129"/>
      <c r="M219" s="134"/>
      <c r="N219" s="135"/>
      <c r="O219" s="135"/>
      <c r="P219" s="136">
        <f>SUM(P220:P226)</f>
        <v>0</v>
      </c>
      <c r="Q219" s="135"/>
      <c r="R219" s="136">
        <f>SUM(R220:R226)</f>
        <v>5.8630000000000002E-2</v>
      </c>
      <c r="S219" s="135"/>
      <c r="T219" s="137">
        <f>SUM(T220:T226)</f>
        <v>0</v>
      </c>
      <c r="AR219" s="130" t="s">
        <v>84</v>
      </c>
      <c r="AT219" s="138" t="s">
        <v>73</v>
      </c>
      <c r="AU219" s="138" t="s">
        <v>82</v>
      </c>
      <c r="AY219" s="130" t="s">
        <v>140</v>
      </c>
      <c r="BK219" s="139">
        <f>SUM(BK220:BK226)</f>
        <v>0</v>
      </c>
    </row>
    <row r="220" spans="1:65" s="2" customFormat="1" ht="24.2" customHeight="1">
      <c r="A220" s="31"/>
      <c r="B220" s="142"/>
      <c r="C220" s="143" t="s">
        <v>349</v>
      </c>
      <c r="D220" s="143" t="s">
        <v>143</v>
      </c>
      <c r="E220" s="144" t="s">
        <v>438</v>
      </c>
      <c r="F220" s="145" t="s">
        <v>439</v>
      </c>
      <c r="G220" s="146" t="s">
        <v>146</v>
      </c>
      <c r="H220" s="147">
        <v>45.1</v>
      </c>
      <c r="I220" s="148"/>
      <c r="J220" s="149">
        <f>ROUND(I220*H220,2)</f>
        <v>0</v>
      </c>
      <c r="K220" s="145" t="s">
        <v>147</v>
      </c>
      <c r="L220" s="32"/>
      <c r="M220" s="150" t="s">
        <v>1</v>
      </c>
      <c r="N220" s="151" t="s">
        <v>39</v>
      </c>
      <c r="O220" s="57"/>
      <c r="P220" s="152">
        <f>O220*H220</f>
        <v>0</v>
      </c>
      <c r="Q220" s="152">
        <v>0</v>
      </c>
      <c r="R220" s="152">
        <f>Q220*H220</f>
        <v>0</v>
      </c>
      <c r="S220" s="152">
        <v>0</v>
      </c>
      <c r="T220" s="153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54" t="s">
        <v>227</v>
      </c>
      <c r="AT220" s="154" t="s">
        <v>143</v>
      </c>
      <c r="AU220" s="154" t="s">
        <v>84</v>
      </c>
      <c r="AY220" s="16" t="s">
        <v>140</v>
      </c>
      <c r="BE220" s="155">
        <f>IF(N220="základní",J220,0)</f>
        <v>0</v>
      </c>
      <c r="BF220" s="155">
        <f>IF(N220="snížená",J220,0)</f>
        <v>0</v>
      </c>
      <c r="BG220" s="155">
        <f>IF(N220="zákl. přenesená",J220,0)</f>
        <v>0</v>
      </c>
      <c r="BH220" s="155">
        <f>IF(N220="sníž. přenesená",J220,0)</f>
        <v>0</v>
      </c>
      <c r="BI220" s="155">
        <f>IF(N220="nulová",J220,0)</f>
        <v>0</v>
      </c>
      <c r="BJ220" s="16" t="s">
        <v>82</v>
      </c>
      <c r="BK220" s="155">
        <f>ROUND(I220*H220,2)</f>
        <v>0</v>
      </c>
      <c r="BL220" s="16" t="s">
        <v>227</v>
      </c>
      <c r="BM220" s="154" t="s">
        <v>681</v>
      </c>
    </row>
    <row r="221" spans="1:65" s="13" customFormat="1">
      <c r="B221" s="156"/>
      <c r="D221" s="157" t="s">
        <v>150</v>
      </c>
      <c r="E221" s="158" t="s">
        <v>1</v>
      </c>
      <c r="F221" s="159" t="s">
        <v>682</v>
      </c>
      <c r="H221" s="160">
        <v>16.399999999999999</v>
      </c>
      <c r="I221" s="161"/>
      <c r="L221" s="156"/>
      <c r="M221" s="162"/>
      <c r="N221" s="163"/>
      <c r="O221" s="163"/>
      <c r="P221" s="163"/>
      <c r="Q221" s="163"/>
      <c r="R221" s="163"/>
      <c r="S221" s="163"/>
      <c r="T221" s="164"/>
      <c r="AT221" s="158" t="s">
        <v>150</v>
      </c>
      <c r="AU221" s="158" t="s">
        <v>84</v>
      </c>
      <c r="AV221" s="13" t="s">
        <v>84</v>
      </c>
      <c r="AW221" s="13" t="s">
        <v>31</v>
      </c>
      <c r="AX221" s="13" t="s">
        <v>74</v>
      </c>
      <c r="AY221" s="158" t="s">
        <v>140</v>
      </c>
    </row>
    <row r="222" spans="1:65" s="13" customFormat="1">
      <c r="B222" s="156"/>
      <c r="D222" s="157" t="s">
        <v>150</v>
      </c>
      <c r="E222" s="158" t="s">
        <v>1</v>
      </c>
      <c r="F222" s="159" t="s">
        <v>683</v>
      </c>
      <c r="H222" s="160">
        <v>12.3</v>
      </c>
      <c r="I222" s="161"/>
      <c r="L222" s="156"/>
      <c r="M222" s="162"/>
      <c r="N222" s="163"/>
      <c r="O222" s="163"/>
      <c r="P222" s="163"/>
      <c r="Q222" s="163"/>
      <c r="R222" s="163"/>
      <c r="S222" s="163"/>
      <c r="T222" s="164"/>
      <c r="AT222" s="158" t="s">
        <v>150</v>
      </c>
      <c r="AU222" s="158" t="s">
        <v>84</v>
      </c>
      <c r="AV222" s="13" t="s">
        <v>84</v>
      </c>
      <c r="AW222" s="13" t="s">
        <v>31</v>
      </c>
      <c r="AX222" s="13" t="s">
        <v>74</v>
      </c>
      <c r="AY222" s="158" t="s">
        <v>140</v>
      </c>
    </row>
    <row r="223" spans="1:65" s="13" customFormat="1">
      <c r="B223" s="156"/>
      <c r="D223" s="157" t="s">
        <v>150</v>
      </c>
      <c r="E223" s="158" t="s">
        <v>1</v>
      </c>
      <c r="F223" s="159" t="s">
        <v>684</v>
      </c>
      <c r="H223" s="160">
        <v>16.399999999999999</v>
      </c>
      <c r="I223" s="161"/>
      <c r="L223" s="156"/>
      <c r="M223" s="162"/>
      <c r="N223" s="163"/>
      <c r="O223" s="163"/>
      <c r="P223" s="163"/>
      <c r="Q223" s="163"/>
      <c r="R223" s="163"/>
      <c r="S223" s="163"/>
      <c r="T223" s="164"/>
      <c r="AT223" s="158" t="s">
        <v>150</v>
      </c>
      <c r="AU223" s="158" t="s">
        <v>84</v>
      </c>
      <c r="AV223" s="13" t="s">
        <v>84</v>
      </c>
      <c r="AW223" s="13" t="s">
        <v>31</v>
      </c>
      <c r="AX223" s="13" t="s">
        <v>74</v>
      </c>
      <c r="AY223" s="158" t="s">
        <v>140</v>
      </c>
    </row>
    <row r="224" spans="1:65" s="14" customFormat="1">
      <c r="B224" s="165"/>
      <c r="D224" s="157" t="s">
        <v>150</v>
      </c>
      <c r="E224" s="166" t="s">
        <v>1</v>
      </c>
      <c r="F224" s="167" t="s">
        <v>152</v>
      </c>
      <c r="H224" s="168">
        <v>45.1</v>
      </c>
      <c r="I224" s="169"/>
      <c r="L224" s="165"/>
      <c r="M224" s="170"/>
      <c r="N224" s="171"/>
      <c r="O224" s="171"/>
      <c r="P224" s="171"/>
      <c r="Q224" s="171"/>
      <c r="R224" s="171"/>
      <c r="S224" s="171"/>
      <c r="T224" s="172"/>
      <c r="AT224" s="166" t="s">
        <v>150</v>
      </c>
      <c r="AU224" s="166" t="s">
        <v>84</v>
      </c>
      <c r="AV224" s="14" t="s">
        <v>148</v>
      </c>
      <c r="AW224" s="14" t="s">
        <v>31</v>
      </c>
      <c r="AX224" s="14" t="s">
        <v>82</v>
      </c>
      <c r="AY224" s="166" t="s">
        <v>140</v>
      </c>
    </row>
    <row r="225" spans="1:65" s="2" customFormat="1" ht="16.5" customHeight="1">
      <c r="A225" s="31"/>
      <c r="B225" s="142"/>
      <c r="C225" s="173" t="s">
        <v>355</v>
      </c>
      <c r="D225" s="173" t="s">
        <v>230</v>
      </c>
      <c r="E225" s="174" t="s">
        <v>443</v>
      </c>
      <c r="F225" s="175" t="s">
        <v>444</v>
      </c>
      <c r="G225" s="176" t="s">
        <v>146</v>
      </c>
      <c r="H225" s="177">
        <v>45.1</v>
      </c>
      <c r="I225" s="178"/>
      <c r="J225" s="179">
        <f>ROUND(I225*H225,2)</f>
        <v>0</v>
      </c>
      <c r="K225" s="175" t="s">
        <v>147</v>
      </c>
      <c r="L225" s="180"/>
      <c r="M225" s="181" t="s">
        <v>1</v>
      </c>
      <c r="N225" s="182" t="s">
        <v>39</v>
      </c>
      <c r="O225" s="57"/>
      <c r="P225" s="152">
        <f>O225*H225</f>
        <v>0</v>
      </c>
      <c r="Q225" s="152">
        <v>1.2999999999999999E-3</v>
      </c>
      <c r="R225" s="152">
        <f>Q225*H225</f>
        <v>5.8630000000000002E-2</v>
      </c>
      <c r="S225" s="152">
        <v>0</v>
      </c>
      <c r="T225" s="153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4" t="s">
        <v>233</v>
      </c>
      <c r="AT225" s="154" t="s">
        <v>230</v>
      </c>
      <c r="AU225" s="154" t="s">
        <v>84</v>
      </c>
      <c r="AY225" s="16" t="s">
        <v>140</v>
      </c>
      <c r="BE225" s="155">
        <f>IF(N225="základní",J225,0)</f>
        <v>0</v>
      </c>
      <c r="BF225" s="155">
        <f>IF(N225="snížená",J225,0)</f>
        <v>0</v>
      </c>
      <c r="BG225" s="155">
        <f>IF(N225="zákl. přenesená",J225,0)</f>
        <v>0</v>
      </c>
      <c r="BH225" s="155">
        <f>IF(N225="sníž. přenesená",J225,0)</f>
        <v>0</v>
      </c>
      <c r="BI225" s="155">
        <f>IF(N225="nulová",J225,0)</f>
        <v>0</v>
      </c>
      <c r="BJ225" s="16" t="s">
        <v>82</v>
      </c>
      <c r="BK225" s="155">
        <f>ROUND(I225*H225,2)</f>
        <v>0</v>
      </c>
      <c r="BL225" s="16" t="s">
        <v>227</v>
      </c>
      <c r="BM225" s="154" t="s">
        <v>685</v>
      </c>
    </row>
    <row r="226" spans="1:65" s="2" customFormat="1" ht="37.9" customHeight="1">
      <c r="A226" s="31"/>
      <c r="B226" s="142"/>
      <c r="C226" s="143" t="s">
        <v>359</v>
      </c>
      <c r="D226" s="143" t="s">
        <v>143</v>
      </c>
      <c r="E226" s="144" t="s">
        <v>447</v>
      </c>
      <c r="F226" s="145" t="s">
        <v>448</v>
      </c>
      <c r="G226" s="146" t="s">
        <v>239</v>
      </c>
      <c r="H226" s="183"/>
      <c r="I226" s="148"/>
      <c r="J226" s="149">
        <f>ROUND(I226*H226,2)</f>
        <v>0</v>
      </c>
      <c r="K226" s="145" t="s">
        <v>147</v>
      </c>
      <c r="L226" s="32"/>
      <c r="M226" s="150" t="s">
        <v>1</v>
      </c>
      <c r="N226" s="151" t="s">
        <v>39</v>
      </c>
      <c r="O226" s="57"/>
      <c r="P226" s="152">
        <f>O226*H226</f>
        <v>0</v>
      </c>
      <c r="Q226" s="152">
        <v>0</v>
      </c>
      <c r="R226" s="152">
        <f>Q226*H226</f>
        <v>0</v>
      </c>
      <c r="S226" s="152">
        <v>0</v>
      </c>
      <c r="T226" s="153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54" t="s">
        <v>227</v>
      </c>
      <c r="AT226" s="154" t="s">
        <v>143</v>
      </c>
      <c r="AU226" s="154" t="s">
        <v>84</v>
      </c>
      <c r="AY226" s="16" t="s">
        <v>140</v>
      </c>
      <c r="BE226" s="155">
        <f>IF(N226="základní",J226,0)</f>
        <v>0</v>
      </c>
      <c r="BF226" s="155">
        <f>IF(N226="snížená",J226,0)</f>
        <v>0</v>
      </c>
      <c r="BG226" s="155">
        <f>IF(N226="zákl. přenesená",J226,0)</f>
        <v>0</v>
      </c>
      <c r="BH226" s="155">
        <f>IF(N226="sníž. přenesená",J226,0)</f>
        <v>0</v>
      </c>
      <c r="BI226" s="155">
        <f>IF(N226="nulová",J226,0)</f>
        <v>0</v>
      </c>
      <c r="BJ226" s="16" t="s">
        <v>82</v>
      </c>
      <c r="BK226" s="155">
        <f>ROUND(I226*H226,2)</f>
        <v>0</v>
      </c>
      <c r="BL226" s="16" t="s">
        <v>227</v>
      </c>
      <c r="BM226" s="154" t="s">
        <v>686</v>
      </c>
    </row>
    <row r="227" spans="1:65" s="12" customFormat="1" ht="25.9" customHeight="1">
      <c r="B227" s="129"/>
      <c r="D227" s="130" t="s">
        <v>73</v>
      </c>
      <c r="E227" s="131" t="s">
        <v>450</v>
      </c>
      <c r="F227" s="131" t="s">
        <v>451</v>
      </c>
      <c r="I227" s="132"/>
      <c r="J227" s="133">
        <f>BK227</f>
        <v>0</v>
      </c>
      <c r="L227" s="129"/>
      <c r="M227" s="134"/>
      <c r="N227" s="135"/>
      <c r="O227" s="135"/>
      <c r="P227" s="136">
        <f>P228</f>
        <v>0</v>
      </c>
      <c r="Q227" s="135"/>
      <c r="R227" s="136">
        <f>R228</f>
        <v>0</v>
      </c>
      <c r="S227" s="135"/>
      <c r="T227" s="137">
        <f>T228</f>
        <v>0</v>
      </c>
      <c r="AR227" s="130" t="s">
        <v>148</v>
      </c>
      <c r="AT227" s="138" t="s">
        <v>73</v>
      </c>
      <c r="AU227" s="138" t="s">
        <v>74</v>
      </c>
      <c r="AY227" s="130" t="s">
        <v>140</v>
      </c>
      <c r="BK227" s="139">
        <f>BK228</f>
        <v>0</v>
      </c>
    </row>
    <row r="228" spans="1:65" s="2" customFormat="1" ht="24.2" customHeight="1">
      <c r="A228" s="31"/>
      <c r="B228" s="142"/>
      <c r="C228" s="143" t="s">
        <v>363</v>
      </c>
      <c r="D228" s="143" t="s">
        <v>143</v>
      </c>
      <c r="E228" s="144" t="s">
        <v>453</v>
      </c>
      <c r="F228" s="145" t="s">
        <v>454</v>
      </c>
      <c r="G228" s="146" t="s">
        <v>455</v>
      </c>
      <c r="H228" s="147">
        <v>48</v>
      </c>
      <c r="I228" s="148"/>
      <c r="J228" s="149">
        <f>ROUND(I228*H228,2)</f>
        <v>0</v>
      </c>
      <c r="K228" s="145" t="s">
        <v>147</v>
      </c>
      <c r="L228" s="32"/>
      <c r="M228" s="184" t="s">
        <v>1</v>
      </c>
      <c r="N228" s="185" t="s">
        <v>39</v>
      </c>
      <c r="O228" s="186"/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54" t="s">
        <v>456</v>
      </c>
      <c r="AT228" s="154" t="s">
        <v>143</v>
      </c>
      <c r="AU228" s="154" t="s">
        <v>82</v>
      </c>
      <c r="AY228" s="16" t="s">
        <v>140</v>
      </c>
      <c r="BE228" s="155">
        <f>IF(N228="základní",J228,0)</f>
        <v>0</v>
      </c>
      <c r="BF228" s="155">
        <f>IF(N228="snížená",J228,0)</f>
        <v>0</v>
      </c>
      <c r="BG228" s="155">
        <f>IF(N228="zákl. přenesená",J228,0)</f>
        <v>0</v>
      </c>
      <c r="BH228" s="155">
        <f>IF(N228="sníž. přenesená",J228,0)</f>
        <v>0</v>
      </c>
      <c r="BI228" s="155">
        <f>IF(N228="nulová",J228,0)</f>
        <v>0</v>
      </c>
      <c r="BJ228" s="16" t="s">
        <v>82</v>
      </c>
      <c r="BK228" s="155">
        <f>ROUND(I228*H228,2)</f>
        <v>0</v>
      </c>
      <c r="BL228" s="16" t="s">
        <v>456</v>
      </c>
      <c r="BM228" s="154" t="s">
        <v>687</v>
      </c>
    </row>
    <row r="229" spans="1:65" s="2" customFormat="1" ht="6.95" customHeight="1">
      <c r="A229" s="31"/>
      <c r="B229" s="46"/>
      <c r="C229" s="47"/>
      <c r="D229" s="47"/>
      <c r="E229" s="47"/>
      <c r="F229" s="47"/>
      <c r="G229" s="47"/>
      <c r="H229" s="47"/>
      <c r="I229" s="47"/>
      <c r="J229" s="47"/>
      <c r="K229" s="47"/>
      <c r="L229" s="32"/>
      <c r="M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</row>
  </sheetData>
  <autoFilter ref="C133:K228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4"/>
  <sheetViews>
    <sheetView showGridLines="0" tabSelected="1" workbookViewId="0">
      <selection activeCell="F243" sqref="F24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6" t="s">
        <v>93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100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1" t="str">
        <f>'Rekapitulace stavby'!K6</f>
        <v>Stavební úpravy v odborných učebnách - projekt „Odborné učebny“ registrační číslo CZ.10.01.01/00/23_005/0000288</v>
      </c>
      <c r="F7" s="232"/>
      <c r="G7" s="232"/>
      <c r="H7" s="232"/>
      <c r="L7" s="19"/>
    </row>
    <row r="8" spans="1:46" s="2" customFormat="1" ht="12" customHeight="1">
      <c r="A8" s="31"/>
      <c r="B8" s="32"/>
      <c r="C8" s="31"/>
      <c r="D8" s="26" t="s">
        <v>101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6" t="s">
        <v>688</v>
      </c>
      <c r="F9" s="230"/>
      <c r="G9" s="230"/>
      <c r="H9" s="23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4" t="str">
        <f>'Rekapitulace stavby'!AN8</f>
        <v>21. 7. 2024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">
        <v>25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26</v>
      </c>
      <c r="F15" s="31"/>
      <c r="G15" s="31"/>
      <c r="H15" s="31"/>
      <c r="I15" s="26" t="s">
        <v>27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28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3" t="str">
        <f>'Rekapitulace stavby'!E14</f>
        <v>Vyplň údaj</v>
      </c>
      <c r="F18" s="203"/>
      <c r="G18" s="203"/>
      <c r="H18" s="203"/>
      <c r="I18" s="26" t="s">
        <v>27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30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27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27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33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07" t="s">
        <v>1</v>
      </c>
      <c r="F27" s="207"/>
      <c r="G27" s="207"/>
      <c r="H27" s="207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34</v>
      </c>
      <c r="E30" s="31"/>
      <c r="F30" s="31"/>
      <c r="G30" s="31"/>
      <c r="H30" s="31"/>
      <c r="I30" s="31"/>
      <c r="J30" s="70">
        <f>ROUND(J139,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36</v>
      </c>
      <c r="G32" s="31"/>
      <c r="H32" s="31"/>
      <c r="I32" s="35" t="s">
        <v>35</v>
      </c>
      <c r="J32" s="35" t="s">
        <v>37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38</v>
      </c>
      <c r="E33" s="26" t="s">
        <v>39</v>
      </c>
      <c r="F33" s="98">
        <f>ROUND((SUM(BE139:BE303)),  2)</f>
        <v>0</v>
      </c>
      <c r="G33" s="31"/>
      <c r="H33" s="31"/>
      <c r="I33" s="99">
        <v>0.21</v>
      </c>
      <c r="J33" s="98">
        <f>ROUND(((SUM(BE139:BE303))*I33),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40</v>
      </c>
      <c r="F34" s="98">
        <f>ROUND((SUM(BF139:BF303)),  2)</f>
        <v>0</v>
      </c>
      <c r="G34" s="31"/>
      <c r="H34" s="31"/>
      <c r="I34" s="99">
        <v>0.12</v>
      </c>
      <c r="J34" s="98">
        <f>ROUND(((SUM(BF139:BF303))*I34),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41</v>
      </c>
      <c r="F35" s="98">
        <f>ROUND((SUM(BG139:BG303)),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98">
        <f>ROUND((SUM(BH139:BH303)),  2)</f>
        <v>0</v>
      </c>
      <c r="G36" s="31"/>
      <c r="H36" s="31"/>
      <c r="I36" s="99">
        <v>0.12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98">
        <f>ROUND((SUM(BI139:BI303)),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44</v>
      </c>
      <c r="E39" s="59"/>
      <c r="F39" s="59"/>
      <c r="G39" s="102" t="s">
        <v>45</v>
      </c>
      <c r="H39" s="103" t="s">
        <v>46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49</v>
      </c>
      <c r="E61" s="34"/>
      <c r="F61" s="106" t="s">
        <v>50</v>
      </c>
      <c r="G61" s="44" t="s">
        <v>49</v>
      </c>
      <c r="H61" s="34"/>
      <c r="I61" s="34"/>
      <c r="J61" s="107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49</v>
      </c>
      <c r="E76" s="34"/>
      <c r="F76" s="106" t="s">
        <v>50</v>
      </c>
      <c r="G76" s="44" t="s">
        <v>49</v>
      </c>
      <c r="H76" s="34"/>
      <c r="I76" s="34"/>
      <c r="J76" s="107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103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1"/>
      <c r="D85" s="31"/>
      <c r="E85" s="231" t="str">
        <f>E7</f>
        <v>Stavební úpravy v odborných učebnách - projekt „Odborné učebny“ registrační číslo CZ.10.01.01/00/23_005/0000288</v>
      </c>
      <c r="F85" s="232"/>
      <c r="G85" s="232"/>
      <c r="H85" s="23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101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1"/>
      <c r="D87" s="31"/>
      <c r="E87" s="216" t="str">
        <f>E9</f>
        <v>04 - 4. NP</v>
      </c>
      <c r="F87" s="230"/>
      <c r="G87" s="230"/>
      <c r="H87" s="23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19</v>
      </c>
      <c r="D89" s="31"/>
      <c r="E89" s="31"/>
      <c r="F89" s="24" t="str">
        <f>F12</f>
        <v xml:space="preserve"> </v>
      </c>
      <c r="G89" s="31"/>
      <c r="H89" s="31"/>
      <c r="I89" s="26" t="s">
        <v>21</v>
      </c>
      <c r="J89" s="54" t="str">
        <f>IF(J12="","",J12)</f>
        <v>21. 7. 2024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1"/>
      <c r="B91" s="32"/>
      <c r="C91" s="26" t="s">
        <v>23</v>
      </c>
      <c r="D91" s="31"/>
      <c r="E91" s="31"/>
      <c r="F91" s="24" t="str">
        <f>E15</f>
        <v>Gymnázium Cheb, Nerudova 2283/7, Cheb</v>
      </c>
      <c r="G91" s="31"/>
      <c r="H91" s="31"/>
      <c r="I91" s="26" t="s">
        <v>30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1"/>
      <c r="E92" s="31"/>
      <c r="F92" s="24" t="str">
        <f>IF(E18="","",E18)</f>
        <v>Vyplň údaj</v>
      </c>
      <c r="G92" s="31"/>
      <c r="H92" s="31"/>
      <c r="I92" s="26" t="s">
        <v>32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08" t="s">
        <v>104</v>
      </c>
      <c r="D94" s="100"/>
      <c r="E94" s="100"/>
      <c r="F94" s="100"/>
      <c r="G94" s="100"/>
      <c r="H94" s="100"/>
      <c r="I94" s="100"/>
      <c r="J94" s="109" t="s">
        <v>105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10" t="s">
        <v>106</v>
      </c>
      <c r="D96" s="31"/>
      <c r="E96" s="31"/>
      <c r="F96" s="31"/>
      <c r="G96" s="31"/>
      <c r="H96" s="31"/>
      <c r="I96" s="31"/>
      <c r="J96" s="70">
        <f>J139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107</v>
      </c>
    </row>
    <row r="97" spans="2:12" s="9" customFormat="1" ht="24.95" hidden="1" customHeight="1">
      <c r="B97" s="111"/>
      <c r="D97" s="112" t="s">
        <v>108</v>
      </c>
      <c r="E97" s="113"/>
      <c r="F97" s="113"/>
      <c r="G97" s="113"/>
      <c r="H97" s="113"/>
      <c r="I97" s="113"/>
      <c r="J97" s="114">
        <f>J140</f>
        <v>0</v>
      </c>
      <c r="L97" s="111"/>
    </row>
    <row r="98" spans="2:12" s="10" customFormat="1" ht="19.899999999999999" hidden="1" customHeight="1">
      <c r="B98" s="115"/>
      <c r="D98" s="116" t="s">
        <v>109</v>
      </c>
      <c r="E98" s="117"/>
      <c r="F98" s="117"/>
      <c r="G98" s="117"/>
      <c r="H98" s="117"/>
      <c r="I98" s="117"/>
      <c r="J98" s="118">
        <f>J141</f>
        <v>0</v>
      </c>
      <c r="L98" s="115"/>
    </row>
    <row r="99" spans="2:12" s="10" customFormat="1" ht="19.899999999999999" hidden="1" customHeight="1">
      <c r="B99" s="115"/>
      <c r="D99" s="116" t="s">
        <v>110</v>
      </c>
      <c r="E99" s="117"/>
      <c r="F99" s="117"/>
      <c r="G99" s="117"/>
      <c r="H99" s="117"/>
      <c r="I99" s="117"/>
      <c r="J99" s="118">
        <f>J143</f>
        <v>0</v>
      </c>
      <c r="L99" s="115"/>
    </row>
    <row r="100" spans="2:12" s="10" customFormat="1" ht="19.899999999999999" hidden="1" customHeight="1">
      <c r="B100" s="115"/>
      <c r="D100" s="116" t="s">
        <v>111</v>
      </c>
      <c r="E100" s="117"/>
      <c r="F100" s="117"/>
      <c r="G100" s="117"/>
      <c r="H100" s="117"/>
      <c r="I100" s="117"/>
      <c r="J100" s="118">
        <f>J159</f>
        <v>0</v>
      </c>
      <c r="L100" s="115"/>
    </row>
    <row r="101" spans="2:12" s="10" customFormat="1" ht="19.899999999999999" hidden="1" customHeight="1">
      <c r="B101" s="115"/>
      <c r="D101" s="116" t="s">
        <v>112</v>
      </c>
      <c r="E101" s="117"/>
      <c r="F101" s="117"/>
      <c r="G101" s="117"/>
      <c r="H101" s="117"/>
      <c r="I101" s="117"/>
      <c r="J101" s="118">
        <f>J171</f>
        <v>0</v>
      </c>
      <c r="L101" s="115"/>
    </row>
    <row r="102" spans="2:12" s="10" customFormat="1" ht="19.899999999999999" hidden="1" customHeight="1">
      <c r="B102" s="115"/>
      <c r="D102" s="116" t="s">
        <v>113</v>
      </c>
      <c r="E102" s="117"/>
      <c r="F102" s="117"/>
      <c r="G102" s="117"/>
      <c r="H102" s="117"/>
      <c r="I102" s="117"/>
      <c r="J102" s="118">
        <f>J177</f>
        <v>0</v>
      </c>
      <c r="L102" s="115"/>
    </row>
    <row r="103" spans="2:12" s="9" customFormat="1" ht="24.95" hidden="1" customHeight="1">
      <c r="B103" s="111"/>
      <c r="D103" s="112" t="s">
        <v>114</v>
      </c>
      <c r="E103" s="113"/>
      <c r="F103" s="113"/>
      <c r="G103" s="113"/>
      <c r="H103" s="113"/>
      <c r="I103" s="113"/>
      <c r="J103" s="114">
        <f>J179</f>
        <v>0</v>
      </c>
      <c r="L103" s="111"/>
    </row>
    <row r="104" spans="2:12" s="10" customFormat="1" ht="19.899999999999999" hidden="1" customHeight="1">
      <c r="B104" s="115"/>
      <c r="D104" s="116" t="s">
        <v>116</v>
      </c>
      <c r="E104" s="117"/>
      <c r="F104" s="117"/>
      <c r="G104" s="117"/>
      <c r="H104" s="117"/>
      <c r="I104" s="117"/>
      <c r="J104" s="118">
        <f>J180</f>
        <v>0</v>
      </c>
      <c r="L104" s="115"/>
    </row>
    <row r="105" spans="2:12" s="10" customFormat="1" ht="19.899999999999999" hidden="1" customHeight="1">
      <c r="B105" s="115"/>
      <c r="D105" s="116" t="s">
        <v>117</v>
      </c>
      <c r="E105" s="117"/>
      <c r="F105" s="117"/>
      <c r="G105" s="117"/>
      <c r="H105" s="117"/>
      <c r="I105" s="117"/>
      <c r="J105" s="118">
        <f>J182</f>
        <v>0</v>
      </c>
      <c r="L105" s="115"/>
    </row>
    <row r="106" spans="2:12" s="10" customFormat="1" ht="19.899999999999999" hidden="1" customHeight="1">
      <c r="B106" s="115"/>
      <c r="D106" s="116" t="s">
        <v>459</v>
      </c>
      <c r="E106" s="117"/>
      <c r="F106" s="117"/>
      <c r="G106" s="117"/>
      <c r="H106" s="117"/>
      <c r="I106" s="117"/>
      <c r="J106" s="118">
        <f>J184</f>
        <v>0</v>
      </c>
      <c r="L106" s="115"/>
    </row>
    <row r="107" spans="2:12" s="10" customFormat="1" ht="19.899999999999999" hidden="1" customHeight="1">
      <c r="B107" s="115"/>
      <c r="D107" s="116" t="s">
        <v>118</v>
      </c>
      <c r="E107" s="117"/>
      <c r="F107" s="117"/>
      <c r="G107" s="117"/>
      <c r="H107" s="117"/>
      <c r="I107" s="117"/>
      <c r="J107" s="118">
        <f>J186</f>
        <v>0</v>
      </c>
      <c r="L107" s="115"/>
    </row>
    <row r="108" spans="2:12" s="10" customFormat="1" ht="19.899999999999999" hidden="1" customHeight="1">
      <c r="B108" s="115"/>
      <c r="D108" s="116" t="s">
        <v>460</v>
      </c>
      <c r="E108" s="117"/>
      <c r="F108" s="117"/>
      <c r="G108" s="117"/>
      <c r="H108" s="117"/>
      <c r="I108" s="117"/>
      <c r="J108" s="118">
        <f>J196</f>
        <v>0</v>
      </c>
      <c r="L108" s="115"/>
    </row>
    <row r="109" spans="2:12" s="10" customFormat="1" ht="19.899999999999999" hidden="1" customHeight="1">
      <c r="B109" s="115"/>
      <c r="D109" s="116" t="s">
        <v>461</v>
      </c>
      <c r="E109" s="117"/>
      <c r="F109" s="117"/>
      <c r="G109" s="117"/>
      <c r="H109" s="117"/>
      <c r="I109" s="117"/>
      <c r="J109" s="118">
        <f>J200</f>
        <v>0</v>
      </c>
      <c r="L109" s="115"/>
    </row>
    <row r="110" spans="2:12" s="10" customFormat="1" ht="19.899999999999999" hidden="1" customHeight="1">
      <c r="B110" s="115"/>
      <c r="D110" s="116" t="s">
        <v>462</v>
      </c>
      <c r="E110" s="117"/>
      <c r="F110" s="117"/>
      <c r="G110" s="117"/>
      <c r="H110" s="117"/>
      <c r="I110" s="117"/>
      <c r="J110" s="118">
        <f>J204</f>
        <v>0</v>
      </c>
      <c r="L110" s="115"/>
    </row>
    <row r="111" spans="2:12" s="10" customFormat="1" ht="19.899999999999999" hidden="1" customHeight="1">
      <c r="B111" s="115"/>
      <c r="D111" s="116" t="s">
        <v>463</v>
      </c>
      <c r="E111" s="117"/>
      <c r="F111" s="117"/>
      <c r="G111" s="117"/>
      <c r="H111" s="117"/>
      <c r="I111" s="117"/>
      <c r="J111" s="118">
        <f>J210</f>
        <v>0</v>
      </c>
      <c r="L111" s="115"/>
    </row>
    <row r="112" spans="2:12" s="10" customFormat="1" ht="19.899999999999999" hidden="1" customHeight="1">
      <c r="B112" s="115"/>
      <c r="D112" s="116" t="s">
        <v>119</v>
      </c>
      <c r="E112" s="117"/>
      <c r="F112" s="117"/>
      <c r="G112" s="117"/>
      <c r="H112" s="117"/>
      <c r="I112" s="117"/>
      <c r="J112" s="118">
        <f>J213</f>
        <v>0</v>
      </c>
      <c r="L112" s="115"/>
    </row>
    <row r="113" spans="1:31" s="10" customFormat="1" ht="19.899999999999999" hidden="1" customHeight="1">
      <c r="B113" s="115"/>
      <c r="D113" s="116" t="s">
        <v>120</v>
      </c>
      <c r="E113" s="117"/>
      <c r="F113" s="117"/>
      <c r="G113" s="117"/>
      <c r="H113" s="117"/>
      <c r="I113" s="117"/>
      <c r="J113" s="118">
        <f>J217</f>
        <v>0</v>
      </c>
      <c r="L113" s="115"/>
    </row>
    <row r="114" spans="1:31" s="10" customFormat="1" ht="19.899999999999999" hidden="1" customHeight="1">
      <c r="B114" s="115"/>
      <c r="D114" s="116" t="s">
        <v>121</v>
      </c>
      <c r="E114" s="117"/>
      <c r="F114" s="117"/>
      <c r="G114" s="117"/>
      <c r="H114" s="117"/>
      <c r="I114" s="117"/>
      <c r="J114" s="118">
        <f>J231</f>
        <v>0</v>
      </c>
      <c r="L114" s="115"/>
    </row>
    <row r="115" spans="1:31" s="10" customFormat="1" ht="19.899999999999999" hidden="1" customHeight="1">
      <c r="B115" s="115"/>
      <c r="D115" s="116" t="s">
        <v>689</v>
      </c>
      <c r="E115" s="117"/>
      <c r="F115" s="117"/>
      <c r="G115" s="117"/>
      <c r="H115" s="117"/>
      <c r="I115" s="117"/>
      <c r="J115" s="118">
        <f>J238</f>
        <v>0</v>
      </c>
      <c r="L115" s="115"/>
    </row>
    <row r="116" spans="1:31" s="10" customFormat="1" ht="19.899999999999999" hidden="1" customHeight="1">
      <c r="B116" s="115"/>
      <c r="D116" s="116" t="s">
        <v>690</v>
      </c>
      <c r="E116" s="117"/>
      <c r="F116" s="117"/>
      <c r="G116" s="117"/>
      <c r="H116" s="117"/>
      <c r="I116" s="117"/>
      <c r="J116" s="118">
        <f>J258</f>
        <v>0</v>
      </c>
      <c r="L116" s="115"/>
    </row>
    <row r="117" spans="1:31" s="10" customFormat="1" ht="19.899999999999999" hidden="1" customHeight="1">
      <c r="B117" s="115"/>
      <c r="D117" s="116" t="s">
        <v>122</v>
      </c>
      <c r="E117" s="117"/>
      <c r="F117" s="117"/>
      <c r="G117" s="117"/>
      <c r="H117" s="117"/>
      <c r="I117" s="117"/>
      <c r="J117" s="118">
        <f>J270</f>
        <v>0</v>
      </c>
      <c r="L117" s="115"/>
    </row>
    <row r="118" spans="1:31" s="10" customFormat="1" ht="19.899999999999999" hidden="1" customHeight="1">
      <c r="B118" s="115"/>
      <c r="D118" s="116" t="s">
        <v>123</v>
      </c>
      <c r="E118" s="117"/>
      <c r="F118" s="117"/>
      <c r="G118" s="117"/>
      <c r="H118" s="117"/>
      <c r="I118" s="117"/>
      <c r="J118" s="118">
        <f>J293</f>
        <v>0</v>
      </c>
      <c r="L118" s="115"/>
    </row>
    <row r="119" spans="1:31" s="9" customFormat="1" ht="24.95" hidden="1" customHeight="1">
      <c r="B119" s="111"/>
      <c r="D119" s="112" t="s">
        <v>124</v>
      </c>
      <c r="E119" s="113"/>
      <c r="F119" s="113"/>
      <c r="G119" s="113"/>
      <c r="H119" s="113"/>
      <c r="I119" s="113"/>
      <c r="J119" s="114">
        <f>J302</f>
        <v>0</v>
      </c>
      <c r="L119" s="111"/>
    </row>
    <row r="120" spans="1:31" s="2" customFormat="1" ht="21.75" hidden="1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6.95" hidden="1" customHeight="1">
      <c r="A121" s="31"/>
      <c r="B121" s="46"/>
      <c r="C121" s="47"/>
      <c r="D121" s="47"/>
      <c r="E121" s="47"/>
      <c r="F121" s="47"/>
      <c r="G121" s="47"/>
      <c r="H121" s="47"/>
      <c r="I121" s="47"/>
      <c r="J121" s="47"/>
      <c r="K121" s="47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hidden="1"/>
    <row r="123" spans="1:31" hidden="1"/>
    <row r="124" spans="1:31" hidden="1"/>
    <row r="125" spans="1:31" s="2" customFormat="1" ht="6.95" customHeight="1">
      <c r="A125" s="31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24.95" customHeight="1">
      <c r="A126" s="31"/>
      <c r="B126" s="32"/>
      <c r="C126" s="20" t="s">
        <v>125</v>
      </c>
      <c r="D126" s="31"/>
      <c r="E126" s="31"/>
      <c r="F126" s="31"/>
      <c r="G126" s="31"/>
      <c r="H126" s="31"/>
      <c r="I126" s="31"/>
      <c r="J126" s="31"/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6.95" customHeight="1">
      <c r="A127" s="31"/>
      <c r="B127" s="32"/>
      <c r="C127" s="31"/>
      <c r="D127" s="31"/>
      <c r="E127" s="31"/>
      <c r="F127" s="31"/>
      <c r="G127" s="31"/>
      <c r="H127" s="31"/>
      <c r="I127" s="31"/>
      <c r="J127" s="31"/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2" customHeight="1">
      <c r="A128" s="31"/>
      <c r="B128" s="32"/>
      <c r="C128" s="26" t="s">
        <v>16</v>
      </c>
      <c r="D128" s="31"/>
      <c r="E128" s="31"/>
      <c r="F128" s="31"/>
      <c r="G128" s="31"/>
      <c r="H128" s="31"/>
      <c r="I128" s="31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2" customFormat="1" ht="16.5" customHeight="1">
      <c r="A129" s="31"/>
      <c r="B129" s="32"/>
      <c r="C129" s="31"/>
      <c r="D129" s="31"/>
      <c r="E129" s="231" t="str">
        <f>E7</f>
        <v>Stavební úpravy v odborných učebnách - projekt „Odborné učebny“ registrační číslo CZ.10.01.01/00/23_005/0000288</v>
      </c>
      <c r="F129" s="232"/>
      <c r="G129" s="232"/>
      <c r="H129" s="232"/>
      <c r="I129" s="31"/>
      <c r="J129" s="31"/>
      <c r="K129" s="31"/>
      <c r="L129" s="4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pans="1:65" s="2" customFormat="1" ht="12" customHeight="1">
      <c r="A130" s="31"/>
      <c r="B130" s="32"/>
      <c r="C130" s="26" t="s">
        <v>101</v>
      </c>
      <c r="D130" s="31"/>
      <c r="E130" s="31"/>
      <c r="F130" s="31"/>
      <c r="G130" s="31"/>
      <c r="H130" s="31"/>
      <c r="I130" s="31"/>
      <c r="J130" s="31"/>
      <c r="K130" s="31"/>
      <c r="L130" s="4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65" s="2" customFormat="1" ht="16.5" customHeight="1">
      <c r="A131" s="31"/>
      <c r="B131" s="32"/>
      <c r="C131" s="31"/>
      <c r="D131" s="31"/>
      <c r="E131" s="216" t="str">
        <f>E9</f>
        <v>04 - 4. NP</v>
      </c>
      <c r="F131" s="230"/>
      <c r="G131" s="230"/>
      <c r="H131" s="230"/>
      <c r="I131" s="31"/>
      <c r="J131" s="31"/>
      <c r="K131" s="31"/>
      <c r="L131" s="4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2" spans="1:65" s="2" customFormat="1" ht="6.95" customHeight="1">
      <c r="A132" s="31"/>
      <c r="B132" s="32"/>
      <c r="C132" s="31"/>
      <c r="D132" s="31"/>
      <c r="E132" s="31"/>
      <c r="F132" s="31"/>
      <c r="G132" s="31"/>
      <c r="H132" s="31"/>
      <c r="I132" s="31"/>
      <c r="J132" s="31"/>
      <c r="K132" s="31"/>
      <c r="L132" s="4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  <row r="133" spans="1:65" s="2" customFormat="1" ht="12" customHeight="1">
      <c r="A133" s="31"/>
      <c r="B133" s="32"/>
      <c r="C133" s="26" t="s">
        <v>19</v>
      </c>
      <c r="D133" s="31"/>
      <c r="E133" s="31"/>
      <c r="F133" s="24" t="str">
        <f>F12</f>
        <v xml:space="preserve"> </v>
      </c>
      <c r="G133" s="31"/>
      <c r="H133" s="31"/>
      <c r="I133" s="26" t="s">
        <v>21</v>
      </c>
      <c r="J133" s="54" t="str">
        <f>IF(J12="","",J12)</f>
        <v>21. 7. 2024</v>
      </c>
      <c r="K133" s="31"/>
      <c r="L133" s="4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</row>
    <row r="134" spans="1:65" s="2" customFormat="1" ht="6.95" customHeight="1">
      <c r="A134" s="31"/>
      <c r="B134" s="32"/>
      <c r="C134" s="31"/>
      <c r="D134" s="31"/>
      <c r="E134" s="31"/>
      <c r="F134" s="31"/>
      <c r="G134" s="31"/>
      <c r="H134" s="31"/>
      <c r="I134" s="31"/>
      <c r="J134" s="31"/>
      <c r="K134" s="31"/>
      <c r="L134" s="4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  <row r="135" spans="1:65" s="2" customFormat="1" ht="15.2" customHeight="1">
      <c r="A135" s="31"/>
      <c r="B135" s="32"/>
      <c r="C135" s="26" t="s">
        <v>23</v>
      </c>
      <c r="D135" s="31"/>
      <c r="E135" s="31"/>
      <c r="F135" s="24" t="str">
        <f>E15</f>
        <v>Gymnázium Cheb, Nerudova 2283/7, Cheb</v>
      </c>
      <c r="G135" s="31"/>
      <c r="H135" s="31"/>
      <c r="I135" s="26" t="s">
        <v>30</v>
      </c>
      <c r="J135" s="29" t="str">
        <f>E21</f>
        <v xml:space="preserve"> </v>
      </c>
      <c r="K135" s="31"/>
      <c r="L135" s="4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65" s="2" customFormat="1" ht="15.2" customHeight="1">
      <c r="A136" s="31"/>
      <c r="B136" s="32"/>
      <c r="C136" s="26" t="s">
        <v>28</v>
      </c>
      <c r="D136" s="31"/>
      <c r="E136" s="31"/>
      <c r="F136" s="24" t="str">
        <f>IF(E18="","",E18)</f>
        <v>Vyplň údaj</v>
      </c>
      <c r="G136" s="31"/>
      <c r="H136" s="31"/>
      <c r="I136" s="26" t="s">
        <v>32</v>
      </c>
      <c r="J136" s="29" t="str">
        <f>E24</f>
        <v xml:space="preserve"> </v>
      </c>
      <c r="K136" s="31"/>
      <c r="L136" s="4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65" s="2" customFormat="1" ht="10.35" customHeight="1">
      <c r="A137" s="31"/>
      <c r="B137" s="32"/>
      <c r="C137" s="31"/>
      <c r="D137" s="31"/>
      <c r="E137" s="31"/>
      <c r="F137" s="31"/>
      <c r="G137" s="31"/>
      <c r="H137" s="31"/>
      <c r="I137" s="31"/>
      <c r="J137" s="31"/>
      <c r="K137" s="31"/>
      <c r="L137" s="4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65" s="11" customFormat="1" ht="29.25" customHeight="1">
      <c r="A138" s="119"/>
      <c r="B138" s="120"/>
      <c r="C138" s="121" t="s">
        <v>126</v>
      </c>
      <c r="D138" s="122" t="s">
        <v>59</v>
      </c>
      <c r="E138" s="122" t="s">
        <v>55</v>
      </c>
      <c r="F138" s="122" t="s">
        <v>56</v>
      </c>
      <c r="G138" s="122" t="s">
        <v>127</v>
      </c>
      <c r="H138" s="122" t="s">
        <v>128</v>
      </c>
      <c r="I138" s="122" t="s">
        <v>129</v>
      </c>
      <c r="J138" s="122" t="s">
        <v>105</v>
      </c>
      <c r="K138" s="123" t="s">
        <v>130</v>
      </c>
      <c r="L138" s="124"/>
      <c r="M138" s="61" t="s">
        <v>1</v>
      </c>
      <c r="N138" s="62" t="s">
        <v>38</v>
      </c>
      <c r="O138" s="62" t="s">
        <v>131</v>
      </c>
      <c r="P138" s="62" t="s">
        <v>132</v>
      </c>
      <c r="Q138" s="62" t="s">
        <v>133</v>
      </c>
      <c r="R138" s="62" t="s">
        <v>134</v>
      </c>
      <c r="S138" s="62" t="s">
        <v>135</v>
      </c>
      <c r="T138" s="63" t="s">
        <v>136</v>
      </c>
      <c r="U138" s="119"/>
      <c r="V138" s="119"/>
      <c r="W138" s="119"/>
      <c r="X138" s="119"/>
      <c r="Y138" s="119"/>
      <c r="Z138" s="119"/>
      <c r="AA138" s="119"/>
      <c r="AB138" s="119"/>
      <c r="AC138" s="119"/>
      <c r="AD138" s="119"/>
      <c r="AE138" s="119"/>
    </row>
    <row r="139" spans="1:65" s="2" customFormat="1" ht="22.9" customHeight="1">
      <c r="A139" s="31"/>
      <c r="B139" s="32"/>
      <c r="C139" s="68" t="s">
        <v>137</v>
      </c>
      <c r="D139" s="31"/>
      <c r="E139" s="31"/>
      <c r="F139" s="31"/>
      <c r="G139" s="31"/>
      <c r="H139" s="31"/>
      <c r="I139" s="31"/>
      <c r="J139" s="125">
        <f>BK139</f>
        <v>0</v>
      </c>
      <c r="K139" s="31"/>
      <c r="L139" s="32"/>
      <c r="M139" s="64"/>
      <c r="N139" s="55"/>
      <c r="O139" s="65"/>
      <c r="P139" s="126">
        <f>P140+P179+P302</f>
        <v>0</v>
      </c>
      <c r="Q139" s="65"/>
      <c r="R139" s="126">
        <f>R140+R179+R302</f>
        <v>2.3363786800000002</v>
      </c>
      <c r="S139" s="65"/>
      <c r="T139" s="127">
        <f>T140+T179+T302</f>
        <v>2.69670466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6" t="s">
        <v>73</v>
      </c>
      <c r="AU139" s="16" t="s">
        <v>107</v>
      </c>
      <c r="BK139" s="128">
        <f>BK140+BK179+BK302</f>
        <v>0</v>
      </c>
    </row>
    <row r="140" spans="1:65" s="12" customFormat="1" ht="25.9" customHeight="1">
      <c r="B140" s="129"/>
      <c r="D140" s="130" t="s">
        <v>73</v>
      </c>
      <c r="E140" s="131" t="s">
        <v>138</v>
      </c>
      <c r="F140" s="131" t="s">
        <v>139</v>
      </c>
      <c r="I140" s="132"/>
      <c r="J140" s="133">
        <f>BK140</f>
        <v>0</v>
      </c>
      <c r="L140" s="129"/>
      <c r="M140" s="134"/>
      <c r="N140" s="135"/>
      <c r="O140" s="135"/>
      <c r="P140" s="136">
        <f>P141+P143+P159+P171+P177</f>
        <v>0</v>
      </c>
      <c r="Q140" s="135"/>
      <c r="R140" s="136">
        <f>R141+R143+R159+R171+R177</f>
        <v>1.51210814</v>
      </c>
      <c r="S140" s="135"/>
      <c r="T140" s="137">
        <f>T141+T143+T159+T171+T177</f>
        <v>0.98544000000000009</v>
      </c>
      <c r="AR140" s="130" t="s">
        <v>82</v>
      </c>
      <c r="AT140" s="138" t="s">
        <v>73</v>
      </c>
      <c r="AU140" s="138" t="s">
        <v>74</v>
      </c>
      <c r="AY140" s="130" t="s">
        <v>140</v>
      </c>
      <c r="BK140" s="139">
        <f>BK141+BK143+BK159+BK171+BK177</f>
        <v>0</v>
      </c>
    </row>
    <row r="141" spans="1:65" s="12" customFormat="1" ht="22.9" customHeight="1">
      <c r="B141" s="129"/>
      <c r="D141" s="130" t="s">
        <v>73</v>
      </c>
      <c r="E141" s="140" t="s">
        <v>141</v>
      </c>
      <c r="F141" s="140" t="s">
        <v>142</v>
      </c>
      <c r="I141" s="132"/>
      <c r="J141" s="141">
        <f>BK141</f>
        <v>0</v>
      </c>
      <c r="L141" s="129"/>
      <c r="M141" s="134"/>
      <c r="N141" s="135"/>
      <c r="O141" s="135"/>
      <c r="P141" s="136">
        <f>P142</f>
        <v>0</v>
      </c>
      <c r="Q141" s="135"/>
      <c r="R141" s="136">
        <f>R142</f>
        <v>0.16684880000000002</v>
      </c>
      <c r="S141" s="135"/>
      <c r="T141" s="137">
        <f>T142</f>
        <v>0</v>
      </c>
      <c r="AR141" s="130" t="s">
        <v>82</v>
      </c>
      <c r="AT141" s="138" t="s">
        <v>73</v>
      </c>
      <c r="AU141" s="138" t="s">
        <v>82</v>
      </c>
      <c r="AY141" s="130" t="s">
        <v>140</v>
      </c>
      <c r="BK141" s="139">
        <f>BK142</f>
        <v>0</v>
      </c>
    </row>
    <row r="142" spans="1:65" s="2" customFormat="1" ht="24.2" customHeight="1">
      <c r="A142" s="31"/>
      <c r="B142" s="142"/>
      <c r="C142" s="143" t="s">
        <v>82</v>
      </c>
      <c r="D142" s="143" t="s">
        <v>143</v>
      </c>
      <c r="E142" s="144" t="s">
        <v>691</v>
      </c>
      <c r="F142" s="145" t="s">
        <v>692</v>
      </c>
      <c r="G142" s="146" t="s">
        <v>146</v>
      </c>
      <c r="H142" s="147">
        <v>5.84</v>
      </c>
      <c r="I142" s="148"/>
      <c r="J142" s="149">
        <f>ROUND(I142*H142,2)</f>
        <v>0</v>
      </c>
      <c r="K142" s="145" t="s">
        <v>147</v>
      </c>
      <c r="L142" s="32"/>
      <c r="M142" s="150" t="s">
        <v>1</v>
      </c>
      <c r="N142" s="151" t="s">
        <v>39</v>
      </c>
      <c r="O142" s="57"/>
      <c r="P142" s="152">
        <f>O142*H142</f>
        <v>0</v>
      </c>
      <c r="Q142" s="152">
        <v>2.8570000000000002E-2</v>
      </c>
      <c r="R142" s="152">
        <f>Q142*H142</f>
        <v>0.16684880000000002</v>
      </c>
      <c r="S142" s="152">
        <v>0</v>
      </c>
      <c r="T142" s="153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4" t="s">
        <v>148</v>
      </c>
      <c r="AT142" s="154" t="s">
        <v>143</v>
      </c>
      <c r="AU142" s="154" t="s">
        <v>84</v>
      </c>
      <c r="AY142" s="16" t="s">
        <v>140</v>
      </c>
      <c r="BE142" s="155">
        <f>IF(N142="základní",J142,0)</f>
        <v>0</v>
      </c>
      <c r="BF142" s="155">
        <f>IF(N142="snížená",J142,0)</f>
        <v>0</v>
      </c>
      <c r="BG142" s="155">
        <f>IF(N142="zákl. přenesená",J142,0)</f>
        <v>0</v>
      </c>
      <c r="BH142" s="155">
        <f>IF(N142="sníž. přenesená",J142,0)</f>
        <v>0</v>
      </c>
      <c r="BI142" s="155">
        <f>IF(N142="nulová",J142,0)</f>
        <v>0</v>
      </c>
      <c r="BJ142" s="16" t="s">
        <v>82</v>
      </c>
      <c r="BK142" s="155">
        <f>ROUND(I142*H142,2)</f>
        <v>0</v>
      </c>
      <c r="BL142" s="16" t="s">
        <v>148</v>
      </c>
      <c r="BM142" s="154" t="s">
        <v>693</v>
      </c>
    </row>
    <row r="143" spans="1:65" s="12" customFormat="1" ht="22.9" customHeight="1">
      <c r="B143" s="129"/>
      <c r="D143" s="130" t="s">
        <v>73</v>
      </c>
      <c r="E143" s="140" t="s">
        <v>153</v>
      </c>
      <c r="F143" s="140" t="s">
        <v>154</v>
      </c>
      <c r="I143" s="132"/>
      <c r="J143" s="141">
        <f>BK143</f>
        <v>0</v>
      </c>
      <c r="L143" s="129"/>
      <c r="M143" s="134"/>
      <c r="N143" s="135"/>
      <c r="O143" s="135"/>
      <c r="P143" s="136">
        <f>SUM(P144:P158)</f>
        <v>0</v>
      </c>
      <c r="Q143" s="135"/>
      <c r="R143" s="136">
        <f>SUM(R144:R158)</f>
        <v>1.3038605999999999</v>
      </c>
      <c r="S143" s="135"/>
      <c r="T143" s="137">
        <f>SUM(T144:T158)</f>
        <v>0</v>
      </c>
      <c r="AR143" s="130" t="s">
        <v>82</v>
      </c>
      <c r="AT143" s="138" t="s">
        <v>73</v>
      </c>
      <c r="AU143" s="138" t="s">
        <v>82</v>
      </c>
      <c r="AY143" s="130" t="s">
        <v>140</v>
      </c>
      <c r="BK143" s="139">
        <f>SUM(BK144:BK158)</f>
        <v>0</v>
      </c>
    </row>
    <row r="144" spans="1:65" s="2" customFormat="1" ht="24.2" customHeight="1">
      <c r="A144" s="31"/>
      <c r="B144" s="142"/>
      <c r="C144" s="143" t="s">
        <v>84</v>
      </c>
      <c r="D144" s="143" t="s">
        <v>143</v>
      </c>
      <c r="E144" s="144" t="s">
        <v>155</v>
      </c>
      <c r="F144" s="145" t="s">
        <v>156</v>
      </c>
      <c r="G144" s="146" t="s">
        <v>157</v>
      </c>
      <c r="H144" s="147">
        <v>2</v>
      </c>
      <c r="I144" s="148"/>
      <c r="J144" s="149">
        <f>ROUND(I144*H144,2)</f>
        <v>0</v>
      </c>
      <c r="K144" s="145" t="s">
        <v>147</v>
      </c>
      <c r="L144" s="32"/>
      <c r="M144" s="150" t="s">
        <v>1</v>
      </c>
      <c r="N144" s="151" t="s">
        <v>39</v>
      </c>
      <c r="O144" s="57"/>
      <c r="P144" s="152">
        <f>O144*H144</f>
        <v>0</v>
      </c>
      <c r="Q144" s="152">
        <v>0.1658</v>
      </c>
      <c r="R144" s="152">
        <f>Q144*H144</f>
        <v>0.33160000000000001</v>
      </c>
      <c r="S144" s="152">
        <v>0</v>
      </c>
      <c r="T144" s="153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4" t="s">
        <v>148</v>
      </c>
      <c r="AT144" s="154" t="s">
        <v>143</v>
      </c>
      <c r="AU144" s="154" t="s">
        <v>84</v>
      </c>
      <c r="AY144" s="16" t="s">
        <v>140</v>
      </c>
      <c r="BE144" s="155">
        <f>IF(N144="základní",J144,0)</f>
        <v>0</v>
      </c>
      <c r="BF144" s="155">
        <f>IF(N144="snížená",J144,0)</f>
        <v>0</v>
      </c>
      <c r="BG144" s="155">
        <f>IF(N144="zákl. přenesená",J144,0)</f>
        <v>0</v>
      </c>
      <c r="BH144" s="155">
        <f>IF(N144="sníž. přenesená",J144,0)</f>
        <v>0</v>
      </c>
      <c r="BI144" s="155">
        <f>IF(N144="nulová",J144,0)</f>
        <v>0</v>
      </c>
      <c r="BJ144" s="16" t="s">
        <v>82</v>
      </c>
      <c r="BK144" s="155">
        <f>ROUND(I144*H144,2)</f>
        <v>0</v>
      </c>
      <c r="BL144" s="16" t="s">
        <v>148</v>
      </c>
      <c r="BM144" s="154" t="s">
        <v>694</v>
      </c>
    </row>
    <row r="145" spans="1:65" s="13" customFormat="1">
      <c r="B145" s="156"/>
      <c r="D145" s="157" t="s">
        <v>150</v>
      </c>
      <c r="E145" s="158" t="s">
        <v>1</v>
      </c>
      <c r="F145" s="159" t="s">
        <v>695</v>
      </c>
      <c r="H145" s="160">
        <v>2</v>
      </c>
      <c r="I145" s="161"/>
      <c r="L145" s="156"/>
      <c r="M145" s="162"/>
      <c r="N145" s="163"/>
      <c r="O145" s="163"/>
      <c r="P145" s="163"/>
      <c r="Q145" s="163"/>
      <c r="R145" s="163"/>
      <c r="S145" s="163"/>
      <c r="T145" s="164"/>
      <c r="AT145" s="158" t="s">
        <v>150</v>
      </c>
      <c r="AU145" s="158" t="s">
        <v>84</v>
      </c>
      <c r="AV145" s="13" t="s">
        <v>84</v>
      </c>
      <c r="AW145" s="13" t="s">
        <v>31</v>
      </c>
      <c r="AX145" s="13" t="s">
        <v>74</v>
      </c>
      <c r="AY145" s="158" t="s">
        <v>140</v>
      </c>
    </row>
    <row r="146" spans="1:65" s="14" customFormat="1">
      <c r="B146" s="165"/>
      <c r="D146" s="157" t="s">
        <v>150</v>
      </c>
      <c r="E146" s="166" t="s">
        <v>1</v>
      </c>
      <c r="F146" s="167" t="s">
        <v>152</v>
      </c>
      <c r="H146" s="168">
        <v>2</v>
      </c>
      <c r="I146" s="169"/>
      <c r="L146" s="165"/>
      <c r="M146" s="170"/>
      <c r="N146" s="171"/>
      <c r="O146" s="171"/>
      <c r="P146" s="171"/>
      <c r="Q146" s="171"/>
      <c r="R146" s="171"/>
      <c r="S146" s="171"/>
      <c r="T146" s="172"/>
      <c r="AT146" s="166" t="s">
        <v>150</v>
      </c>
      <c r="AU146" s="166" t="s">
        <v>84</v>
      </c>
      <c r="AV146" s="14" t="s">
        <v>148</v>
      </c>
      <c r="AW146" s="14" t="s">
        <v>31</v>
      </c>
      <c r="AX146" s="14" t="s">
        <v>82</v>
      </c>
      <c r="AY146" s="166" t="s">
        <v>140</v>
      </c>
    </row>
    <row r="147" spans="1:65" s="2" customFormat="1" ht="37.9" customHeight="1">
      <c r="A147" s="31"/>
      <c r="B147" s="142"/>
      <c r="C147" s="143" t="s">
        <v>141</v>
      </c>
      <c r="D147" s="143" t="s">
        <v>143</v>
      </c>
      <c r="E147" s="144" t="s">
        <v>465</v>
      </c>
      <c r="F147" s="145" t="s">
        <v>466</v>
      </c>
      <c r="G147" s="146" t="s">
        <v>146</v>
      </c>
      <c r="H147" s="147">
        <v>54.930999999999997</v>
      </c>
      <c r="I147" s="148"/>
      <c r="J147" s="149">
        <f>ROUND(I147*H147,2)</f>
        <v>0</v>
      </c>
      <c r="K147" s="145" t="s">
        <v>147</v>
      </c>
      <c r="L147" s="32"/>
      <c r="M147" s="150" t="s">
        <v>1</v>
      </c>
      <c r="N147" s="151" t="s">
        <v>39</v>
      </c>
      <c r="O147" s="57"/>
      <c r="P147" s="152">
        <f>O147*H147</f>
        <v>0</v>
      </c>
      <c r="Q147" s="152">
        <v>1.7600000000000001E-2</v>
      </c>
      <c r="R147" s="152">
        <f>Q147*H147</f>
        <v>0.96678560000000002</v>
      </c>
      <c r="S147" s="152">
        <v>0</v>
      </c>
      <c r="T147" s="153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4" t="s">
        <v>148</v>
      </c>
      <c r="AT147" s="154" t="s">
        <v>143</v>
      </c>
      <c r="AU147" s="154" t="s">
        <v>84</v>
      </c>
      <c r="AY147" s="16" t="s">
        <v>140</v>
      </c>
      <c r="BE147" s="155">
        <f>IF(N147="základní",J147,0)</f>
        <v>0</v>
      </c>
      <c r="BF147" s="155">
        <f>IF(N147="snížená",J147,0)</f>
        <v>0</v>
      </c>
      <c r="BG147" s="155">
        <f>IF(N147="zákl. přenesená",J147,0)</f>
        <v>0</v>
      </c>
      <c r="BH147" s="155">
        <f>IF(N147="sníž. přenesená",J147,0)</f>
        <v>0</v>
      </c>
      <c r="BI147" s="155">
        <f>IF(N147="nulová",J147,0)</f>
        <v>0</v>
      </c>
      <c r="BJ147" s="16" t="s">
        <v>82</v>
      </c>
      <c r="BK147" s="155">
        <f>ROUND(I147*H147,2)</f>
        <v>0</v>
      </c>
      <c r="BL147" s="16" t="s">
        <v>148</v>
      </c>
      <c r="BM147" s="154" t="s">
        <v>696</v>
      </c>
    </row>
    <row r="148" spans="1:65" s="13" customFormat="1">
      <c r="B148" s="156"/>
      <c r="D148" s="157" t="s">
        <v>150</v>
      </c>
      <c r="E148" s="158" t="s">
        <v>1</v>
      </c>
      <c r="F148" s="159" t="s">
        <v>697</v>
      </c>
      <c r="H148" s="160">
        <v>124.08</v>
      </c>
      <c r="I148" s="161"/>
      <c r="L148" s="156"/>
      <c r="M148" s="162"/>
      <c r="N148" s="163"/>
      <c r="O148" s="163"/>
      <c r="P148" s="163"/>
      <c r="Q148" s="163"/>
      <c r="R148" s="163"/>
      <c r="S148" s="163"/>
      <c r="T148" s="164"/>
      <c r="AT148" s="158" t="s">
        <v>150</v>
      </c>
      <c r="AU148" s="158" t="s">
        <v>84</v>
      </c>
      <c r="AV148" s="13" t="s">
        <v>84</v>
      </c>
      <c r="AW148" s="13" t="s">
        <v>31</v>
      </c>
      <c r="AX148" s="13" t="s">
        <v>74</v>
      </c>
      <c r="AY148" s="158" t="s">
        <v>140</v>
      </c>
    </row>
    <row r="149" spans="1:65" s="13" customFormat="1">
      <c r="B149" s="156"/>
      <c r="D149" s="157" t="s">
        <v>150</v>
      </c>
      <c r="E149" s="158" t="s">
        <v>1</v>
      </c>
      <c r="F149" s="159" t="s">
        <v>698</v>
      </c>
      <c r="H149" s="160">
        <v>122.1</v>
      </c>
      <c r="I149" s="161"/>
      <c r="L149" s="156"/>
      <c r="M149" s="162"/>
      <c r="N149" s="163"/>
      <c r="O149" s="163"/>
      <c r="P149" s="163"/>
      <c r="Q149" s="163"/>
      <c r="R149" s="163"/>
      <c r="S149" s="163"/>
      <c r="T149" s="164"/>
      <c r="AT149" s="158" t="s">
        <v>150</v>
      </c>
      <c r="AU149" s="158" t="s">
        <v>84</v>
      </c>
      <c r="AV149" s="13" t="s">
        <v>84</v>
      </c>
      <c r="AW149" s="13" t="s">
        <v>31</v>
      </c>
      <c r="AX149" s="13" t="s">
        <v>74</v>
      </c>
      <c r="AY149" s="158" t="s">
        <v>140</v>
      </c>
    </row>
    <row r="150" spans="1:65" s="13" customFormat="1">
      <c r="B150" s="156"/>
      <c r="D150" s="157" t="s">
        <v>150</v>
      </c>
      <c r="E150" s="158" t="s">
        <v>1</v>
      </c>
      <c r="F150" s="159" t="s">
        <v>699</v>
      </c>
      <c r="H150" s="160">
        <v>64.02</v>
      </c>
      <c r="I150" s="161"/>
      <c r="L150" s="156"/>
      <c r="M150" s="162"/>
      <c r="N150" s="163"/>
      <c r="O150" s="163"/>
      <c r="P150" s="163"/>
      <c r="Q150" s="163"/>
      <c r="R150" s="163"/>
      <c r="S150" s="163"/>
      <c r="T150" s="164"/>
      <c r="AT150" s="158" t="s">
        <v>150</v>
      </c>
      <c r="AU150" s="158" t="s">
        <v>84</v>
      </c>
      <c r="AV150" s="13" t="s">
        <v>84</v>
      </c>
      <c r="AW150" s="13" t="s">
        <v>31</v>
      </c>
      <c r="AX150" s="13" t="s">
        <v>74</v>
      </c>
      <c r="AY150" s="158" t="s">
        <v>140</v>
      </c>
    </row>
    <row r="151" spans="1:65" s="13" customFormat="1">
      <c r="B151" s="156"/>
      <c r="D151" s="157" t="s">
        <v>150</v>
      </c>
      <c r="E151" s="158" t="s">
        <v>1</v>
      </c>
      <c r="F151" s="159" t="s">
        <v>700</v>
      </c>
      <c r="H151" s="160">
        <v>105.20399999999999</v>
      </c>
      <c r="I151" s="161"/>
      <c r="L151" s="156"/>
      <c r="M151" s="162"/>
      <c r="N151" s="163"/>
      <c r="O151" s="163"/>
      <c r="P151" s="163"/>
      <c r="Q151" s="163"/>
      <c r="R151" s="163"/>
      <c r="S151" s="163"/>
      <c r="T151" s="164"/>
      <c r="AT151" s="158" t="s">
        <v>150</v>
      </c>
      <c r="AU151" s="158" t="s">
        <v>84</v>
      </c>
      <c r="AV151" s="13" t="s">
        <v>84</v>
      </c>
      <c r="AW151" s="13" t="s">
        <v>31</v>
      </c>
      <c r="AX151" s="13" t="s">
        <v>74</v>
      </c>
      <c r="AY151" s="158" t="s">
        <v>140</v>
      </c>
    </row>
    <row r="152" spans="1:65" s="13" customFormat="1">
      <c r="B152" s="156"/>
      <c r="D152" s="157" t="s">
        <v>150</v>
      </c>
      <c r="E152" s="158" t="s">
        <v>1</v>
      </c>
      <c r="F152" s="159" t="s">
        <v>701</v>
      </c>
      <c r="H152" s="160">
        <v>-49.2</v>
      </c>
      <c r="I152" s="161"/>
      <c r="L152" s="156"/>
      <c r="M152" s="162"/>
      <c r="N152" s="163"/>
      <c r="O152" s="163"/>
      <c r="P152" s="163"/>
      <c r="Q152" s="163"/>
      <c r="R152" s="163"/>
      <c r="S152" s="163"/>
      <c r="T152" s="164"/>
      <c r="AT152" s="158" t="s">
        <v>150</v>
      </c>
      <c r="AU152" s="158" t="s">
        <v>84</v>
      </c>
      <c r="AV152" s="13" t="s">
        <v>84</v>
      </c>
      <c r="AW152" s="13" t="s">
        <v>31</v>
      </c>
      <c r="AX152" s="13" t="s">
        <v>74</v>
      </c>
      <c r="AY152" s="158" t="s">
        <v>140</v>
      </c>
    </row>
    <row r="153" spans="1:65" s="14" customFormat="1">
      <c r="B153" s="165"/>
      <c r="D153" s="157" t="s">
        <v>150</v>
      </c>
      <c r="E153" s="166" t="s">
        <v>1</v>
      </c>
      <c r="F153" s="167" t="s">
        <v>152</v>
      </c>
      <c r="H153" s="168">
        <v>366.20400000000001</v>
      </c>
      <c r="I153" s="169"/>
      <c r="L153" s="165"/>
      <c r="M153" s="170"/>
      <c r="N153" s="171"/>
      <c r="O153" s="171"/>
      <c r="P153" s="171"/>
      <c r="Q153" s="171"/>
      <c r="R153" s="171"/>
      <c r="S153" s="171"/>
      <c r="T153" s="172"/>
      <c r="AT153" s="166" t="s">
        <v>150</v>
      </c>
      <c r="AU153" s="166" t="s">
        <v>84</v>
      </c>
      <c r="AV153" s="14" t="s">
        <v>148</v>
      </c>
      <c r="AW153" s="14" t="s">
        <v>31</v>
      </c>
      <c r="AX153" s="14" t="s">
        <v>82</v>
      </c>
      <c r="AY153" s="166" t="s">
        <v>140</v>
      </c>
    </row>
    <row r="154" spans="1:65" s="13" customFormat="1">
      <c r="B154" s="156"/>
      <c r="D154" s="157" t="s">
        <v>150</v>
      </c>
      <c r="F154" s="159" t="s">
        <v>702</v>
      </c>
      <c r="H154" s="160">
        <v>54.930999999999997</v>
      </c>
      <c r="I154" s="161"/>
      <c r="L154" s="156"/>
      <c r="M154" s="162"/>
      <c r="N154" s="163"/>
      <c r="O154" s="163"/>
      <c r="P154" s="163"/>
      <c r="Q154" s="163"/>
      <c r="R154" s="163"/>
      <c r="S154" s="163"/>
      <c r="T154" s="164"/>
      <c r="AT154" s="158" t="s">
        <v>150</v>
      </c>
      <c r="AU154" s="158" t="s">
        <v>84</v>
      </c>
      <c r="AV154" s="13" t="s">
        <v>84</v>
      </c>
      <c r="AW154" s="13" t="s">
        <v>3</v>
      </c>
      <c r="AX154" s="13" t="s">
        <v>82</v>
      </c>
      <c r="AY154" s="158" t="s">
        <v>140</v>
      </c>
    </row>
    <row r="155" spans="1:65" s="2" customFormat="1" ht="24.2" customHeight="1">
      <c r="A155" s="31"/>
      <c r="B155" s="142"/>
      <c r="C155" s="143" t="s">
        <v>148</v>
      </c>
      <c r="D155" s="143" t="s">
        <v>143</v>
      </c>
      <c r="E155" s="144" t="s">
        <v>703</v>
      </c>
      <c r="F155" s="145" t="s">
        <v>704</v>
      </c>
      <c r="G155" s="146" t="s">
        <v>295</v>
      </c>
      <c r="H155" s="147">
        <v>3.65</v>
      </c>
      <c r="I155" s="148"/>
      <c r="J155" s="149">
        <f>ROUND(I155*H155,2)</f>
        <v>0</v>
      </c>
      <c r="K155" s="145" t="s">
        <v>147</v>
      </c>
      <c r="L155" s="32"/>
      <c r="M155" s="150" t="s">
        <v>1</v>
      </c>
      <c r="N155" s="151" t="s">
        <v>39</v>
      </c>
      <c r="O155" s="57"/>
      <c r="P155" s="152">
        <f>O155*H155</f>
        <v>0</v>
      </c>
      <c r="Q155" s="152">
        <v>1.5E-3</v>
      </c>
      <c r="R155" s="152">
        <f>Q155*H155</f>
        <v>5.4749999999999998E-3</v>
      </c>
      <c r="S155" s="152">
        <v>0</v>
      </c>
      <c r="T155" s="153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4" t="s">
        <v>148</v>
      </c>
      <c r="AT155" s="154" t="s">
        <v>143</v>
      </c>
      <c r="AU155" s="154" t="s">
        <v>84</v>
      </c>
      <c r="AY155" s="16" t="s">
        <v>140</v>
      </c>
      <c r="BE155" s="155">
        <f>IF(N155="základní",J155,0)</f>
        <v>0</v>
      </c>
      <c r="BF155" s="155">
        <f>IF(N155="snížená",J155,0)</f>
        <v>0</v>
      </c>
      <c r="BG155" s="155">
        <f>IF(N155="zákl. přenesená",J155,0)</f>
        <v>0</v>
      </c>
      <c r="BH155" s="155">
        <f>IF(N155="sníž. přenesená",J155,0)</f>
        <v>0</v>
      </c>
      <c r="BI155" s="155">
        <f>IF(N155="nulová",J155,0)</f>
        <v>0</v>
      </c>
      <c r="BJ155" s="16" t="s">
        <v>82</v>
      </c>
      <c r="BK155" s="155">
        <f>ROUND(I155*H155,2)</f>
        <v>0</v>
      </c>
      <c r="BL155" s="16" t="s">
        <v>148</v>
      </c>
      <c r="BM155" s="154" t="s">
        <v>705</v>
      </c>
    </row>
    <row r="156" spans="1:65" s="13" customFormat="1">
      <c r="B156" s="156"/>
      <c r="D156" s="157" t="s">
        <v>150</v>
      </c>
      <c r="E156" s="158" t="s">
        <v>1</v>
      </c>
      <c r="F156" s="159" t="s">
        <v>706</v>
      </c>
      <c r="H156" s="160">
        <v>1.75</v>
      </c>
      <c r="I156" s="161"/>
      <c r="L156" s="156"/>
      <c r="M156" s="162"/>
      <c r="N156" s="163"/>
      <c r="O156" s="163"/>
      <c r="P156" s="163"/>
      <c r="Q156" s="163"/>
      <c r="R156" s="163"/>
      <c r="S156" s="163"/>
      <c r="T156" s="164"/>
      <c r="AT156" s="158" t="s">
        <v>150</v>
      </c>
      <c r="AU156" s="158" t="s">
        <v>84</v>
      </c>
      <c r="AV156" s="13" t="s">
        <v>84</v>
      </c>
      <c r="AW156" s="13" t="s">
        <v>31</v>
      </c>
      <c r="AX156" s="13" t="s">
        <v>74</v>
      </c>
      <c r="AY156" s="158" t="s">
        <v>140</v>
      </c>
    </row>
    <row r="157" spans="1:65" s="13" customFormat="1">
      <c r="B157" s="156"/>
      <c r="D157" s="157" t="s">
        <v>150</v>
      </c>
      <c r="E157" s="158" t="s">
        <v>1</v>
      </c>
      <c r="F157" s="159" t="s">
        <v>707</v>
      </c>
      <c r="H157" s="160">
        <v>1.9</v>
      </c>
      <c r="I157" s="161"/>
      <c r="L157" s="156"/>
      <c r="M157" s="162"/>
      <c r="N157" s="163"/>
      <c r="O157" s="163"/>
      <c r="P157" s="163"/>
      <c r="Q157" s="163"/>
      <c r="R157" s="163"/>
      <c r="S157" s="163"/>
      <c r="T157" s="164"/>
      <c r="AT157" s="158" t="s">
        <v>150</v>
      </c>
      <c r="AU157" s="158" t="s">
        <v>84</v>
      </c>
      <c r="AV157" s="13" t="s">
        <v>84</v>
      </c>
      <c r="AW157" s="13" t="s">
        <v>31</v>
      </c>
      <c r="AX157" s="13" t="s">
        <v>74</v>
      </c>
      <c r="AY157" s="158" t="s">
        <v>140</v>
      </c>
    </row>
    <row r="158" spans="1:65" s="14" customFormat="1">
      <c r="B158" s="165"/>
      <c r="D158" s="157" t="s">
        <v>150</v>
      </c>
      <c r="E158" s="166" t="s">
        <v>1</v>
      </c>
      <c r="F158" s="167" t="s">
        <v>152</v>
      </c>
      <c r="H158" s="168">
        <v>3.65</v>
      </c>
      <c r="I158" s="169"/>
      <c r="L158" s="165"/>
      <c r="M158" s="170"/>
      <c r="N158" s="171"/>
      <c r="O158" s="171"/>
      <c r="P158" s="171"/>
      <c r="Q158" s="171"/>
      <c r="R158" s="171"/>
      <c r="S158" s="171"/>
      <c r="T158" s="172"/>
      <c r="AT158" s="166" t="s">
        <v>150</v>
      </c>
      <c r="AU158" s="166" t="s">
        <v>84</v>
      </c>
      <c r="AV158" s="14" t="s">
        <v>148</v>
      </c>
      <c r="AW158" s="14" t="s">
        <v>31</v>
      </c>
      <c r="AX158" s="14" t="s">
        <v>82</v>
      </c>
      <c r="AY158" s="166" t="s">
        <v>140</v>
      </c>
    </row>
    <row r="159" spans="1:65" s="12" customFormat="1" ht="22.9" customHeight="1">
      <c r="B159" s="129"/>
      <c r="D159" s="130" t="s">
        <v>73</v>
      </c>
      <c r="E159" s="140" t="s">
        <v>170</v>
      </c>
      <c r="F159" s="140" t="s">
        <v>171</v>
      </c>
      <c r="I159" s="132"/>
      <c r="J159" s="141">
        <f>BK159</f>
        <v>0</v>
      </c>
      <c r="L159" s="129"/>
      <c r="M159" s="134"/>
      <c r="N159" s="135"/>
      <c r="O159" s="135"/>
      <c r="P159" s="136">
        <f>SUM(P160:P170)</f>
        <v>0</v>
      </c>
      <c r="Q159" s="135"/>
      <c r="R159" s="136">
        <f>SUM(R160:R170)</f>
        <v>4.1398739999999996E-2</v>
      </c>
      <c r="S159" s="135"/>
      <c r="T159" s="137">
        <f>SUM(T160:T170)</f>
        <v>0.98544000000000009</v>
      </c>
      <c r="AR159" s="130" t="s">
        <v>82</v>
      </c>
      <c r="AT159" s="138" t="s">
        <v>73</v>
      </c>
      <c r="AU159" s="138" t="s">
        <v>82</v>
      </c>
      <c r="AY159" s="130" t="s">
        <v>140</v>
      </c>
      <c r="BK159" s="139">
        <f>SUM(BK160:BK170)</f>
        <v>0</v>
      </c>
    </row>
    <row r="160" spans="1:65" s="2" customFormat="1" ht="33" customHeight="1">
      <c r="A160" s="31"/>
      <c r="B160" s="142"/>
      <c r="C160" s="143" t="s">
        <v>172</v>
      </c>
      <c r="D160" s="143" t="s">
        <v>143</v>
      </c>
      <c r="E160" s="144" t="s">
        <v>173</v>
      </c>
      <c r="F160" s="145" t="s">
        <v>174</v>
      </c>
      <c r="G160" s="146" t="s">
        <v>146</v>
      </c>
      <c r="H160" s="147">
        <v>243.52199999999999</v>
      </c>
      <c r="I160" s="148"/>
      <c r="J160" s="149">
        <f>ROUND(I160*H160,2)</f>
        <v>0</v>
      </c>
      <c r="K160" s="145" t="s">
        <v>147</v>
      </c>
      <c r="L160" s="32"/>
      <c r="M160" s="150" t="s">
        <v>1</v>
      </c>
      <c r="N160" s="151" t="s">
        <v>39</v>
      </c>
      <c r="O160" s="57"/>
      <c r="P160" s="152">
        <f>O160*H160</f>
        <v>0</v>
      </c>
      <c r="Q160" s="152">
        <v>1.2999999999999999E-4</v>
      </c>
      <c r="R160" s="152">
        <f>Q160*H160</f>
        <v>3.1657859999999996E-2</v>
      </c>
      <c r="S160" s="152">
        <v>0</v>
      </c>
      <c r="T160" s="153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4" t="s">
        <v>148</v>
      </c>
      <c r="AT160" s="154" t="s">
        <v>143</v>
      </c>
      <c r="AU160" s="154" t="s">
        <v>84</v>
      </c>
      <c r="AY160" s="16" t="s">
        <v>140</v>
      </c>
      <c r="BE160" s="155">
        <f>IF(N160="základní",J160,0)</f>
        <v>0</v>
      </c>
      <c r="BF160" s="155">
        <f>IF(N160="snížená",J160,0)</f>
        <v>0</v>
      </c>
      <c r="BG160" s="155">
        <f>IF(N160="zákl. přenesená",J160,0)</f>
        <v>0</v>
      </c>
      <c r="BH160" s="155">
        <f>IF(N160="sníž. přenesená",J160,0)</f>
        <v>0</v>
      </c>
      <c r="BI160" s="155">
        <f>IF(N160="nulová",J160,0)</f>
        <v>0</v>
      </c>
      <c r="BJ160" s="16" t="s">
        <v>82</v>
      </c>
      <c r="BK160" s="155">
        <f>ROUND(I160*H160,2)</f>
        <v>0</v>
      </c>
      <c r="BL160" s="16" t="s">
        <v>148</v>
      </c>
      <c r="BM160" s="154" t="s">
        <v>708</v>
      </c>
    </row>
    <row r="161" spans="1:65" s="2" customFormat="1" ht="24.2" customHeight="1">
      <c r="A161" s="31"/>
      <c r="B161" s="142"/>
      <c r="C161" s="143" t="s">
        <v>153</v>
      </c>
      <c r="D161" s="143" t="s">
        <v>143</v>
      </c>
      <c r="E161" s="144" t="s">
        <v>177</v>
      </c>
      <c r="F161" s="145" t="s">
        <v>178</v>
      </c>
      <c r="G161" s="146" t="s">
        <v>146</v>
      </c>
      <c r="H161" s="147">
        <v>243.52199999999999</v>
      </c>
      <c r="I161" s="148"/>
      <c r="J161" s="149">
        <f>ROUND(I161*H161,2)</f>
        <v>0</v>
      </c>
      <c r="K161" s="145" t="s">
        <v>147</v>
      </c>
      <c r="L161" s="32"/>
      <c r="M161" s="150" t="s">
        <v>1</v>
      </c>
      <c r="N161" s="151" t="s">
        <v>39</v>
      </c>
      <c r="O161" s="57"/>
      <c r="P161" s="152">
        <f>O161*H161</f>
        <v>0</v>
      </c>
      <c r="Q161" s="152">
        <v>4.0000000000000003E-5</v>
      </c>
      <c r="R161" s="152">
        <f>Q161*H161</f>
        <v>9.7408800000000004E-3</v>
      </c>
      <c r="S161" s="152">
        <v>0</v>
      </c>
      <c r="T161" s="153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4" t="s">
        <v>148</v>
      </c>
      <c r="AT161" s="154" t="s">
        <v>143</v>
      </c>
      <c r="AU161" s="154" t="s">
        <v>84</v>
      </c>
      <c r="AY161" s="16" t="s">
        <v>140</v>
      </c>
      <c r="BE161" s="155">
        <f>IF(N161="základní",J161,0)</f>
        <v>0</v>
      </c>
      <c r="BF161" s="155">
        <f>IF(N161="snížená",J161,0)</f>
        <v>0</v>
      </c>
      <c r="BG161" s="155">
        <f>IF(N161="zákl. přenesená",J161,0)</f>
        <v>0</v>
      </c>
      <c r="BH161" s="155">
        <f>IF(N161="sníž. přenesená",J161,0)</f>
        <v>0</v>
      </c>
      <c r="BI161" s="155">
        <f>IF(N161="nulová",J161,0)</f>
        <v>0</v>
      </c>
      <c r="BJ161" s="16" t="s">
        <v>82</v>
      </c>
      <c r="BK161" s="155">
        <f>ROUND(I161*H161,2)</f>
        <v>0</v>
      </c>
      <c r="BL161" s="16" t="s">
        <v>148</v>
      </c>
      <c r="BM161" s="154" t="s">
        <v>709</v>
      </c>
    </row>
    <row r="162" spans="1:65" s="2" customFormat="1" ht="24.2" customHeight="1">
      <c r="A162" s="31"/>
      <c r="B162" s="142"/>
      <c r="C162" s="143" t="s">
        <v>180</v>
      </c>
      <c r="D162" s="143" t="s">
        <v>143</v>
      </c>
      <c r="E162" s="144" t="s">
        <v>476</v>
      </c>
      <c r="F162" s="145" t="s">
        <v>477</v>
      </c>
      <c r="G162" s="146" t="s">
        <v>166</v>
      </c>
      <c r="H162" s="147">
        <v>0.13</v>
      </c>
      <c r="I162" s="148"/>
      <c r="J162" s="149">
        <f>ROUND(I162*H162,2)</f>
        <v>0</v>
      </c>
      <c r="K162" s="145" t="s">
        <v>1</v>
      </c>
      <c r="L162" s="32"/>
      <c r="M162" s="150" t="s">
        <v>1</v>
      </c>
      <c r="N162" s="151" t="s">
        <v>39</v>
      </c>
      <c r="O162" s="57"/>
      <c r="P162" s="152">
        <f>O162*H162</f>
        <v>0</v>
      </c>
      <c r="Q162" s="152">
        <v>0</v>
      </c>
      <c r="R162" s="152">
        <f>Q162*H162</f>
        <v>0</v>
      </c>
      <c r="S162" s="152">
        <v>2</v>
      </c>
      <c r="T162" s="153">
        <f>S162*H162</f>
        <v>0.26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4" t="s">
        <v>148</v>
      </c>
      <c r="AT162" s="154" t="s">
        <v>143</v>
      </c>
      <c r="AU162" s="154" t="s">
        <v>84</v>
      </c>
      <c r="AY162" s="16" t="s">
        <v>140</v>
      </c>
      <c r="BE162" s="155">
        <f>IF(N162="základní",J162,0)</f>
        <v>0</v>
      </c>
      <c r="BF162" s="155">
        <f>IF(N162="snížená",J162,0)</f>
        <v>0</v>
      </c>
      <c r="BG162" s="155">
        <f>IF(N162="zákl. přenesená",J162,0)</f>
        <v>0</v>
      </c>
      <c r="BH162" s="155">
        <f>IF(N162="sníž. přenesená",J162,0)</f>
        <v>0</v>
      </c>
      <c r="BI162" s="155">
        <f>IF(N162="nulová",J162,0)</f>
        <v>0</v>
      </c>
      <c r="BJ162" s="16" t="s">
        <v>82</v>
      </c>
      <c r="BK162" s="155">
        <f>ROUND(I162*H162,2)</f>
        <v>0</v>
      </c>
      <c r="BL162" s="16" t="s">
        <v>148</v>
      </c>
      <c r="BM162" s="154" t="s">
        <v>710</v>
      </c>
    </row>
    <row r="163" spans="1:65" s="13" customFormat="1">
      <c r="B163" s="156"/>
      <c r="D163" s="157" t="s">
        <v>150</v>
      </c>
      <c r="E163" s="158" t="s">
        <v>1</v>
      </c>
      <c r="F163" s="159" t="s">
        <v>711</v>
      </c>
      <c r="H163" s="160">
        <v>0.13</v>
      </c>
      <c r="I163" s="161"/>
      <c r="L163" s="156"/>
      <c r="M163" s="162"/>
      <c r="N163" s="163"/>
      <c r="O163" s="163"/>
      <c r="P163" s="163"/>
      <c r="Q163" s="163"/>
      <c r="R163" s="163"/>
      <c r="S163" s="163"/>
      <c r="T163" s="164"/>
      <c r="AT163" s="158" t="s">
        <v>150</v>
      </c>
      <c r="AU163" s="158" t="s">
        <v>84</v>
      </c>
      <c r="AV163" s="13" t="s">
        <v>84</v>
      </c>
      <c r="AW163" s="13" t="s">
        <v>31</v>
      </c>
      <c r="AX163" s="13" t="s">
        <v>74</v>
      </c>
      <c r="AY163" s="158" t="s">
        <v>140</v>
      </c>
    </row>
    <row r="164" spans="1:65" s="14" customFormat="1">
      <c r="B164" s="165"/>
      <c r="D164" s="157" t="s">
        <v>150</v>
      </c>
      <c r="E164" s="166" t="s">
        <v>1</v>
      </c>
      <c r="F164" s="167" t="s">
        <v>152</v>
      </c>
      <c r="H164" s="168">
        <v>0.13</v>
      </c>
      <c r="I164" s="169"/>
      <c r="L164" s="165"/>
      <c r="M164" s="170"/>
      <c r="N164" s="171"/>
      <c r="O164" s="171"/>
      <c r="P164" s="171"/>
      <c r="Q164" s="171"/>
      <c r="R164" s="171"/>
      <c r="S164" s="171"/>
      <c r="T164" s="172"/>
      <c r="AT164" s="166" t="s">
        <v>150</v>
      </c>
      <c r="AU164" s="166" t="s">
        <v>84</v>
      </c>
      <c r="AV164" s="14" t="s">
        <v>148</v>
      </c>
      <c r="AW164" s="14" t="s">
        <v>31</v>
      </c>
      <c r="AX164" s="14" t="s">
        <v>82</v>
      </c>
      <c r="AY164" s="166" t="s">
        <v>140</v>
      </c>
    </row>
    <row r="165" spans="1:65" s="2" customFormat="1" ht="21.75" customHeight="1">
      <c r="A165" s="31"/>
      <c r="B165" s="142"/>
      <c r="C165" s="143" t="s">
        <v>185</v>
      </c>
      <c r="D165" s="143" t="s">
        <v>143</v>
      </c>
      <c r="E165" s="144" t="s">
        <v>186</v>
      </c>
      <c r="F165" s="145" t="s">
        <v>187</v>
      </c>
      <c r="G165" s="146" t="s">
        <v>146</v>
      </c>
      <c r="H165" s="147">
        <v>1.6</v>
      </c>
      <c r="I165" s="148"/>
      <c r="J165" s="149">
        <f>ROUND(I165*H165,2)</f>
        <v>0</v>
      </c>
      <c r="K165" s="145" t="s">
        <v>147</v>
      </c>
      <c r="L165" s="32"/>
      <c r="M165" s="150" t="s">
        <v>1</v>
      </c>
      <c r="N165" s="151" t="s">
        <v>39</v>
      </c>
      <c r="O165" s="57"/>
      <c r="P165" s="152">
        <f>O165*H165</f>
        <v>0</v>
      </c>
      <c r="Q165" s="152">
        <v>0</v>
      </c>
      <c r="R165" s="152">
        <f>Q165*H165</f>
        <v>0</v>
      </c>
      <c r="S165" s="152">
        <v>7.5999999999999998E-2</v>
      </c>
      <c r="T165" s="153">
        <f>S165*H165</f>
        <v>0.1216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4" t="s">
        <v>148</v>
      </c>
      <c r="AT165" s="154" t="s">
        <v>143</v>
      </c>
      <c r="AU165" s="154" t="s">
        <v>84</v>
      </c>
      <c r="AY165" s="16" t="s">
        <v>140</v>
      </c>
      <c r="BE165" s="155">
        <f>IF(N165="základní",J165,0)</f>
        <v>0</v>
      </c>
      <c r="BF165" s="155">
        <f>IF(N165="snížená",J165,0)</f>
        <v>0</v>
      </c>
      <c r="BG165" s="155">
        <f>IF(N165="zákl. přenesená",J165,0)</f>
        <v>0</v>
      </c>
      <c r="BH165" s="155">
        <f>IF(N165="sníž. přenesená",J165,0)</f>
        <v>0</v>
      </c>
      <c r="BI165" s="155">
        <f>IF(N165="nulová",J165,0)</f>
        <v>0</v>
      </c>
      <c r="BJ165" s="16" t="s">
        <v>82</v>
      </c>
      <c r="BK165" s="155">
        <f>ROUND(I165*H165,2)</f>
        <v>0</v>
      </c>
      <c r="BL165" s="16" t="s">
        <v>148</v>
      </c>
      <c r="BM165" s="154" t="s">
        <v>712</v>
      </c>
    </row>
    <row r="166" spans="1:65" s="2" customFormat="1" ht="24.2" customHeight="1">
      <c r="A166" s="31"/>
      <c r="B166" s="142"/>
      <c r="C166" s="143" t="s">
        <v>170</v>
      </c>
      <c r="D166" s="143" t="s">
        <v>143</v>
      </c>
      <c r="E166" s="144" t="s">
        <v>190</v>
      </c>
      <c r="F166" s="145" t="s">
        <v>191</v>
      </c>
      <c r="G166" s="146" t="s">
        <v>146</v>
      </c>
      <c r="H166" s="147">
        <v>8.8800000000000008</v>
      </c>
      <c r="I166" s="148"/>
      <c r="J166" s="149">
        <f>ROUND(I166*H166,2)</f>
        <v>0</v>
      </c>
      <c r="K166" s="145" t="s">
        <v>147</v>
      </c>
      <c r="L166" s="32"/>
      <c r="M166" s="150" t="s">
        <v>1</v>
      </c>
      <c r="N166" s="151" t="s">
        <v>39</v>
      </c>
      <c r="O166" s="57"/>
      <c r="P166" s="152">
        <f>O166*H166</f>
        <v>0</v>
      </c>
      <c r="Q166" s="152">
        <v>0</v>
      </c>
      <c r="R166" s="152">
        <f>Q166*H166</f>
        <v>0</v>
      </c>
      <c r="S166" s="152">
        <v>6.8000000000000005E-2</v>
      </c>
      <c r="T166" s="153">
        <f>S166*H166</f>
        <v>0.60384000000000004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4" t="s">
        <v>148</v>
      </c>
      <c r="AT166" s="154" t="s">
        <v>143</v>
      </c>
      <c r="AU166" s="154" t="s">
        <v>84</v>
      </c>
      <c r="AY166" s="16" t="s">
        <v>140</v>
      </c>
      <c r="BE166" s="155">
        <f>IF(N166="základní",J166,0)</f>
        <v>0</v>
      </c>
      <c r="BF166" s="155">
        <f>IF(N166="snížená",J166,0)</f>
        <v>0</v>
      </c>
      <c r="BG166" s="155">
        <f>IF(N166="zákl. přenesená",J166,0)</f>
        <v>0</v>
      </c>
      <c r="BH166" s="155">
        <f>IF(N166="sníž. přenesená",J166,0)</f>
        <v>0</v>
      </c>
      <c r="BI166" s="155">
        <f>IF(N166="nulová",J166,0)</f>
        <v>0</v>
      </c>
      <c r="BJ166" s="16" t="s">
        <v>82</v>
      </c>
      <c r="BK166" s="155">
        <f>ROUND(I166*H166,2)</f>
        <v>0</v>
      </c>
      <c r="BL166" s="16" t="s">
        <v>148</v>
      </c>
      <c r="BM166" s="154" t="s">
        <v>713</v>
      </c>
    </row>
    <row r="167" spans="1:65" s="13" customFormat="1">
      <c r="B167" s="156"/>
      <c r="D167" s="157" t="s">
        <v>150</v>
      </c>
      <c r="E167" s="158" t="s">
        <v>1</v>
      </c>
      <c r="F167" s="159" t="s">
        <v>714</v>
      </c>
      <c r="H167" s="160">
        <v>2.8</v>
      </c>
      <c r="I167" s="161"/>
      <c r="L167" s="156"/>
      <c r="M167" s="162"/>
      <c r="N167" s="163"/>
      <c r="O167" s="163"/>
      <c r="P167" s="163"/>
      <c r="Q167" s="163"/>
      <c r="R167" s="163"/>
      <c r="S167" s="163"/>
      <c r="T167" s="164"/>
      <c r="AT167" s="158" t="s">
        <v>150</v>
      </c>
      <c r="AU167" s="158" t="s">
        <v>84</v>
      </c>
      <c r="AV167" s="13" t="s">
        <v>84</v>
      </c>
      <c r="AW167" s="13" t="s">
        <v>31</v>
      </c>
      <c r="AX167" s="13" t="s">
        <v>74</v>
      </c>
      <c r="AY167" s="158" t="s">
        <v>140</v>
      </c>
    </row>
    <row r="168" spans="1:65" s="13" customFormat="1">
      <c r="B168" s="156"/>
      <c r="D168" s="157" t="s">
        <v>150</v>
      </c>
      <c r="E168" s="158" t="s">
        <v>1</v>
      </c>
      <c r="F168" s="159" t="s">
        <v>715</v>
      </c>
      <c r="H168" s="160">
        <v>3.04</v>
      </c>
      <c r="I168" s="161"/>
      <c r="L168" s="156"/>
      <c r="M168" s="162"/>
      <c r="N168" s="163"/>
      <c r="O168" s="163"/>
      <c r="P168" s="163"/>
      <c r="Q168" s="163"/>
      <c r="R168" s="163"/>
      <c r="S168" s="163"/>
      <c r="T168" s="164"/>
      <c r="AT168" s="158" t="s">
        <v>150</v>
      </c>
      <c r="AU168" s="158" t="s">
        <v>84</v>
      </c>
      <c r="AV168" s="13" t="s">
        <v>84</v>
      </c>
      <c r="AW168" s="13" t="s">
        <v>31</v>
      </c>
      <c r="AX168" s="13" t="s">
        <v>74</v>
      </c>
      <c r="AY168" s="158" t="s">
        <v>140</v>
      </c>
    </row>
    <row r="169" spans="1:65" s="13" customFormat="1">
      <c r="B169" s="156"/>
      <c r="D169" s="157" t="s">
        <v>150</v>
      </c>
      <c r="E169" s="158" t="s">
        <v>1</v>
      </c>
      <c r="F169" s="159" t="s">
        <v>716</v>
      </c>
      <c r="H169" s="160">
        <v>3.04</v>
      </c>
      <c r="I169" s="161"/>
      <c r="L169" s="156"/>
      <c r="M169" s="162"/>
      <c r="N169" s="163"/>
      <c r="O169" s="163"/>
      <c r="P169" s="163"/>
      <c r="Q169" s="163"/>
      <c r="R169" s="163"/>
      <c r="S169" s="163"/>
      <c r="T169" s="164"/>
      <c r="AT169" s="158" t="s">
        <v>150</v>
      </c>
      <c r="AU169" s="158" t="s">
        <v>84</v>
      </c>
      <c r="AV169" s="13" t="s">
        <v>84</v>
      </c>
      <c r="AW169" s="13" t="s">
        <v>31</v>
      </c>
      <c r="AX169" s="13" t="s">
        <v>74</v>
      </c>
      <c r="AY169" s="158" t="s">
        <v>140</v>
      </c>
    </row>
    <row r="170" spans="1:65" s="14" customFormat="1">
      <c r="B170" s="165"/>
      <c r="D170" s="157" t="s">
        <v>150</v>
      </c>
      <c r="E170" s="166" t="s">
        <v>1</v>
      </c>
      <c r="F170" s="167" t="s">
        <v>152</v>
      </c>
      <c r="H170" s="168">
        <v>8.8800000000000008</v>
      </c>
      <c r="I170" s="169"/>
      <c r="L170" s="165"/>
      <c r="M170" s="170"/>
      <c r="N170" s="171"/>
      <c r="O170" s="171"/>
      <c r="P170" s="171"/>
      <c r="Q170" s="171"/>
      <c r="R170" s="171"/>
      <c r="S170" s="171"/>
      <c r="T170" s="172"/>
      <c r="AT170" s="166" t="s">
        <v>150</v>
      </c>
      <c r="AU170" s="166" t="s">
        <v>84</v>
      </c>
      <c r="AV170" s="14" t="s">
        <v>148</v>
      </c>
      <c r="AW170" s="14" t="s">
        <v>31</v>
      </c>
      <c r="AX170" s="14" t="s">
        <v>82</v>
      </c>
      <c r="AY170" s="166" t="s">
        <v>140</v>
      </c>
    </row>
    <row r="171" spans="1:65" s="12" customFormat="1" ht="22.9" customHeight="1">
      <c r="B171" s="129"/>
      <c r="D171" s="130" t="s">
        <v>73</v>
      </c>
      <c r="E171" s="140" t="s">
        <v>195</v>
      </c>
      <c r="F171" s="140" t="s">
        <v>196</v>
      </c>
      <c r="I171" s="132"/>
      <c r="J171" s="141">
        <f>BK171</f>
        <v>0</v>
      </c>
      <c r="L171" s="129"/>
      <c r="M171" s="134"/>
      <c r="N171" s="135"/>
      <c r="O171" s="135"/>
      <c r="P171" s="136">
        <f>SUM(P172:P176)</f>
        <v>0</v>
      </c>
      <c r="Q171" s="135"/>
      <c r="R171" s="136">
        <f>SUM(R172:R176)</f>
        <v>0</v>
      </c>
      <c r="S171" s="135"/>
      <c r="T171" s="137">
        <f>SUM(T172:T176)</f>
        <v>0</v>
      </c>
      <c r="AR171" s="130" t="s">
        <v>82</v>
      </c>
      <c r="AT171" s="138" t="s">
        <v>73</v>
      </c>
      <c r="AU171" s="138" t="s">
        <v>82</v>
      </c>
      <c r="AY171" s="130" t="s">
        <v>140</v>
      </c>
      <c r="BK171" s="139">
        <f>SUM(BK172:BK176)</f>
        <v>0</v>
      </c>
    </row>
    <row r="172" spans="1:65" s="2" customFormat="1" ht="33" customHeight="1">
      <c r="A172" s="31"/>
      <c r="B172" s="142"/>
      <c r="C172" s="143" t="s">
        <v>197</v>
      </c>
      <c r="D172" s="143" t="s">
        <v>143</v>
      </c>
      <c r="E172" s="144" t="s">
        <v>198</v>
      </c>
      <c r="F172" s="145" t="s">
        <v>199</v>
      </c>
      <c r="G172" s="146" t="s">
        <v>200</v>
      </c>
      <c r="H172" s="147">
        <v>2.6970000000000001</v>
      </c>
      <c r="I172" s="148"/>
      <c r="J172" s="149">
        <f>ROUND(I172*H172,2)</f>
        <v>0</v>
      </c>
      <c r="K172" s="145" t="s">
        <v>147</v>
      </c>
      <c r="L172" s="32"/>
      <c r="M172" s="150" t="s">
        <v>1</v>
      </c>
      <c r="N172" s="151" t="s">
        <v>39</v>
      </c>
      <c r="O172" s="57"/>
      <c r="P172" s="152">
        <f>O172*H172</f>
        <v>0</v>
      </c>
      <c r="Q172" s="152">
        <v>0</v>
      </c>
      <c r="R172" s="152">
        <f>Q172*H172</f>
        <v>0</v>
      </c>
      <c r="S172" s="152">
        <v>0</v>
      </c>
      <c r="T172" s="153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4" t="s">
        <v>148</v>
      </c>
      <c r="AT172" s="154" t="s">
        <v>143</v>
      </c>
      <c r="AU172" s="154" t="s">
        <v>84</v>
      </c>
      <c r="AY172" s="16" t="s">
        <v>140</v>
      </c>
      <c r="BE172" s="155">
        <f>IF(N172="základní",J172,0)</f>
        <v>0</v>
      </c>
      <c r="BF172" s="155">
        <f>IF(N172="snížená",J172,0)</f>
        <v>0</v>
      </c>
      <c r="BG172" s="155">
        <f>IF(N172="zákl. přenesená",J172,0)</f>
        <v>0</v>
      </c>
      <c r="BH172" s="155">
        <f>IF(N172="sníž. přenesená",J172,0)</f>
        <v>0</v>
      </c>
      <c r="BI172" s="155">
        <f>IF(N172="nulová",J172,0)</f>
        <v>0</v>
      </c>
      <c r="BJ172" s="16" t="s">
        <v>82</v>
      </c>
      <c r="BK172" s="155">
        <f>ROUND(I172*H172,2)</f>
        <v>0</v>
      </c>
      <c r="BL172" s="16" t="s">
        <v>148</v>
      </c>
      <c r="BM172" s="154" t="s">
        <v>717</v>
      </c>
    </row>
    <row r="173" spans="1:65" s="2" customFormat="1" ht="24.2" customHeight="1">
      <c r="A173" s="31"/>
      <c r="B173" s="142"/>
      <c r="C173" s="143" t="s">
        <v>202</v>
      </c>
      <c r="D173" s="143" t="s">
        <v>143</v>
      </c>
      <c r="E173" s="144" t="s">
        <v>203</v>
      </c>
      <c r="F173" s="145" t="s">
        <v>204</v>
      </c>
      <c r="G173" s="146" t="s">
        <v>200</v>
      </c>
      <c r="H173" s="147">
        <v>0</v>
      </c>
      <c r="I173" s="148"/>
      <c r="J173" s="149">
        <f>ROUND(I173*H173,2)</f>
        <v>0</v>
      </c>
      <c r="K173" s="145" t="s">
        <v>147</v>
      </c>
      <c r="L173" s="32"/>
      <c r="M173" s="150" t="s">
        <v>1</v>
      </c>
      <c r="N173" s="151" t="s">
        <v>39</v>
      </c>
      <c r="O173" s="57"/>
      <c r="P173" s="152">
        <f>O173*H173</f>
        <v>0</v>
      </c>
      <c r="Q173" s="152">
        <v>0</v>
      </c>
      <c r="R173" s="152">
        <f>Q173*H173</f>
        <v>0</v>
      </c>
      <c r="S173" s="152">
        <v>0</v>
      </c>
      <c r="T173" s="153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4" t="s">
        <v>148</v>
      </c>
      <c r="AT173" s="154" t="s">
        <v>143</v>
      </c>
      <c r="AU173" s="154" t="s">
        <v>84</v>
      </c>
      <c r="AY173" s="16" t="s">
        <v>140</v>
      </c>
      <c r="BE173" s="155">
        <f>IF(N173="základní",J173,0)</f>
        <v>0</v>
      </c>
      <c r="BF173" s="155">
        <f>IF(N173="snížená",J173,0)</f>
        <v>0</v>
      </c>
      <c r="BG173" s="155">
        <f>IF(N173="zákl. přenesená",J173,0)</f>
        <v>0</v>
      </c>
      <c r="BH173" s="155">
        <f>IF(N173="sníž. přenesená",J173,0)</f>
        <v>0</v>
      </c>
      <c r="BI173" s="155">
        <f>IF(N173="nulová",J173,0)</f>
        <v>0</v>
      </c>
      <c r="BJ173" s="16" t="s">
        <v>82</v>
      </c>
      <c r="BK173" s="155">
        <f>ROUND(I173*H173,2)</f>
        <v>0</v>
      </c>
      <c r="BL173" s="16" t="s">
        <v>148</v>
      </c>
      <c r="BM173" s="154" t="s">
        <v>718</v>
      </c>
    </row>
    <row r="174" spans="1:65" s="2" customFormat="1" ht="24.2" customHeight="1">
      <c r="A174" s="31"/>
      <c r="B174" s="142"/>
      <c r="C174" s="143" t="s">
        <v>8</v>
      </c>
      <c r="D174" s="143" t="s">
        <v>143</v>
      </c>
      <c r="E174" s="144" t="s">
        <v>206</v>
      </c>
      <c r="F174" s="145" t="s">
        <v>207</v>
      </c>
      <c r="G174" s="146" t="s">
        <v>200</v>
      </c>
      <c r="H174" s="147">
        <v>12.406000000000001</v>
      </c>
      <c r="I174" s="148"/>
      <c r="J174" s="149">
        <f>ROUND(I174*H174,2)</f>
        <v>0</v>
      </c>
      <c r="K174" s="145" t="s">
        <v>147</v>
      </c>
      <c r="L174" s="32"/>
      <c r="M174" s="150" t="s">
        <v>1</v>
      </c>
      <c r="N174" s="151" t="s">
        <v>39</v>
      </c>
      <c r="O174" s="57"/>
      <c r="P174" s="152">
        <f>O174*H174</f>
        <v>0</v>
      </c>
      <c r="Q174" s="152">
        <v>0</v>
      </c>
      <c r="R174" s="152">
        <f>Q174*H174</f>
        <v>0</v>
      </c>
      <c r="S174" s="152">
        <v>0</v>
      </c>
      <c r="T174" s="153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4" t="s">
        <v>148</v>
      </c>
      <c r="AT174" s="154" t="s">
        <v>143</v>
      </c>
      <c r="AU174" s="154" t="s">
        <v>84</v>
      </c>
      <c r="AY174" s="16" t="s">
        <v>140</v>
      </c>
      <c r="BE174" s="155">
        <f>IF(N174="základní",J174,0)</f>
        <v>0</v>
      </c>
      <c r="BF174" s="155">
        <f>IF(N174="snížená",J174,0)</f>
        <v>0</v>
      </c>
      <c r="BG174" s="155">
        <f>IF(N174="zákl. přenesená",J174,0)</f>
        <v>0</v>
      </c>
      <c r="BH174" s="155">
        <f>IF(N174="sníž. přenesená",J174,0)</f>
        <v>0</v>
      </c>
      <c r="BI174" s="155">
        <f>IF(N174="nulová",J174,0)</f>
        <v>0</v>
      </c>
      <c r="BJ174" s="16" t="s">
        <v>82</v>
      </c>
      <c r="BK174" s="155">
        <f>ROUND(I174*H174,2)</f>
        <v>0</v>
      </c>
      <c r="BL174" s="16" t="s">
        <v>148</v>
      </c>
      <c r="BM174" s="154" t="s">
        <v>719</v>
      </c>
    </row>
    <row r="175" spans="1:65" s="13" customFormat="1">
      <c r="B175" s="156"/>
      <c r="D175" s="157" t="s">
        <v>150</v>
      </c>
      <c r="F175" s="159" t="s">
        <v>720</v>
      </c>
      <c r="H175" s="160">
        <v>12.406000000000001</v>
      </c>
      <c r="I175" s="161"/>
      <c r="L175" s="156"/>
      <c r="M175" s="162"/>
      <c r="N175" s="163"/>
      <c r="O175" s="163"/>
      <c r="P175" s="163"/>
      <c r="Q175" s="163"/>
      <c r="R175" s="163"/>
      <c r="S175" s="163"/>
      <c r="T175" s="164"/>
      <c r="AT175" s="158" t="s">
        <v>150</v>
      </c>
      <c r="AU175" s="158" t="s">
        <v>84</v>
      </c>
      <c r="AV175" s="13" t="s">
        <v>84</v>
      </c>
      <c r="AW175" s="13" t="s">
        <v>3</v>
      </c>
      <c r="AX175" s="13" t="s">
        <v>82</v>
      </c>
      <c r="AY175" s="158" t="s">
        <v>140</v>
      </c>
    </row>
    <row r="176" spans="1:65" s="2" customFormat="1" ht="33" customHeight="1">
      <c r="A176" s="31"/>
      <c r="B176" s="142"/>
      <c r="C176" s="143" t="s">
        <v>210</v>
      </c>
      <c r="D176" s="143" t="s">
        <v>143</v>
      </c>
      <c r="E176" s="144" t="s">
        <v>211</v>
      </c>
      <c r="F176" s="145" t="s">
        <v>212</v>
      </c>
      <c r="G176" s="146" t="s">
        <v>200</v>
      </c>
      <c r="H176" s="147">
        <v>2.6970000000000001</v>
      </c>
      <c r="I176" s="148"/>
      <c r="J176" s="149">
        <f>ROUND(I176*H176,2)</f>
        <v>0</v>
      </c>
      <c r="K176" s="145" t="s">
        <v>147</v>
      </c>
      <c r="L176" s="32"/>
      <c r="M176" s="150" t="s">
        <v>1</v>
      </c>
      <c r="N176" s="151" t="s">
        <v>39</v>
      </c>
      <c r="O176" s="57"/>
      <c r="P176" s="152">
        <f>O176*H176</f>
        <v>0</v>
      </c>
      <c r="Q176" s="152">
        <v>0</v>
      </c>
      <c r="R176" s="152">
        <f>Q176*H176</f>
        <v>0</v>
      </c>
      <c r="S176" s="152">
        <v>0</v>
      </c>
      <c r="T176" s="153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4" t="s">
        <v>148</v>
      </c>
      <c r="AT176" s="154" t="s">
        <v>143</v>
      </c>
      <c r="AU176" s="154" t="s">
        <v>84</v>
      </c>
      <c r="AY176" s="16" t="s">
        <v>140</v>
      </c>
      <c r="BE176" s="155">
        <f>IF(N176="základní",J176,0)</f>
        <v>0</v>
      </c>
      <c r="BF176" s="155">
        <f>IF(N176="snížená",J176,0)</f>
        <v>0</v>
      </c>
      <c r="BG176" s="155">
        <f>IF(N176="zákl. přenesená",J176,0)</f>
        <v>0</v>
      </c>
      <c r="BH176" s="155">
        <f>IF(N176="sníž. přenesená",J176,0)</f>
        <v>0</v>
      </c>
      <c r="BI176" s="155">
        <f>IF(N176="nulová",J176,0)</f>
        <v>0</v>
      </c>
      <c r="BJ176" s="16" t="s">
        <v>82</v>
      </c>
      <c r="BK176" s="155">
        <f>ROUND(I176*H176,2)</f>
        <v>0</v>
      </c>
      <c r="BL176" s="16" t="s">
        <v>148</v>
      </c>
      <c r="BM176" s="154" t="s">
        <v>721</v>
      </c>
    </row>
    <row r="177" spans="1:65" s="12" customFormat="1" ht="22.9" customHeight="1">
      <c r="B177" s="129"/>
      <c r="D177" s="130" t="s">
        <v>73</v>
      </c>
      <c r="E177" s="140" t="s">
        <v>214</v>
      </c>
      <c r="F177" s="140" t="s">
        <v>215</v>
      </c>
      <c r="I177" s="132"/>
      <c r="J177" s="141">
        <f>BK177</f>
        <v>0</v>
      </c>
      <c r="L177" s="129"/>
      <c r="M177" s="134"/>
      <c r="N177" s="135"/>
      <c r="O177" s="135"/>
      <c r="P177" s="136">
        <f>P178</f>
        <v>0</v>
      </c>
      <c r="Q177" s="135"/>
      <c r="R177" s="136">
        <f>R178</f>
        <v>0</v>
      </c>
      <c r="S177" s="135"/>
      <c r="T177" s="137">
        <f>T178</f>
        <v>0</v>
      </c>
      <c r="AR177" s="130" t="s">
        <v>82</v>
      </c>
      <c r="AT177" s="138" t="s">
        <v>73</v>
      </c>
      <c r="AU177" s="138" t="s">
        <v>82</v>
      </c>
      <c r="AY177" s="130" t="s">
        <v>140</v>
      </c>
      <c r="BK177" s="139">
        <f>BK178</f>
        <v>0</v>
      </c>
    </row>
    <row r="178" spans="1:65" s="2" customFormat="1" ht="24.2" customHeight="1">
      <c r="A178" s="31"/>
      <c r="B178" s="142"/>
      <c r="C178" s="143" t="s">
        <v>216</v>
      </c>
      <c r="D178" s="143" t="s">
        <v>143</v>
      </c>
      <c r="E178" s="144" t="s">
        <v>217</v>
      </c>
      <c r="F178" s="145" t="s">
        <v>218</v>
      </c>
      <c r="G178" s="146" t="s">
        <v>200</v>
      </c>
      <c r="H178" s="147">
        <v>1.512</v>
      </c>
      <c r="I178" s="148"/>
      <c r="J178" s="149">
        <f>ROUND(I178*H178,2)</f>
        <v>0</v>
      </c>
      <c r="K178" s="145" t="s">
        <v>147</v>
      </c>
      <c r="L178" s="32"/>
      <c r="M178" s="150" t="s">
        <v>1</v>
      </c>
      <c r="N178" s="151" t="s">
        <v>39</v>
      </c>
      <c r="O178" s="57"/>
      <c r="P178" s="152">
        <f>O178*H178</f>
        <v>0</v>
      </c>
      <c r="Q178" s="152">
        <v>0</v>
      </c>
      <c r="R178" s="152">
        <f>Q178*H178</f>
        <v>0</v>
      </c>
      <c r="S178" s="152">
        <v>0</v>
      </c>
      <c r="T178" s="153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4" t="s">
        <v>148</v>
      </c>
      <c r="AT178" s="154" t="s">
        <v>143</v>
      </c>
      <c r="AU178" s="154" t="s">
        <v>84</v>
      </c>
      <c r="AY178" s="16" t="s">
        <v>140</v>
      </c>
      <c r="BE178" s="155">
        <f>IF(N178="základní",J178,0)</f>
        <v>0</v>
      </c>
      <c r="BF178" s="155">
        <f>IF(N178="snížená",J178,0)</f>
        <v>0</v>
      </c>
      <c r="BG178" s="155">
        <f>IF(N178="zákl. přenesená",J178,0)</f>
        <v>0</v>
      </c>
      <c r="BH178" s="155">
        <f>IF(N178="sníž. přenesená",J178,0)</f>
        <v>0</v>
      </c>
      <c r="BI178" s="155">
        <f>IF(N178="nulová",J178,0)</f>
        <v>0</v>
      </c>
      <c r="BJ178" s="16" t="s">
        <v>82</v>
      </c>
      <c r="BK178" s="155">
        <f>ROUND(I178*H178,2)</f>
        <v>0</v>
      </c>
      <c r="BL178" s="16" t="s">
        <v>148</v>
      </c>
      <c r="BM178" s="154" t="s">
        <v>722</v>
      </c>
    </row>
    <row r="179" spans="1:65" s="12" customFormat="1" ht="25.9" customHeight="1">
      <c r="B179" s="129"/>
      <c r="D179" s="130" t="s">
        <v>73</v>
      </c>
      <c r="E179" s="131" t="s">
        <v>220</v>
      </c>
      <c r="F179" s="131" t="s">
        <v>221</v>
      </c>
      <c r="I179" s="132"/>
      <c r="J179" s="133">
        <f>BK179</f>
        <v>0</v>
      </c>
      <c r="L179" s="129"/>
      <c r="M179" s="134"/>
      <c r="N179" s="135"/>
      <c r="O179" s="135"/>
      <c r="P179" s="136">
        <f>P180+P182+P184+P186+P196+P200+P204+P210+P213+P217+P231+P238+P258+P270+P293</f>
        <v>0</v>
      </c>
      <c r="Q179" s="135"/>
      <c r="R179" s="136">
        <f>R180+R182+R184+R186+R196+R200+R204+R210+R213+R217+R231+R238+R258+R270+R293</f>
        <v>0.82427054000000011</v>
      </c>
      <c r="S179" s="135"/>
      <c r="T179" s="137">
        <f>T180+T182+T184+T186+T196+T200+T204+T210+T213+T217+T231+T238+T258+T270+T293</f>
        <v>1.7112646599999999</v>
      </c>
      <c r="AR179" s="130" t="s">
        <v>84</v>
      </c>
      <c r="AT179" s="138" t="s">
        <v>73</v>
      </c>
      <c r="AU179" s="138" t="s">
        <v>74</v>
      </c>
      <c r="AY179" s="130" t="s">
        <v>140</v>
      </c>
      <c r="BK179" s="139">
        <f>BK180+BK182+BK184+BK186+BK196+BK200+BK204+BK210+BK213+BK217+BK231+BK238+BK258+BK270+BK293</f>
        <v>0</v>
      </c>
    </row>
    <row r="180" spans="1:65" s="12" customFormat="1" ht="22.9" customHeight="1">
      <c r="B180" s="129"/>
      <c r="D180" s="130" t="s">
        <v>73</v>
      </c>
      <c r="E180" s="140" t="s">
        <v>241</v>
      </c>
      <c r="F180" s="140" t="s">
        <v>242</v>
      </c>
      <c r="I180" s="132"/>
      <c r="J180" s="141">
        <f>BK180</f>
        <v>0</v>
      </c>
      <c r="L180" s="129"/>
      <c r="M180" s="134"/>
      <c r="N180" s="135"/>
      <c r="O180" s="135"/>
      <c r="P180" s="136">
        <f>P181</f>
        <v>0</v>
      </c>
      <c r="Q180" s="135"/>
      <c r="R180" s="136">
        <f>R181</f>
        <v>3.6000000000000002E-4</v>
      </c>
      <c r="S180" s="135"/>
      <c r="T180" s="137">
        <f>T181</f>
        <v>0</v>
      </c>
      <c r="AR180" s="130" t="s">
        <v>84</v>
      </c>
      <c r="AT180" s="138" t="s">
        <v>73</v>
      </c>
      <c r="AU180" s="138" t="s">
        <v>82</v>
      </c>
      <c r="AY180" s="130" t="s">
        <v>140</v>
      </c>
      <c r="BK180" s="139">
        <f>BK181</f>
        <v>0</v>
      </c>
    </row>
    <row r="181" spans="1:65" s="2" customFormat="1" ht="16.5" customHeight="1">
      <c r="A181" s="31"/>
      <c r="B181" s="142"/>
      <c r="C181" s="143" t="s">
        <v>224</v>
      </c>
      <c r="D181" s="143" t="s">
        <v>143</v>
      </c>
      <c r="E181" s="144" t="s">
        <v>244</v>
      </c>
      <c r="F181" s="145" t="s">
        <v>245</v>
      </c>
      <c r="G181" s="146" t="s">
        <v>246</v>
      </c>
      <c r="H181" s="147">
        <v>1</v>
      </c>
      <c r="I181" s="148"/>
      <c r="J181" s="149">
        <f>ROUND(I181*H181,2)</f>
        <v>0</v>
      </c>
      <c r="K181" s="145" t="s">
        <v>1</v>
      </c>
      <c r="L181" s="32"/>
      <c r="M181" s="150" t="s">
        <v>1</v>
      </c>
      <c r="N181" s="151" t="s">
        <v>39</v>
      </c>
      <c r="O181" s="57"/>
      <c r="P181" s="152">
        <f>O181*H181</f>
        <v>0</v>
      </c>
      <c r="Q181" s="152">
        <v>3.6000000000000002E-4</v>
      </c>
      <c r="R181" s="152">
        <f>Q181*H181</f>
        <v>3.6000000000000002E-4</v>
      </c>
      <c r="S181" s="152">
        <v>0</v>
      </c>
      <c r="T181" s="153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4" t="s">
        <v>227</v>
      </c>
      <c r="AT181" s="154" t="s">
        <v>143</v>
      </c>
      <c r="AU181" s="154" t="s">
        <v>84</v>
      </c>
      <c r="AY181" s="16" t="s">
        <v>140</v>
      </c>
      <c r="BE181" s="155">
        <f>IF(N181="základní",J181,0)</f>
        <v>0</v>
      </c>
      <c r="BF181" s="155">
        <f>IF(N181="snížená",J181,0)</f>
        <v>0</v>
      </c>
      <c r="BG181" s="155">
        <f>IF(N181="zákl. přenesená",J181,0)</f>
        <v>0</v>
      </c>
      <c r="BH181" s="155">
        <f>IF(N181="sníž. přenesená",J181,0)</f>
        <v>0</v>
      </c>
      <c r="BI181" s="155">
        <f>IF(N181="nulová",J181,0)</f>
        <v>0</v>
      </c>
      <c r="BJ181" s="16" t="s">
        <v>82</v>
      </c>
      <c r="BK181" s="155">
        <f>ROUND(I181*H181,2)</f>
        <v>0</v>
      </c>
      <c r="BL181" s="16" t="s">
        <v>227</v>
      </c>
      <c r="BM181" s="154" t="s">
        <v>723</v>
      </c>
    </row>
    <row r="182" spans="1:65" s="12" customFormat="1" ht="22.9" customHeight="1">
      <c r="B182" s="129"/>
      <c r="D182" s="130" t="s">
        <v>73</v>
      </c>
      <c r="E182" s="140" t="s">
        <v>248</v>
      </c>
      <c r="F182" s="140" t="s">
        <v>249</v>
      </c>
      <c r="I182" s="132"/>
      <c r="J182" s="141">
        <f>BK182</f>
        <v>0</v>
      </c>
      <c r="L182" s="129"/>
      <c r="M182" s="134"/>
      <c r="N182" s="135"/>
      <c r="O182" s="135"/>
      <c r="P182" s="136">
        <f>P183</f>
        <v>0</v>
      </c>
      <c r="Q182" s="135"/>
      <c r="R182" s="136">
        <f>R183</f>
        <v>5.0000000000000001E-4</v>
      </c>
      <c r="S182" s="135"/>
      <c r="T182" s="137">
        <f>T183</f>
        <v>0</v>
      </c>
      <c r="AR182" s="130" t="s">
        <v>84</v>
      </c>
      <c r="AT182" s="138" t="s">
        <v>73</v>
      </c>
      <c r="AU182" s="138" t="s">
        <v>82</v>
      </c>
      <c r="AY182" s="130" t="s">
        <v>140</v>
      </c>
      <c r="BK182" s="139">
        <f>BK183</f>
        <v>0</v>
      </c>
    </row>
    <row r="183" spans="1:65" s="2" customFormat="1" ht="16.5" customHeight="1">
      <c r="A183" s="31"/>
      <c r="B183" s="142"/>
      <c r="C183" s="143" t="s">
        <v>227</v>
      </c>
      <c r="D183" s="143" t="s">
        <v>143</v>
      </c>
      <c r="E183" s="144" t="s">
        <v>251</v>
      </c>
      <c r="F183" s="145" t="s">
        <v>252</v>
      </c>
      <c r="G183" s="146" t="s">
        <v>246</v>
      </c>
      <c r="H183" s="147">
        <v>1</v>
      </c>
      <c r="I183" s="148"/>
      <c r="J183" s="149">
        <f>ROUND(I183*H183,2)</f>
        <v>0</v>
      </c>
      <c r="K183" s="145" t="s">
        <v>147</v>
      </c>
      <c r="L183" s="32"/>
      <c r="M183" s="150" t="s">
        <v>1</v>
      </c>
      <c r="N183" s="151" t="s">
        <v>39</v>
      </c>
      <c r="O183" s="57"/>
      <c r="P183" s="152">
        <f>O183*H183</f>
        <v>0</v>
      </c>
      <c r="Q183" s="152">
        <v>5.0000000000000001E-4</v>
      </c>
      <c r="R183" s="152">
        <f>Q183*H183</f>
        <v>5.0000000000000001E-4</v>
      </c>
      <c r="S183" s="152">
        <v>0</v>
      </c>
      <c r="T183" s="153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4" t="s">
        <v>227</v>
      </c>
      <c r="AT183" s="154" t="s">
        <v>143</v>
      </c>
      <c r="AU183" s="154" t="s">
        <v>84</v>
      </c>
      <c r="AY183" s="16" t="s">
        <v>140</v>
      </c>
      <c r="BE183" s="155">
        <f>IF(N183="základní",J183,0)</f>
        <v>0</v>
      </c>
      <c r="BF183" s="155">
        <f>IF(N183="snížená",J183,0)</f>
        <v>0</v>
      </c>
      <c r="BG183" s="155">
        <f>IF(N183="zákl. přenesená",J183,0)</f>
        <v>0</v>
      </c>
      <c r="BH183" s="155">
        <f>IF(N183="sníž. přenesená",J183,0)</f>
        <v>0</v>
      </c>
      <c r="BI183" s="155">
        <f>IF(N183="nulová",J183,0)</f>
        <v>0</v>
      </c>
      <c r="BJ183" s="16" t="s">
        <v>82</v>
      </c>
      <c r="BK183" s="155">
        <f>ROUND(I183*H183,2)</f>
        <v>0</v>
      </c>
      <c r="BL183" s="16" t="s">
        <v>227</v>
      </c>
      <c r="BM183" s="154" t="s">
        <v>724</v>
      </c>
    </row>
    <row r="184" spans="1:65" s="12" customFormat="1" ht="22.9" customHeight="1">
      <c r="B184" s="129"/>
      <c r="D184" s="130" t="s">
        <v>73</v>
      </c>
      <c r="E184" s="140" t="s">
        <v>496</v>
      </c>
      <c r="F184" s="140" t="s">
        <v>497</v>
      </c>
      <c r="I184" s="132"/>
      <c r="J184" s="141">
        <f>BK184</f>
        <v>0</v>
      </c>
      <c r="L184" s="129"/>
      <c r="M184" s="134"/>
      <c r="N184" s="135"/>
      <c r="O184" s="135"/>
      <c r="P184" s="136">
        <f>P185</f>
        <v>0</v>
      </c>
      <c r="Q184" s="135"/>
      <c r="R184" s="136">
        <f>R185</f>
        <v>2.4000000000000001E-4</v>
      </c>
      <c r="S184" s="135"/>
      <c r="T184" s="137">
        <f>T185</f>
        <v>2.5400000000000002E-3</v>
      </c>
      <c r="AR184" s="130" t="s">
        <v>84</v>
      </c>
      <c r="AT184" s="138" t="s">
        <v>73</v>
      </c>
      <c r="AU184" s="138" t="s">
        <v>82</v>
      </c>
      <c r="AY184" s="130" t="s">
        <v>140</v>
      </c>
      <c r="BK184" s="139">
        <f>BK185</f>
        <v>0</v>
      </c>
    </row>
    <row r="185" spans="1:65" s="2" customFormat="1" ht="21.75" customHeight="1">
      <c r="A185" s="31"/>
      <c r="B185" s="142"/>
      <c r="C185" s="143" t="s">
        <v>236</v>
      </c>
      <c r="D185" s="143" t="s">
        <v>143</v>
      </c>
      <c r="E185" s="144" t="s">
        <v>631</v>
      </c>
      <c r="F185" s="145" t="s">
        <v>632</v>
      </c>
      <c r="G185" s="146" t="s">
        <v>246</v>
      </c>
      <c r="H185" s="147">
        <v>1</v>
      </c>
      <c r="I185" s="148"/>
      <c r="J185" s="149">
        <f>ROUND(I185*H185,2)</f>
        <v>0</v>
      </c>
      <c r="K185" s="145" t="s">
        <v>1</v>
      </c>
      <c r="L185" s="32"/>
      <c r="M185" s="150" t="s">
        <v>1</v>
      </c>
      <c r="N185" s="151" t="s">
        <v>39</v>
      </c>
      <c r="O185" s="57"/>
      <c r="P185" s="152">
        <f>O185*H185</f>
        <v>0</v>
      </c>
      <c r="Q185" s="152">
        <v>2.4000000000000001E-4</v>
      </c>
      <c r="R185" s="152">
        <f>Q185*H185</f>
        <v>2.4000000000000001E-4</v>
      </c>
      <c r="S185" s="152">
        <v>2.5400000000000002E-3</v>
      </c>
      <c r="T185" s="153">
        <f>S185*H185</f>
        <v>2.5400000000000002E-3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54" t="s">
        <v>227</v>
      </c>
      <c r="AT185" s="154" t="s">
        <v>143</v>
      </c>
      <c r="AU185" s="154" t="s">
        <v>84</v>
      </c>
      <c r="AY185" s="16" t="s">
        <v>140</v>
      </c>
      <c r="BE185" s="155">
        <f>IF(N185="základní",J185,0)</f>
        <v>0</v>
      </c>
      <c r="BF185" s="155">
        <f>IF(N185="snížená",J185,0)</f>
        <v>0</v>
      </c>
      <c r="BG185" s="155">
        <f>IF(N185="zákl. přenesená",J185,0)</f>
        <v>0</v>
      </c>
      <c r="BH185" s="155">
        <f>IF(N185="sníž. přenesená",J185,0)</f>
        <v>0</v>
      </c>
      <c r="BI185" s="155">
        <f>IF(N185="nulová",J185,0)</f>
        <v>0</v>
      </c>
      <c r="BJ185" s="16" t="s">
        <v>82</v>
      </c>
      <c r="BK185" s="155">
        <f>ROUND(I185*H185,2)</f>
        <v>0</v>
      </c>
      <c r="BL185" s="16" t="s">
        <v>227</v>
      </c>
      <c r="BM185" s="154" t="s">
        <v>725</v>
      </c>
    </row>
    <row r="186" spans="1:65" s="12" customFormat="1" ht="22.9" customHeight="1">
      <c r="B186" s="129"/>
      <c r="D186" s="130" t="s">
        <v>73</v>
      </c>
      <c r="E186" s="140" t="s">
        <v>254</v>
      </c>
      <c r="F186" s="140" t="s">
        <v>255</v>
      </c>
      <c r="I186" s="132"/>
      <c r="J186" s="141">
        <f>BK186</f>
        <v>0</v>
      </c>
      <c r="L186" s="129"/>
      <c r="M186" s="134"/>
      <c r="N186" s="135"/>
      <c r="O186" s="135"/>
      <c r="P186" s="136">
        <f>SUM(P187:P195)</f>
        <v>0</v>
      </c>
      <c r="Q186" s="135"/>
      <c r="R186" s="136">
        <f>SUM(R187:R195)</f>
        <v>3.2160000000000001E-2</v>
      </c>
      <c r="S186" s="135"/>
      <c r="T186" s="137">
        <f>SUM(T187:T195)</f>
        <v>6.3060000000000005E-2</v>
      </c>
      <c r="AR186" s="130" t="s">
        <v>84</v>
      </c>
      <c r="AT186" s="138" t="s">
        <v>73</v>
      </c>
      <c r="AU186" s="138" t="s">
        <v>82</v>
      </c>
      <c r="AY186" s="130" t="s">
        <v>140</v>
      </c>
      <c r="BK186" s="139">
        <f>SUM(BK187:BK195)</f>
        <v>0</v>
      </c>
    </row>
    <row r="187" spans="1:65" s="2" customFormat="1" ht="16.5" customHeight="1">
      <c r="A187" s="31"/>
      <c r="B187" s="142"/>
      <c r="C187" s="143" t="s">
        <v>243</v>
      </c>
      <c r="D187" s="143" t="s">
        <v>143</v>
      </c>
      <c r="E187" s="144" t="s">
        <v>257</v>
      </c>
      <c r="F187" s="145" t="s">
        <v>258</v>
      </c>
      <c r="G187" s="146" t="s">
        <v>246</v>
      </c>
      <c r="H187" s="147">
        <v>3</v>
      </c>
      <c r="I187" s="148"/>
      <c r="J187" s="149">
        <f t="shared" ref="J187:J195" si="0">ROUND(I187*H187,2)</f>
        <v>0</v>
      </c>
      <c r="K187" s="145" t="s">
        <v>147</v>
      </c>
      <c r="L187" s="32"/>
      <c r="M187" s="150" t="s">
        <v>1</v>
      </c>
      <c r="N187" s="151" t="s">
        <v>39</v>
      </c>
      <c r="O187" s="57"/>
      <c r="P187" s="152">
        <f t="shared" ref="P187:P195" si="1">O187*H187</f>
        <v>0</v>
      </c>
      <c r="Q187" s="152">
        <v>0</v>
      </c>
      <c r="R187" s="152">
        <f t="shared" ref="R187:R195" si="2">Q187*H187</f>
        <v>0</v>
      </c>
      <c r="S187" s="152">
        <v>1.9460000000000002E-2</v>
      </c>
      <c r="T187" s="153">
        <f t="shared" ref="T187:T195" si="3">S187*H187</f>
        <v>5.8380000000000001E-2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4" t="s">
        <v>227</v>
      </c>
      <c r="AT187" s="154" t="s">
        <v>143</v>
      </c>
      <c r="AU187" s="154" t="s">
        <v>84</v>
      </c>
      <c r="AY187" s="16" t="s">
        <v>140</v>
      </c>
      <c r="BE187" s="155">
        <f t="shared" ref="BE187:BE195" si="4">IF(N187="základní",J187,0)</f>
        <v>0</v>
      </c>
      <c r="BF187" s="155">
        <f t="shared" ref="BF187:BF195" si="5">IF(N187="snížená",J187,0)</f>
        <v>0</v>
      </c>
      <c r="BG187" s="155">
        <f t="shared" ref="BG187:BG195" si="6">IF(N187="zákl. přenesená",J187,0)</f>
        <v>0</v>
      </c>
      <c r="BH187" s="155">
        <f t="shared" ref="BH187:BH195" si="7">IF(N187="sníž. přenesená",J187,0)</f>
        <v>0</v>
      </c>
      <c r="BI187" s="155">
        <f t="shared" ref="BI187:BI195" si="8">IF(N187="nulová",J187,0)</f>
        <v>0</v>
      </c>
      <c r="BJ187" s="16" t="s">
        <v>82</v>
      </c>
      <c r="BK187" s="155">
        <f t="shared" ref="BK187:BK195" si="9">ROUND(I187*H187,2)</f>
        <v>0</v>
      </c>
      <c r="BL187" s="16" t="s">
        <v>227</v>
      </c>
      <c r="BM187" s="154" t="s">
        <v>726</v>
      </c>
    </row>
    <row r="188" spans="1:65" s="2" customFormat="1" ht="21.75" customHeight="1">
      <c r="A188" s="31"/>
      <c r="B188" s="142"/>
      <c r="C188" s="143" t="s">
        <v>250</v>
      </c>
      <c r="D188" s="143" t="s">
        <v>143</v>
      </c>
      <c r="E188" s="144" t="s">
        <v>727</v>
      </c>
      <c r="F188" s="145" t="s">
        <v>728</v>
      </c>
      <c r="G188" s="146" t="s">
        <v>246</v>
      </c>
      <c r="H188" s="147">
        <v>2</v>
      </c>
      <c r="I188" s="148"/>
      <c r="J188" s="149">
        <f t="shared" si="0"/>
        <v>0</v>
      </c>
      <c r="K188" s="145" t="s">
        <v>147</v>
      </c>
      <c r="L188" s="32"/>
      <c r="M188" s="150" t="s">
        <v>1</v>
      </c>
      <c r="N188" s="151" t="s">
        <v>39</v>
      </c>
      <c r="O188" s="57"/>
      <c r="P188" s="152">
        <f t="shared" si="1"/>
        <v>0</v>
      </c>
      <c r="Q188" s="152">
        <v>2.2300000000000002E-3</v>
      </c>
      <c r="R188" s="152">
        <f t="shared" si="2"/>
        <v>4.4600000000000004E-3</v>
      </c>
      <c r="S188" s="152">
        <v>0</v>
      </c>
      <c r="T188" s="153">
        <f t="shared" si="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4" t="s">
        <v>227</v>
      </c>
      <c r="AT188" s="154" t="s">
        <v>143</v>
      </c>
      <c r="AU188" s="154" t="s">
        <v>84</v>
      </c>
      <c r="AY188" s="16" t="s">
        <v>140</v>
      </c>
      <c r="BE188" s="155">
        <f t="shared" si="4"/>
        <v>0</v>
      </c>
      <c r="BF188" s="155">
        <f t="shared" si="5"/>
        <v>0</v>
      </c>
      <c r="BG188" s="155">
        <f t="shared" si="6"/>
        <v>0</v>
      </c>
      <c r="BH188" s="155">
        <f t="shared" si="7"/>
        <v>0</v>
      </c>
      <c r="BI188" s="155">
        <f t="shared" si="8"/>
        <v>0</v>
      </c>
      <c r="BJ188" s="16" t="s">
        <v>82</v>
      </c>
      <c r="BK188" s="155">
        <f t="shared" si="9"/>
        <v>0</v>
      </c>
      <c r="BL188" s="16" t="s">
        <v>227</v>
      </c>
      <c r="BM188" s="154" t="s">
        <v>729</v>
      </c>
    </row>
    <row r="189" spans="1:65" s="2" customFormat="1" ht="16.5" customHeight="1">
      <c r="A189" s="31"/>
      <c r="B189" s="142"/>
      <c r="C189" s="173" t="s">
        <v>256</v>
      </c>
      <c r="D189" s="173" t="s">
        <v>230</v>
      </c>
      <c r="E189" s="174" t="s">
        <v>730</v>
      </c>
      <c r="F189" s="175" t="s">
        <v>731</v>
      </c>
      <c r="G189" s="176" t="s">
        <v>157</v>
      </c>
      <c r="H189" s="177">
        <v>2</v>
      </c>
      <c r="I189" s="178"/>
      <c r="J189" s="179">
        <f t="shared" si="0"/>
        <v>0</v>
      </c>
      <c r="K189" s="175" t="s">
        <v>147</v>
      </c>
      <c r="L189" s="180"/>
      <c r="M189" s="181" t="s">
        <v>1</v>
      </c>
      <c r="N189" s="182" t="s">
        <v>39</v>
      </c>
      <c r="O189" s="57"/>
      <c r="P189" s="152">
        <f t="shared" si="1"/>
        <v>0</v>
      </c>
      <c r="Q189" s="152">
        <v>1.2E-2</v>
      </c>
      <c r="R189" s="152">
        <f t="shared" si="2"/>
        <v>2.4E-2</v>
      </c>
      <c r="S189" s="152">
        <v>0</v>
      </c>
      <c r="T189" s="153">
        <f t="shared" si="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54" t="s">
        <v>233</v>
      </c>
      <c r="AT189" s="154" t="s">
        <v>230</v>
      </c>
      <c r="AU189" s="154" t="s">
        <v>84</v>
      </c>
      <c r="AY189" s="16" t="s">
        <v>140</v>
      </c>
      <c r="BE189" s="155">
        <f t="shared" si="4"/>
        <v>0</v>
      </c>
      <c r="BF189" s="155">
        <f t="shared" si="5"/>
        <v>0</v>
      </c>
      <c r="BG189" s="155">
        <f t="shared" si="6"/>
        <v>0</v>
      </c>
      <c r="BH189" s="155">
        <f t="shared" si="7"/>
        <v>0</v>
      </c>
      <c r="BI189" s="155">
        <f t="shared" si="8"/>
        <v>0</v>
      </c>
      <c r="BJ189" s="16" t="s">
        <v>82</v>
      </c>
      <c r="BK189" s="155">
        <f t="shared" si="9"/>
        <v>0</v>
      </c>
      <c r="BL189" s="16" t="s">
        <v>227</v>
      </c>
      <c r="BM189" s="154" t="s">
        <v>732</v>
      </c>
    </row>
    <row r="190" spans="1:65" s="2" customFormat="1" ht="16.5" customHeight="1">
      <c r="A190" s="31"/>
      <c r="B190" s="142"/>
      <c r="C190" s="143" t="s">
        <v>7</v>
      </c>
      <c r="D190" s="143" t="s">
        <v>143</v>
      </c>
      <c r="E190" s="144" t="s">
        <v>272</v>
      </c>
      <c r="F190" s="145" t="s">
        <v>273</v>
      </c>
      <c r="G190" s="146" t="s">
        <v>246</v>
      </c>
      <c r="H190" s="147">
        <v>3</v>
      </c>
      <c r="I190" s="148"/>
      <c r="J190" s="149">
        <f t="shared" si="0"/>
        <v>0</v>
      </c>
      <c r="K190" s="145" t="s">
        <v>147</v>
      </c>
      <c r="L190" s="32"/>
      <c r="M190" s="150" t="s">
        <v>1</v>
      </c>
      <c r="N190" s="151" t="s">
        <v>39</v>
      </c>
      <c r="O190" s="57"/>
      <c r="P190" s="152">
        <f t="shared" si="1"/>
        <v>0</v>
      </c>
      <c r="Q190" s="152">
        <v>0</v>
      </c>
      <c r="R190" s="152">
        <f t="shared" si="2"/>
        <v>0</v>
      </c>
      <c r="S190" s="152">
        <v>1.56E-3</v>
      </c>
      <c r="T190" s="153">
        <f t="shared" si="3"/>
        <v>4.6800000000000001E-3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4" t="s">
        <v>227</v>
      </c>
      <c r="AT190" s="154" t="s">
        <v>143</v>
      </c>
      <c r="AU190" s="154" t="s">
        <v>84</v>
      </c>
      <c r="AY190" s="16" t="s">
        <v>140</v>
      </c>
      <c r="BE190" s="155">
        <f t="shared" si="4"/>
        <v>0</v>
      </c>
      <c r="BF190" s="155">
        <f t="shared" si="5"/>
        <v>0</v>
      </c>
      <c r="BG190" s="155">
        <f t="shared" si="6"/>
        <v>0</v>
      </c>
      <c r="BH190" s="155">
        <f t="shared" si="7"/>
        <v>0</v>
      </c>
      <c r="BI190" s="155">
        <f t="shared" si="8"/>
        <v>0</v>
      </c>
      <c r="BJ190" s="16" t="s">
        <v>82</v>
      </c>
      <c r="BK190" s="155">
        <f t="shared" si="9"/>
        <v>0</v>
      </c>
      <c r="BL190" s="16" t="s">
        <v>227</v>
      </c>
      <c r="BM190" s="154" t="s">
        <v>733</v>
      </c>
    </row>
    <row r="191" spans="1:65" s="2" customFormat="1" ht="24.2" customHeight="1">
      <c r="A191" s="31"/>
      <c r="B191" s="142"/>
      <c r="C191" s="143" t="s">
        <v>263</v>
      </c>
      <c r="D191" s="143" t="s">
        <v>143</v>
      </c>
      <c r="E191" s="144" t="s">
        <v>637</v>
      </c>
      <c r="F191" s="145" t="s">
        <v>638</v>
      </c>
      <c r="G191" s="146" t="s">
        <v>157</v>
      </c>
      <c r="H191" s="147">
        <v>2</v>
      </c>
      <c r="I191" s="148"/>
      <c r="J191" s="149">
        <f t="shared" si="0"/>
        <v>0</v>
      </c>
      <c r="K191" s="145" t="s">
        <v>147</v>
      </c>
      <c r="L191" s="32"/>
      <c r="M191" s="150" t="s">
        <v>1</v>
      </c>
      <c r="N191" s="151" t="s">
        <v>39</v>
      </c>
      <c r="O191" s="57"/>
      <c r="P191" s="152">
        <f t="shared" si="1"/>
        <v>0</v>
      </c>
      <c r="Q191" s="152">
        <v>4.0000000000000003E-5</v>
      </c>
      <c r="R191" s="152">
        <f t="shared" si="2"/>
        <v>8.0000000000000007E-5</v>
      </c>
      <c r="S191" s="152">
        <v>0</v>
      </c>
      <c r="T191" s="153">
        <f t="shared" si="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54" t="s">
        <v>227</v>
      </c>
      <c r="AT191" s="154" t="s">
        <v>143</v>
      </c>
      <c r="AU191" s="154" t="s">
        <v>84</v>
      </c>
      <c r="AY191" s="16" t="s">
        <v>140</v>
      </c>
      <c r="BE191" s="155">
        <f t="shared" si="4"/>
        <v>0</v>
      </c>
      <c r="BF191" s="155">
        <f t="shared" si="5"/>
        <v>0</v>
      </c>
      <c r="BG191" s="155">
        <f t="shared" si="6"/>
        <v>0</v>
      </c>
      <c r="BH191" s="155">
        <f t="shared" si="7"/>
        <v>0</v>
      </c>
      <c r="BI191" s="155">
        <f t="shared" si="8"/>
        <v>0</v>
      </c>
      <c r="BJ191" s="16" t="s">
        <v>82</v>
      </c>
      <c r="BK191" s="155">
        <f t="shared" si="9"/>
        <v>0</v>
      </c>
      <c r="BL191" s="16" t="s">
        <v>227</v>
      </c>
      <c r="BM191" s="154" t="s">
        <v>734</v>
      </c>
    </row>
    <row r="192" spans="1:65" s="2" customFormat="1" ht="16.5" customHeight="1">
      <c r="A192" s="31"/>
      <c r="B192" s="142"/>
      <c r="C192" s="173" t="s">
        <v>267</v>
      </c>
      <c r="D192" s="173" t="s">
        <v>230</v>
      </c>
      <c r="E192" s="174" t="s">
        <v>640</v>
      </c>
      <c r="F192" s="175" t="s">
        <v>641</v>
      </c>
      <c r="G192" s="176" t="s">
        <v>157</v>
      </c>
      <c r="H192" s="177">
        <v>2</v>
      </c>
      <c r="I192" s="178"/>
      <c r="J192" s="179">
        <f t="shared" si="0"/>
        <v>0</v>
      </c>
      <c r="K192" s="175" t="s">
        <v>147</v>
      </c>
      <c r="L192" s="180"/>
      <c r="M192" s="181" t="s">
        <v>1</v>
      </c>
      <c r="N192" s="182" t="s">
        <v>39</v>
      </c>
      <c r="O192" s="57"/>
      <c r="P192" s="152">
        <f t="shared" si="1"/>
        <v>0</v>
      </c>
      <c r="Q192" s="152">
        <v>1.47E-3</v>
      </c>
      <c r="R192" s="152">
        <f t="shared" si="2"/>
        <v>2.9399999999999999E-3</v>
      </c>
      <c r="S192" s="152">
        <v>0</v>
      </c>
      <c r="T192" s="153">
        <f t="shared" si="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4" t="s">
        <v>233</v>
      </c>
      <c r="AT192" s="154" t="s">
        <v>230</v>
      </c>
      <c r="AU192" s="154" t="s">
        <v>84</v>
      </c>
      <c r="AY192" s="16" t="s">
        <v>140</v>
      </c>
      <c r="BE192" s="155">
        <f t="shared" si="4"/>
        <v>0</v>
      </c>
      <c r="BF192" s="155">
        <f t="shared" si="5"/>
        <v>0</v>
      </c>
      <c r="BG192" s="155">
        <f t="shared" si="6"/>
        <v>0</v>
      </c>
      <c r="BH192" s="155">
        <f t="shared" si="7"/>
        <v>0</v>
      </c>
      <c r="BI192" s="155">
        <f t="shared" si="8"/>
        <v>0</v>
      </c>
      <c r="BJ192" s="16" t="s">
        <v>82</v>
      </c>
      <c r="BK192" s="155">
        <f t="shared" si="9"/>
        <v>0</v>
      </c>
      <c r="BL192" s="16" t="s">
        <v>227</v>
      </c>
      <c r="BM192" s="154" t="s">
        <v>735</v>
      </c>
    </row>
    <row r="193" spans="1:65" s="2" customFormat="1" ht="21.75" customHeight="1">
      <c r="A193" s="31"/>
      <c r="B193" s="142"/>
      <c r="C193" s="143" t="s">
        <v>271</v>
      </c>
      <c r="D193" s="143" t="s">
        <v>143</v>
      </c>
      <c r="E193" s="144" t="s">
        <v>643</v>
      </c>
      <c r="F193" s="145" t="s">
        <v>644</v>
      </c>
      <c r="G193" s="146" t="s">
        <v>157</v>
      </c>
      <c r="H193" s="147">
        <v>2</v>
      </c>
      <c r="I193" s="148"/>
      <c r="J193" s="149">
        <f t="shared" si="0"/>
        <v>0</v>
      </c>
      <c r="K193" s="145" t="s">
        <v>147</v>
      </c>
      <c r="L193" s="32"/>
      <c r="M193" s="150" t="s">
        <v>1</v>
      </c>
      <c r="N193" s="151" t="s">
        <v>39</v>
      </c>
      <c r="O193" s="57"/>
      <c r="P193" s="152">
        <f t="shared" si="1"/>
        <v>0</v>
      </c>
      <c r="Q193" s="152">
        <v>1.4999999999999999E-4</v>
      </c>
      <c r="R193" s="152">
        <f t="shared" si="2"/>
        <v>2.9999999999999997E-4</v>
      </c>
      <c r="S193" s="152">
        <v>0</v>
      </c>
      <c r="T193" s="153">
        <f t="shared" si="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54" t="s">
        <v>227</v>
      </c>
      <c r="AT193" s="154" t="s">
        <v>143</v>
      </c>
      <c r="AU193" s="154" t="s">
        <v>84</v>
      </c>
      <c r="AY193" s="16" t="s">
        <v>140</v>
      </c>
      <c r="BE193" s="155">
        <f t="shared" si="4"/>
        <v>0</v>
      </c>
      <c r="BF193" s="155">
        <f t="shared" si="5"/>
        <v>0</v>
      </c>
      <c r="BG193" s="155">
        <f t="shared" si="6"/>
        <v>0</v>
      </c>
      <c r="BH193" s="155">
        <f t="shared" si="7"/>
        <v>0</v>
      </c>
      <c r="BI193" s="155">
        <f t="shared" si="8"/>
        <v>0</v>
      </c>
      <c r="BJ193" s="16" t="s">
        <v>82</v>
      </c>
      <c r="BK193" s="155">
        <f t="shared" si="9"/>
        <v>0</v>
      </c>
      <c r="BL193" s="16" t="s">
        <v>227</v>
      </c>
      <c r="BM193" s="154" t="s">
        <v>736</v>
      </c>
    </row>
    <row r="194" spans="1:65" s="2" customFormat="1" ht="24.2" customHeight="1">
      <c r="A194" s="31"/>
      <c r="B194" s="142"/>
      <c r="C194" s="173" t="s">
        <v>275</v>
      </c>
      <c r="D194" s="173" t="s">
        <v>230</v>
      </c>
      <c r="E194" s="174" t="s">
        <v>646</v>
      </c>
      <c r="F194" s="175" t="s">
        <v>647</v>
      </c>
      <c r="G194" s="176" t="s">
        <v>157</v>
      </c>
      <c r="H194" s="177">
        <v>2</v>
      </c>
      <c r="I194" s="178"/>
      <c r="J194" s="179">
        <f t="shared" si="0"/>
        <v>0</v>
      </c>
      <c r="K194" s="175" t="s">
        <v>147</v>
      </c>
      <c r="L194" s="180"/>
      <c r="M194" s="181" t="s">
        <v>1</v>
      </c>
      <c r="N194" s="182" t="s">
        <v>39</v>
      </c>
      <c r="O194" s="57"/>
      <c r="P194" s="152">
        <f t="shared" si="1"/>
        <v>0</v>
      </c>
      <c r="Q194" s="152">
        <v>1.9000000000000001E-4</v>
      </c>
      <c r="R194" s="152">
        <f t="shared" si="2"/>
        <v>3.8000000000000002E-4</v>
      </c>
      <c r="S194" s="152">
        <v>0</v>
      </c>
      <c r="T194" s="153">
        <f t="shared" si="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54" t="s">
        <v>233</v>
      </c>
      <c r="AT194" s="154" t="s">
        <v>230</v>
      </c>
      <c r="AU194" s="154" t="s">
        <v>84</v>
      </c>
      <c r="AY194" s="16" t="s">
        <v>140</v>
      </c>
      <c r="BE194" s="155">
        <f t="shared" si="4"/>
        <v>0</v>
      </c>
      <c r="BF194" s="155">
        <f t="shared" si="5"/>
        <v>0</v>
      </c>
      <c r="BG194" s="155">
        <f t="shared" si="6"/>
        <v>0</v>
      </c>
      <c r="BH194" s="155">
        <f t="shared" si="7"/>
        <v>0</v>
      </c>
      <c r="BI194" s="155">
        <f t="shared" si="8"/>
        <v>0</v>
      </c>
      <c r="BJ194" s="16" t="s">
        <v>82</v>
      </c>
      <c r="BK194" s="155">
        <f t="shared" si="9"/>
        <v>0</v>
      </c>
      <c r="BL194" s="16" t="s">
        <v>227</v>
      </c>
      <c r="BM194" s="154" t="s">
        <v>737</v>
      </c>
    </row>
    <row r="195" spans="1:65" s="2" customFormat="1" ht="33" customHeight="1">
      <c r="A195" s="31"/>
      <c r="B195" s="142"/>
      <c r="C195" s="143" t="s">
        <v>279</v>
      </c>
      <c r="D195" s="143" t="s">
        <v>143</v>
      </c>
      <c r="E195" s="144" t="s">
        <v>280</v>
      </c>
      <c r="F195" s="145" t="s">
        <v>281</v>
      </c>
      <c r="G195" s="146" t="s">
        <v>239</v>
      </c>
      <c r="H195" s="183"/>
      <c r="I195" s="148"/>
      <c r="J195" s="149">
        <f t="shared" si="0"/>
        <v>0</v>
      </c>
      <c r="K195" s="145" t="s">
        <v>147</v>
      </c>
      <c r="L195" s="32"/>
      <c r="M195" s="150" t="s">
        <v>1</v>
      </c>
      <c r="N195" s="151" t="s">
        <v>39</v>
      </c>
      <c r="O195" s="57"/>
      <c r="P195" s="152">
        <f t="shared" si="1"/>
        <v>0</v>
      </c>
      <c r="Q195" s="152">
        <v>0</v>
      </c>
      <c r="R195" s="152">
        <f t="shared" si="2"/>
        <v>0</v>
      </c>
      <c r="S195" s="152">
        <v>0</v>
      </c>
      <c r="T195" s="153">
        <f t="shared" si="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54" t="s">
        <v>227</v>
      </c>
      <c r="AT195" s="154" t="s">
        <v>143</v>
      </c>
      <c r="AU195" s="154" t="s">
        <v>84</v>
      </c>
      <c r="AY195" s="16" t="s">
        <v>140</v>
      </c>
      <c r="BE195" s="155">
        <f t="shared" si="4"/>
        <v>0</v>
      </c>
      <c r="BF195" s="155">
        <f t="shared" si="5"/>
        <v>0</v>
      </c>
      <c r="BG195" s="155">
        <f t="shared" si="6"/>
        <v>0</v>
      </c>
      <c r="BH195" s="155">
        <f t="shared" si="7"/>
        <v>0</v>
      </c>
      <c r="BI195" s="155">
        <f t="shared" si="8"/>
        <v>0</v>
      </c>
      <c r="BJ195" s="16" t="s">
        <v>82</v>
      </c>
      <c r="BK195" s="155">
        <f t="shared" si="9"/>
        <v>0</v>
      </c>
      <c r="BL195" s="16" t="s">
        <v>227</v>
      </c>
      <c r="BM195" s="154" t="s">
        <v>738</v>
      </c>
    </row>
    <row r="196" spans="1:65" s="12" customFormat="1" ht="22.9" customHeight="1">
      <c r="B196" s="129"/>
      <c r="D196" s="130" t="s">
        <v>73</v>
      </c>
      <c r="E196" s="140" t="s">
        <v>522</v>
      </c>
      <c r="F196" s="140" t="s">
        <v>523</v>
      </c>
      <c r="I196" s="132"/>
      <c r="J196" s="141">
        <f>BK196</f>
        <v>0</v>
      </c>
      <c r="L196" s="129"/>
      <c r="M196" s="134"/>
      <c r="N196" s="135"/>
      <c r="O196" s="135"/>
      <c r="P196" s="136">
        <f>SUM(P197:P199)</f>
        <v>0</v>
      </c>
      <c r="Q196" s="135"/>
      <c r="R196" s="136">
        <f>SUM(R197:R199)</f>
        <v>9.2999999999999992E-3</v>
      </c>
      <c r="S196" s="135"/>
      <c r="T196" s="137">
        <f>SUM(T197:T199)</f>
        <v>0</v>
      </c>
      <c r="AR196" s="130" t="s">
        <v>84</v>
      </c>
      <c r="AT196" s="138" t="s">
        <v>73</v>
      </c>
      <c r="AU196" s="138" t="s">
        <v>82</v>
      </c>
      <c r="AY196" s="130" t="s">
        <v>140</v>
      </c>
      <c r="BK196" s="139">
        <f>SUM(BK197:BK199)</f>
        <v>0</v>
      </c>
    </row>
    <row r="197" spans="1:65" s="2" customFormat="1" ht="21.75" customHeight="1">
      <c r="A197" s="31"/>
      <c r="B197" s="142"/>
      <c r="C197" s="143" t="s">
        <v>285</v>
      </c>
      <c r="D197" s="143" t="s">
        <v>143</v>
      </c>
      <c r="E197" s="144" t="s">
        <v>524</v>
      </c>
      <c r="F197" s="145" t="s">
        <v>525</v>
      </c>
      <c r="G197" s="146" t="s">
        <v>157</v>
      </c>
      <c r="H197" s="147">
        <v>3</v>
      </c>
      <c r="I197" s="148"/>
      <c r="J197" s="149">
        <f>ROUND(I197*H197,2)</f>
        <v>0</v>
      </c>
      <c r="K197" s="145" t="s">
        <v>147</v>
      </c>
      <c r="L197" s="32"/>
      <c r="M197" s="150" t="s">
        <v>1</v>
      </c>
      <c r="N197" s="151" t="s">
        <v>39</v>
      </c>
      <c r="O197" s="57"/>
      <c r="P197" s="152">
        <f>O197*H197</f>
        <v>0</v>
      </c>
      <c r="Q197" s="152">
        <v>6.9999999999999999E-4</v>
      </c>
      <c r="R197" s="152">
        <f>Q197*H197</f>
        <v>2.0999999999999999E-3</v>
      </c>
      <c r="S197" s="152">
        <v>0</v>
      </c>
      <c r="T197" s="153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4" t="s">
        <v>227</v>
      </c>
      <c r="AT197" s="154" t="s">
        <v>143</v>
      </c>
      <c r="AU197" s="154" t="s">
        <v>84</v>
      </c>
      <c r="AY197" s="16" t="s">
        <v>140</v>
      </c>
      <c r="BE197" s="155">
        <f>IF(N197="základní",J197,0)</f>
        <v>0</v>
      </c>
      <c r="BF197" s="155">
        <f>IF(N197="snížená",J197,0)</f>
        <v>0</v>
      </c>
      <c r="BG197" s="155">
        <f>IF(N197="zákl. přenesená",J197,0)</f>
        <v>0</v>
      </c>
      <c r="BH197" s="155">
        <f>IF(N197="sníž. přenesená",J197,0)</f>
        <v>0</v>
      </c>
      <c r="BI197" s="155">
        <f>IF(N197="nulová",J197,0)</f>
        <v>0</v>
      </c>
      <c r="BJ197" s="16" t="s">
        <v>82</v>
      </c>
      <c r="BK197" s="155">
        <f>ROUND(I197*H197,2)</f>
        <v>0</v>
      </c>
      <c r="BL197" s="16" t="s">
        <v>227</v>
      </c>
      <c r="BM197" s="154" t="s">
        <v>739</v>
      </c>
    </row>
    <row r="198" spans="1:65" s="2" customFormat="1" ht="24.2" customHeight="1">
      <c r="A198" s="31"/>
      <c r="B198" s="142"/>
      <c r="C198" s="143" t="s">
        <v>292</v>
      </c>
      <c r="D198" s="143" t="s">
        <v>143</v>
      </c>
      <c r="E198" s="144" t="s">
        <v>527</v>
      </c>
      <c r="F198" s="145" t="s">
        <v>528</v>
      </c>
      <c r="G198" s="146" t="s">
        <v>295</v>
      </c>
      <c r="H198" s="147">
        <v>15</v>
      </c>
      <c r="I198" s="148"/>
      <c r="J198" s="149">
        <f>ROUND(I198*H198,2)</f>
        <v>0</v>
      </c>
      <c r="K198" s="145" t="s">
        <v>147</v>
      </c>
      <c r="L198" s="32"/>
      <c r="M198" s="150" t="s">
        <v>1</v>
      </c>
      <c r="N198" s="151" t="s">
        <v>39</v>
      </c>
      <c r="O198" s="57"/>
      <c r="P198" s="152">
        <f>O198*H198</f>
        <v>0</v>
      </c>
      <c r="Q198" s="152">
        <v>4.8000000000000001E-4</v>
      </c>
      <c r="R198" s="152">
        <f>Q198*H198</f>
        <v>7.1999999999999998E-3</v>
      </c>
      <c r="S198" s="152">
        <v>0</v>
      </c>
      <c r="T198" s="153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4" t="s">
        <v>227</v>
      </c>
      <c r="AT198" s="154" t="s">
        <v>143</v>
      </c>
      <c r="AU198" s="154" t="s">
        <v>84</v>
      </c>
      <c r="AY198" s="16" t="s">
        <v>140</v>
      </c>
      <c r="BE198" s="155">
        <f>IF(N198="základní",J198,0)</f>
        <v>0</v>
      </c>
      <c r="BF198" s="155">
        <f>IF(N198="snížená",J198,0)</f>
        <v>0</v>
      </c>
      <c r="BG198" s="155">
        <f>IF(N198="zákl. přenesená",J198,0)</f>
        <v>0</v>
      </c>
      <c r="BH198" s="155">
        <f>IF(N198="sníž. přenesená",J198,0)</f>
        <v>0</v>
      </c>
      <c r="BI198" s="155">
        <f>IF(N198="nulová",J198,0)</f>
        <v>0</v>
      </c>
      <c r="BJ198" s="16" t="s">
        <v>82</v>
      </c>
      <c r="BK198" s="155">
        <f>ROUND(I198*H198,2)</f>
        <v>0</v>
      </c>
      <c r="BL198" s="16" t="s">
        <v>227</v>
      </c>
      <c r="BM198" s="154" t="s">
        <v>740</v>
      </c>
    </row>
    <row r="199" spans="1:65" s="2" customFormat="1" ht="33" customHeight="1">
      <c r="A199" s="31"/>
      <c r="B199" s="142"/>
      <c r="C199" s="143" t="s">
        <v>297</v>
      </c>
      <c r="D199" s="143" t="s">
        <v>143</v>
      </c>
      <c r="E199" s="144" t="s">
        <v>530</v>
      </c>
      <c r="F199" s="145" t="s">
        <v>531</v>
      </c>
      <c r="G199" s="146" t="s">
        <v>239</v>
      </c>
      <c r="H199" s="183"/>
      <c r="I199" s="148"/>
      <c r="J199" s="149">
        <f>ROUND(I199*H199,2)</f>
        <v>0</v>
      </c>
      <c r="K199" s="145" t="s">
        <v>147</v>
      </c>
      <c r="L199" s="32"/>
      <c r="M199" s="150" t="s">
        <v>1</v>
      </c>
      <c r="N199" s="151" t="s">
        <v>39</v>
      </c>
      <c r="O199" s="57"/>
      <c r="P199" s="152">
        <f>O199*H199</f>
        <v>0</v>
      </c>
      <c r="Q199" s="152">
        <v>0</v>
      </c>
      <c r="R199" s="152">
        <f>Q199*H199</f>
        <v>0</v>
      </c>
      <c r="S199" s="152">
        <v>0</v>
      </c>
      <c r="T199" s="153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4" t="s">
        <v>227</v>
      </c>
      <c r="AT199" s="154" t="s">
        <v>143</v>
      </c>
      <c r="AU199" s="154" t="s">
        <v>84</v>
      </c>
      <c r="AY199" s="16" t="s">
        <v>140</v>
      </c>
      <c r="BE199" s="155">
        <f>IF(N199="základní",J199,0)</f>
        <v>0</v>
      </c>
      <c r="BF199" s="155">
        <f>IF(N199="snížená",J199,0)</f>
        <v>0</v>
      </c>
      <c r="BG199" s="155">
        <f>IF(N199="zákl. přenesená",J199,0)</f>
        <v>0</v>
      </c>
      <c r="BH199" s="155">
        <f>IF(N199="sníž. přenesená",J199,0)</f>
        <v>0</v>
      </c>
      <c r="BI199" s="155">
        <f>IF(N199="nulová",J199,0)</f>
        <v>0</v>
      </c>
      <c r="BJ199" s="16" t="s">
        <v>82</v>
      </c>
      <c r="BK199" s="155">
        <f>ROUND(I199*H199,2)</f>
        <v>0</v>
      </c>
      <c r="BL199" s="16" t="s">
        <v>227</v>
      </c>
      <c r="BM199" s="154" t="s">
        <v>741</v>
      </c>
    </row>
    <row r="200" spans="1:65" s="12" customFormat="1" ht="22.9" customHeight="1">
      <c r="B200" s="129"/>
      <c r="D200" s="130" t="s">
        <v>73</v>
      </c>
      <c r="E200" s="140" t="s">
        <v>533</v>
      </c>
      <c r="F200" s="140" t="s">
        <v>534</v>
      </c>
      <c r="I200" s="132"/>
      <c r="J200" s="141">
        <f>BK200</f>
        <v>0</v>
      </c>
      <c r="L200" s="129"/>
      <c r="M200" s="134"/>
      <c r="N200" s="135"/>
      <c r="O200" s="135"/>
      <c r="P200" s="136">
        <f>SUM(P201:P203)</f>
        <v>0</v>
      </c>
      <c r="Q200" s="135"/>
      <c r="R200" s="136">
        <f>SUM(R201:R203)</f>
        <v>2.2290000000000001E-2</v>
      </c>
      <c r="S200" s="135"/>
      <c r="T200" s="137">
        <f>SUM(T201:T203)</f>
        <v>0</v>
      </c>
      <c r="AR200" s="130" t="s">
        <v>84</v>
      </c>
      <c r="AT200" s="138" t="s">
        <v>73</v>
      </c>
      <c r="AU200" s="138" t="s">
        <v>82</v>
      </c>
      <c r="AY200" s="130" t="s">
        <v>140</v>
      </c>
      <c r="BK200" s="139">
        <f>SUM(BK201:BK203)</f>
        <v>0</v>
      </c>
    </row>
    <row r="201" spans="1:65" s="2" customFormat="1" ht="37.9" customHeight="1">
      <c r="A201" s="31"/>
      <c r="B201" s="142"/>
      <c r="C201" s="143" t="s">
        <v>302</v>
      </c>
      <c r="D201" s="143" t="s">
        <v>143</v>
      </c>
      <c r="E201" s="144" t="s">
        <v>535</v>
      </c>
      <c r="F201" s="145" t="s">
        <v>536</v>
      </c>
      <c r="G201" s="146" t="s">
        <v>246</v>
      </c>
      <c r="H201" s="147">
        <v>3</v>
      </c>
      <c r="I201" s="148"/>
      <c r="J201" s="149">
        <f>ROUND(I201*H201,2)</f>
        <v>0</v>
      </c>
      <c r="K201" s="145" t="s">
        <v>1</v>
      </c>
      <c r="L201" s="32"/>
      <c r="M201" s="150" t="s">
        <v>1</v>
      </c>
      <c r="N201" s="151" t="s">
        <v>39</v>
      </c>
      <c r="O201" s="57"/>
      <c r="P201" s="152">
        <f>O201*H201</f>
        <v>0</v>
      </c>
      <c r="Q201" s="152">
        <v>6.5700000000000003E-3</v>
      </c>
      <c r="R201" s="152">
        <f>Q201*H201</f>
        <v>1.9710000000000002E-2</v>
      </c>
      <c r="S201" s="152">
        <v>0</v>
      </c>
      <c r="T201" s="153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54" t="s">
        <v>227</v>
      </c>
      <c r="AT201" s="154" t="s">
        <v>143</v>
      </c>
      <c r="AU201" s="154" t="s">
        <v>84</v>
      </c>
      <c r="AY201" s="16" t="s">
        <v>140</v>
      </c>
      <c r="BE201" s="155">
        <f>IF(N201="základní",J201,0)</f>
        <v>0</v>
      </c>
      <c r="BF201" s="155">
        <f>IF(N201="snížená",J201,0)</f>
        <v>0</v>
      </c>
      <c r="BG201" s="155">
        <f>IF(N201="zákl. přenesená",J201,0)</f>
        <v>0</v>
      </c>
      <c r="BH201" s="155">
        <f>IF(N201="sníž. přenesená",J201,0)</f>
        <v>0</v>
      </c>
      <c r="BI201" s="155">
        <f>IF(N201="nulová",J201,0)</f>
        <v>0</v>
      </c>
      <c r="BJ201" s="16" t="s">
        <v>82</v>
      </c>
      <c r="BK201" s="155">
        <f>ROUND(I201*H201,2)</f>
        <v>0</v>
      </c>
      <c r="BL201" s="16" t="s">
        <v>227</v>
      </c>
      <c r="BM201" s="154" t="s">
        <v>742</v>
      </c>
    </row>
    <row r="202" spans="1:65" s="2" customFormat="1" ht="24.2" customHeight="1">
      <c r="A202" s="31"/>
      <c r="B202" s="142"/>
      <c r="C202" s="143" t="s">
        <v>306</v>
      </c>
      <c r="D202" s="143" t="s">
        <v>143</v>
      </c>
      <c r="E202" s="144" t="s">
        <v>538</v>
      </c>
      <c r="F202" s="145" t="s">
        <v>539</v>
      </c>
      <c r="G202" s="146" t="s">
        <v>157</v>
      </c>
      <c r="H202" s="147">
        <v>3</v>
      </c>
      <c r="I202" s="148"/>
      <c r="J202" s="149">
        <f>ROUND(I202*H202,2)</f>
        <v>0</v>
      </c>
      <c r="K202" s="145" t="s">
        <v>147</v>
      </c>
      <c r="L202" s="32"/>
      <c r="M202" s="150" t="s">
        <v>1</v>
      </c>
      <c r="N202" s="151" t="s">
        <v>39</v>
      </c>
      <c r="O202" s="57"/>
      <c r="P202" s="152">
        <f>O202*H202</f>
        <v>0</v>
      </c>
      <c r="Q202" s="152">
        <v>8.5999999999999998E-4</v>
      </c>
      <c r="R202" s="152">
        <f>Q202*H202</f>
        <v>2.5799999999999998E-3</v>
      </c>
      <c r="S202" s="152">
        <v>0</v>
      </c>
      <c r="T202" s="153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54" t="s">
        <v>227</v>
      </c>
      <c r="AT202" s="154" t="s">
        <v>143</v>
      </c>
      <c r="AU202" s="154" t="s">
        <v>84</v>
      </c>
      <c r="AY202" s="16" t="s">
        <v>140</v>
      </c>
      <c r="BE202" s="155">
        <f>IF(N202="základní",J202,0)</f>
        <v>0</v>
      </c>
      <c r="BF202" s="155">
        <f>IF(N202="snížená",J202,0)</f>
        <v>0</v>
      </c>
      <c r="BG202" s="155">
        <f>IF(N202="zákl. přenesená",J202,0)</f>
        <v>0</v>
      </c>
      <c r="BH202" s="155">
        <f>IF(N202="sníž. přenesená",J202,0)</f>
        <v>0</v>
      </c>
      <c r="BI202" s="155">
        <f>IF(N202="nulová",J202,0)</f>
        <v>0</v>
      </c>
      <c r="BJ202" s="16" t="s">
        <v>82</v>
      </c>
      <c r="BK202" s="155">
        <f>ROUND(I202*H202,2)</f>
        <v>0</v>
      </c>
      <c r="BL202" s="16" t="s">
        <v>227</v>
      </c>
      <c r="BM202" s="154" t="s">
        <v>743</v>
      </c>
    </row>
    <row r="203" spans="1:65" s="2" customFormat="1" ht="33" customHeight="1">
      <c r="A203" s="31"/>
      <c r="B203" s="142"/>
      <c r="C203" s="143" t="s">
        <v>233</v>
      </c>
      <c r="D203" s="143" t="s">
        <v>143</v>
      </c>
      <c r="E203" s="144" t="s">
        <v>541</v>
      </c>
      <c r="F203" s="145" t="s">
        <v>542</v>
      </c>
      <c r="G203" s="146" t="s">
        <v>239</v>
      </c>
      <c r="H203" s="183"/>
      <c r="I203" s="148"/>
      <c r="J203" s="149">
        <f>ROUND(I203*H203,2)</f>
        <v>0</v>
      </c>
      <c r="K203" s="145" t="s">
        <v>147</v>
      </c>
      <c r="L203" s="32"/>
      <c r="M203" s="150" t="s">
        <v>1</v>
      </c>
      <c r="N203" s="151" t="s">
        <v>39</v>
      </c>
      <c r="O203" s="57"/>
      <c r="P203" s="152">
        <f>O203*H203</f>
        <v>0</v>
      </c>
      <c r="Q203" s="152">
        <v>0</v>
      </c>
      <c r="R203" s="152">
        <f>Q203*H203</f>
        <v>0</v>
      </c>
      <c r="S203" s="152">
        <v>0</v>
      </c>
      <c r="T203" s="153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4" t="s">
        <v>227</v>
      </c>
      <c r="AT203" s="154" t="s">
        <v>143</v>
      </c>
      <c r="AU203" s="154" t="s">
        <v>84</v>
      </c>
      <c r="AY203" s="16" t="s">
        <v>140</v>
      </c>
      <c r="BE203" s="155">
        <f>IF(N203="základní",J203,0)</f>
        <v>0</v>
      </c>
      <c r="BF203" s="155">
        <f>IF(N203="snížená",J203,0)</f>
        <v>0</v>
      </c>
      <c r="BG203" s="155">
        <f>IF(N203="zákl. přenesená",J203,0)</f>
        <v>0</v>
      </c>
      <c r="BH203" s="155">
        <f>IF(N203="sníž. přenesená",J203,0)</f>
        <v>0</v>
      </c>
      <c r="BI203" s="155">
        <f>IF(N203="nulová",J203,0)</f>
        <v>0</v>
      </c>
      <c r="BJ203" s="16" t="s">
        <v>82</v>
      </c>
      <c r="BK203" s="155">
        <f>ROUND(I203*H203,2)</f>
        <v>0</v>
      </c>
      <c r="BL203" s="16" t="s">
        <v>227</v>
      </c>
      <c r="BM203" s="154" t="s">
        <v>744</v>
      </c>
    </row>
    <row r="204" spans="1:65" s="12" customFormat="1" ht="22.9" customHeight="1">
      <c r="B204" s="129"/>
      <c r="D204" s="130" t="s">
        <v>73</v>
      </c>
      <c r="E204" s="140" t="s">
        <v>544</v>
      </c>
      <c r="F204" s="140" t="s">
        <v>545</v>
      </c>
      <c r="I204" s="132"/>
      <c r="J204" s="141">
        <f>BK204</f>
        <v>0</v>
      </c>
      <c r="L204" s="129"/>
      <c r="M204" s="134"/>
      <c r="N204" s="135"/>
      <c r="O204" s="135"/>
      <c r="P204" s="136">
        <f>SUM(P205:P209)</f>
        <v>0</v>
      </c>
      <c r="Q204" s="135"/>
      <c r="R204" s="136">
        <f>SUM(R205:R209)</f>
        <v>7.3800000000000004E-2</v>
      </c>
      <c r="S204" s="135"/>
      <c r="T204" s="137">
        <f>SUM(T205:T209)</f>
        <v>0.63</v>
      </c>
      <c r="AR204" s="130" t="s">
        <v>84</v>
      </c>
      <c r="AT204" s="138" t="s">
        <v>73</v>
      </c>
      <c r="AU204" s="138" t="s">
        <v>82</v>
      </c>
      <c r="AY204" s="130" t="s">
        <v>140</v>
      </c>
      <c r="BK204" s="139">
        <f>SUM(BK205:BK209)</f>
        <v>0</v>
      </c>
    </row>
    <row r="205" spans="1:65" s="2" customFormat="1" ht="24.2" customHeight="1">
      <c r="A205" s="31"/>
      <c r="B205" s="142"/>
      <c r="C205" s="143" t="s">
        <v>313</v>
      </c>
      <c r="D205" s="143" t="s">
        <v>143</v>
      </c>
      <c r="E205" s="144" t="s">
        <v>546</v>
      </c>
      <c r="F205" s="145" t="s">
        <v>547</v>
      </c>
      <c r="G205" s="146" t="s">
        <v>157</v>
      </c>
      <c r="H205" s="147">
        <v>3</v>
      </c>
      <c r="I205" s="148"/>
      <c r="J205" s="149">
        <f>ROUND(I205*H205,2)</f>
        <v>0</v>
      </c>
      <c r="K205" s="145" t="s">
        <v>147</v>
      </c>
      <c r="L205" s="32"/>
      <c r="M205" s="150" t="s">
        <v>1</v>
      </c>
      <c r="N205" s="151" t="s">
        <v>39</v>
      </c>
      <c r="O205" s="57"/>
      <c r="P205" s="152">
        <f>O205*H205</f>
        <v>0</v>
      </c>
      <c r="Q205" s="152">
        <v>0</v>
      </c>
      <c r="R205" s="152">
        <f>Q205*H205</f>
        <v>0</v>
      </c>
      <c r="S205" s="152">
        <v>0</v>
      </c>
      <c r="T205" s="153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54" t="s">
        <v>227</v>
      </c>
      <c r="AT205" s="154" t="s">
        <v>143</v>
      </c>
      <c r="AU205" s="154" t="s">
        <v>84</v>
      </c>
      <c r="AY205" s="16" t="s">
        <v>140</v>
      </c>
      <c r="BE205" s="155">
        <f>IF(N205="základní",J205,0)</f>
        <v>0</v>
      </c>
      <c r="BF205" s="155">
        <f>IF(N205="snížená",J205,0)</f>
        <v>0</v>
      </c>
      <c r="BG205" s="155">
        <f>IF(N205="zákl. přenesená",J205,0)</f>
        <v>0</v>
      </c>
      <c r="BH205" s="155">
        <f>IF(N205="sníž. přenesená",J205,0)</f>
        <v>0</v>
      </c>
      <c r="BI205" s="155">
        <f>IF(N205="nulová",J205,0)</f>
        <v>0</v>
      </c>
      <c r="BJ205" s="16" t="s">
        <v>82</v>
      </c>
      <c r="BK205" s="155">
        <f>ROUND(I205*H205,2)</f>
        <v>0</v>
      </c>
      <c r="BL205" s="16" t="s">
        <v>227</v>
      </c>
      <c r="BM205" s="154" t="s">
        <v>745</v>
      </c>
    </row>
    <row r="206" spans="1:65" s="2" customFormat="1" ht="33" customHeight="1">
      <c r="A206" s="31"/>
      <c r="B206" s="142"/>
      <c r="C206" s="173" t="s">
        <v>317</v>
      </c>
      <c r="D206" s="173" t="s">
        <v>230</v>
      </c>
      <c r="E206" s="174" t="s">
        <v>549</v>
      </c>
      <c r="F206" s="175" t="s">
        <v>550</v>
      </c>
      <c r="G206" s="176" t="s">
        <v>157</v>
      </c>
      <c r="H206" s="177">
        <v>3</v>
      </c>
      <c r="I206" s="178"/>
      <c r="J206" s="179">
        <f>ROUND(I206*H206,2)</f>
        <v>0</v>
      </c>
      <c r="K206" s="175" t="s">
        <v>147</v>
      </c>
      <c r="L206" s="180"/>
      <c r="M206" s="181" t="s">
        <v>1</v>
      </c>
      <c r="N206" s="182" t="s">
        <v>39</v>
      </c>
      <c r="O206" s="57"/>
      <c r="P206" s="152">
        <f>O206*H206</f>
        <v>0</v>
      </c>
      <c r="Q206" s="152">
        <v>2.46E-2</v>
      </c>
      <c r="R206" s="152">
        <f>Q206*H206</f>
        <v>7.3800000000000004E-2</v>
      </c>
      <c r="S206" s="152">
        <v>0</v>
      </c>
      <c r="T206" s="153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4" t="s">
        <v>233</v>
      </c>
      <c r="AT206" s="154" t="s">
        <v>230</v>
      </c>
      <c r="AU206" s="154" t="s">
        <v>84</v>
      </c>
      <c r="AY206" s="16" t="s">
        <v>140</v>
      </c>
      <c r="BE206" s="155">
        <f>IF(N206="základní",J206,0)</f>
        <v>0</v>
      </c>
      <c r="BF206" s="155">
        <f>IF(N206="snížená",J206,0)</f>
        <v>0</v>
      </c>
      <c r="BG206" s="155">
        <f>IF(N206="zákl. přenesená",J206,0)</f>
        <v>0</v>
      </c>
      <c r="BH206" s="155">
        <f>IF(N206="sníž. přenesená",J206,0)</f>
        <v>0</v>
      </c>
      <c r="BI206" s="155">
        <f>IF(N206="nulová",J206,0)</f>
        <v>0</v>
      </c>
      <c r="BJ206" s="16" t="s">
        <v>82</v>
      </c>
      <c r="BK206" s="155">
        <f>ROUND(I206*H206,2)</f>
        <v>0</v>
      </c>
      <c r="BL206" s="16" t="s">
        <v>227</v>
      </c>
      <c r="BM206" s="154" t="s">
        <v>746</v>
      </c>
    </row>
    <row r="207" spans="1:65" s="2" customFormat="1" ht="16.5" customHeight="1">
      <c r="A207" s="31"/>
      <c r="B207" s="142"/>
      <c r="C207" s="143" t="s">
        <v>321</v>
      </c>
      <c r="D207" s="143" t="s">
        <v>143</v>
      </c>
      <c r="E207" s="144" t="s">
        <v>552</v>
      </c>
      <c r="F207" s="145" t="s">
        <v>553</v>
      </c>
      <c r="G207" s="146" t="s">
        <v>246</v>
      </c>
      <c r="H207" s="147">
        <v>1</v>
      </c>
      <c r="I207" s="148"/>
      <c r="J207" s="149">
        <f>ROUND(I207*H207,2)</f>
        <v>0</v>
      </c>
      <c r="K207" s="145" t="s">
        <v>1</v>
      </c>
      <c r="L207" s="32"/>
      <c r="M207" s="150" t="s">
        <v>1</v>
      </c>
      <c r="N207" s="151" t="s">
        <v>39</v>
      </c>
      <c r="O207" s="57"/>
      <c r="P207" s="152">
        <f>O207*H207</f>
        <v>0</v>
      </c>
      <c r="Q207" s="152">
        <v>0</v>
      </c>
      <c r="R207" s="152">
        <f>Q207*H207</f>
        <v>0</v>
      </c>
      <c r="S207" s="152">
        <v>0</v>
      </c>
      <c r="T207" s="153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54" t="s">
        <v>227</v>
      </c>
      <c r="AT207" s="154" t="s">
        <v>143</v>
      </c>
      <c r="AU207" s="154" t="s">
        <v>84</v>
      </c>
      <c r="AY207" s="16" t="s">
        <v>140</v>
      </c>
      <c r="BE207" s="155">
        <f>IF(N207="základní",J207,0)</f>
        <v>0</v>
      </c>
      <c r="BF207" s="155">
        <f>IF(N207="snížená",J207,0)</f>
        <v>0</v>
      </c>
      <c r="BG207" s="155">
        <f>IF(N207="zákl. přenesená",J207,0)</f>
        <v>0</v>
      </c>
      <c r="BH207" s="155">
        <f>IF(N207="sníž. přenesená",J207,0)</f>
        <v>0</v>
      </c>
      <c r="BI207" s="155">
        <f>IF(N207="nulová",J207,0)</f>
        <v>0</v>
      </c>
      <c r="BJ207" s="16" t="s">
        <v>82</v>
      </c>
      <c r="BK207" s="155">
        <f>ROUND(I207*H207,2)</f>
        <v>0</v>
      </c>
      <c r="BL207" s="16" t="s">
        <v>227</v>
      </c>
      <c r="BM207" s="154" t="s">
        <v>747</v>
      </c>
    </row>
    <row r="208" spans="1:65" s="2" customFormat="1" ht="24.2" customHeight="1">
      <c r="A208" s="31"/>
      <c r="B208" s="142"/>
      <c r="C208" s="143" t="s">
        <v>325</v>
      </c>
      <c r="D208" s="143" t="s">
        <v>143</v>
      </c>
      <c r="E208" s="144" t="s">
        <v>555</v>
      </c>
      <c r="F208" s="145" t="s">
        <v>556</v>
      </c>
      <c r="G208" s="146" t="s">
        <v>157</v>
      </c>
      <c r="H208" s="147">
        <v>3</v>
      </c>
      <c r="I208" s="148"/>
      <c r="J208" s="149">
        <f>ROUND(I208*H208,2)</f>
        <v>0</v>
      </c>
      <c r="K208" s="145" t="s">
        <v>147</v>
      </c>
      <c r="L208" s="32"/>
      <c r="M208" s="150" t="s">
        <v>1</v>
      </c>
      <c r="N208" s="151" t="s">
        <v>39</v>
      </c>
      <c r="O208" s="57"/>
      <c r="P208" s="152">
        <f>O208*H208</f>
        <v>0</v>
      </c>
      <c r="Q208" s="152">
        <v>0</v>
      </c>
      <c r="R208" s="152">
        <f>Q208*H208</f>
        <v>0</v>
      </c>
      <c r="S208" s="152">
        <v>0.21</v>
      </c>
      <c r="T208" s="153">
        <f>S208*H208</f>
        <v>0.63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54" t="s">
        <v>227</v>
      </c>
      <c r="AT208" s="154" t="s">
        <v>143</v>
      </c>
      <c r="AU208" s="154" t="s">
        <v>84</v>
      </c>
      <c r="AY208" s="16" t="s">
        <v>140</v>
      </c>
      <c r="BE208" s="155">
        <f>IF(N208="základní",J208,0)</f>
        <v>0</v>
      </c>
      <c r="BF208" s="155">
        <f>IF(N208="snížená",J208,0)</f>
        <v>0</v>
      </c>
      <c r="BG208" s="155">
        <f>IF(N208="zákl. přenesená",J208,0)</f>
        <v>0</v>
      </c>
      <c r="BH208" s="155">
        <f>IF(N208="sníž. přenesená",J208,0)</f>
        <v>0</v>
      </c>
      <c r="BI208" s="155">
        <f>IF(N208="nulová",J208,0)</f>
        <v>0</v>
      </c>
      <c r="BJ208" s="16" t="s">
        <v>82</v>
      </c>
      <c r="BK208" s="155">
        <f>ROUND(I208*H208,2)</f>
        <v>0</v>
      </c>
      <c r="BL208" s="16" t="s">
        <v>227</v>
      </c>
      <c r="BM208" s="154" t="s">
        <v>748</v>
      </c>
    </row>
    <row r="209" spans="1:65" s="2" customFormat="1" ht="33" customHeight="1">
      <c r="A209" s="31"/>
      <c r="B209" s="142"/>
      <c r="C209" s="143" t="s">
        <v>329</v>
      </c>
      <c r="D209" s="143" t="s">
        <v>143</v>
      </c>
      <c r="E209" s="144" t="s">
        <v>558</v>
      </c>
      <c r="F209" s="145" t="s">
        <v>559</v>
      </c>
      <c r="G209" s="146" t="s">
        <v>239</v>
      </c>
      <c r="H209" s="183"/>
      <c r="I209" s="148"/>
      <c r="J209" s="149">
        <f>ROUND(I209*H209,2)</f>
        <v>0</v>
      </c>
      <c r="K209" s="145" t="s">
        <v>147</v>
      </c>
      <c r="L209" s="32"/>
      <c r="M209" s="150" t="s">
        <v>1</v>
      </c>
      <c r="N209" s="151" t="s">
        <v>39</v>
      </c>
      <c r="O209" s="57"/>
      <c r="P209" s="152">
        <f>O209*H209</f>
        <v>0</v>
      </c>
      <c r="Q209" s="152">
        <v>0</v>
      </c>
      <c r="R209" s="152">
        <f>Q209*H209</f>
        <v>0</v>
      </c>
      <c r="S209" s="152">
        <v>0</v>
      </c>
      <c r="T209" s="153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54" t="s">
        <v>227</v>
      </c>
      <c r="AT209" s="154" t="s">
        <v>143</v>
      </c>
      <c r="AU209" s="154" t="s">
        <v>84</v>
      </c>
      <c r="AY209" s="16" t="s">
        <v>140</v>
      </c>
      <c r="BE209" s="155">
        <f>IF(N209="základní",J209,0)</f>
        <v>0</v>
      </c>
      <c r="BF209" s="155">
        <f>IF(N209="snížená",J209,0)</f>
        <v>0</v>
      </c>
      <c r="BG209" s="155">
        <f>IF(N209="zákl. přenesená",J209,0)</f>
        <v>0</v>
      </c>
      <c r="BH209" s="155">
        <f>IF(N209="sníž. přenesená",J209,0)</f>
        <v>0</v>
      </c>
      <c r="BI209" s="155">
        <f>IF(N209="nulová",J209,0)</f>
        <v>0</v>
      </c>
      <c r="BJ209" s="16" t="s">
        <v>82</v>
      </c>
      <c r="BK209" s="155">
        <f>ROUND(I209*H209,2)</f>
        <v>0</v>
      </c>
      <c r="BL209" s="16" t="s">
        <v>227</v>
      </c>
      <c r="BM209" s="154" t="s">
        <v>749</v>
      </c>
    </row>
    <row r="210" spans="1:65" s="12" customFormat="1" ht="22.9" customHeight="1">
      <c r="B210" s="129"/>
      <c r="D210" s="130" t="s">
        <v>73</v>
      </c>
      <c r="E210" s="140" t="s">
        <v>561</v>
      </c>
      <c r="F210" s="140" t="s">
        <v>562</v>
      </c>
      <c r="I210" s="132"/>
      <c r="J210" s="141">
        <f>BK210</f>
        <v>0</v>
      </c>
      <c r="L210" s="129"/>
      <c r="M210" s="134"/>
      <c r="N210" s="135"/>
      <c r="O210" s="135"/>
      <c r="P210" s="136">
        <f>SUM(P211:P212)</f>
        <v>0</v>
      </c>
      <c r="Q210" s="135"/>
      <c r="R210" s="136">
        <f>SUM(R211:R212)</f>
        <v>1.1089999999999999E-2</v>
      </c>
      <c r="S210" s="135"/>
      <c r="T210" s="137">
        <f>SUM(T211:T212)</f>
        <v>3.0499999999999999E-2</v>
      </c>
      <c r="AR210" s="130" t="s">
        <v>84</v>
      </c>
      <c r="AT210" s="138" t="s">
        <v>73</v>
      </c>
      <c r="AU210" s="138" t="s">
        <v>82</v>
      </c>
      <c r="AY210" s="130" t="s">
        <v>140</v>
      </c>
      <c r="BK210" s="139">
        <f>SUM(BK211:BK212)</f>
        <v>0</v>
      </c>
    </row>
    <row r="211" spans="1:65" s="2" customFormat="1" ht="24.2" customHeight="1">
      <c r="A211" s="31"/>
      <c r="B211" s="142"/>
      <c r="C211" s="143" t="s">
        <v>333</v>
      </c>
      <c r="D211" s="143" t="s">
        <v>143</v>
      </c>
      <c r="E211" s="144" t="s">
        <v>750</v>
      </c>
      <c r="F211" s="145" t="s">
        <v>751</v>
      </c>
      <c r="G211" s="146" t="s">
        <v>157</v>
      </c>
      <c r="H211" s="147">
        <v>1</v>
      </c>
      <c r="I211" s="148"/>
      <c r="J211" s="149">
        <f>ROUND(I211*H211,2)</f>
        <v>0</v>
      </c>
      <c r="K211" s="145" t="s">
        <v>147</v>
      </c>
      <c r="L211" s="32"/>
      <c r="M211" s="150" t="s">
        <v>1</v>
      </c>
      <c r="N211" s="151" t="s">
        <v>39</v>
      </c>
      <c r="O211" s="57"/>
      <c r="P211" s="152">
        <f>O211*H211</f>
        <v>0</v>
      </c>
      <c r="Q211" s="152">
        <v>0</v>
      </c>
      <c r="R211" s="152">
        <f>Q211*H211</f>
        <v>0</v>
      </c>
      <c r="S211" s="152">
        <v>3.0499999999999999E-2</v>
      </c>
      <c r="T211" s="153">
        <f>S211*H211</f>
        <v>3.0499999999999999E-2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54" t="s">
        <v>227</v>
      </c>
      <c r="AT211" s="154" t="s">
        <v>143</v>
      </c>
      <c r="AU211" s="154" t="s">
        <v>84</v>
      </c>
      <c r="AY211" s="16" t="s">
        <v>140</v>
      </c>
      <c r="BE211" s="155">
        <f>IF(N211="základní",J211,0)</f>
        <v>0</v>
      </c>
      <c r="BF211" s="155">
        <f>IF(N211="snížená",J211,0)</f>
        <v>0</v>
      </c>
      <c r="BG211" s="155">
        <f>IF(N211="zákl. přenesená",J211,0)</f>
        <v>0</v>
      </c>
      <c r="BH211" s="155">
        <f>IF(N211="sníž. přenesená",J211,0)</f>
        <v>0</v>
      </c>
      <c r="BI211" s="155">
        <f>IF(N211="nulová",J211,0)</f>
        <v>0</v>
      </c>
      <c r="BJ211" s="16" t="s">
        <v>82</v>
      </c>
      <c r="BK211" s="155">
        <f>ROUND(I211*H211,2)</f>
        <v>0</v>
      </c>
      <c r="BL211" s="16" t="s">
        <v>227</v>
      </c>
      <c r="BM211" s="154" t="s">
        <v>752</v>
      </c>
    </row>
    <row r="212" spans="1:65" s="2" customFormat="1" ht="16.5" customHeight="1">
      <c r="A212" s="31"/>
      <c r="B212" s="142"/>
      <c r="C212" s="143" t="s">
        <v>337</v>
      </c>
      <c r="D212" s="143" t="s">
        <v>143</v>
      </c>
      <c r="E212" s="144" t="s">
        <v>753</v>
      </c>
      <c r="F212" s="145" t="s">
        <v>754</v>
      </c>
      <c r="G212" s="146" t="s">
        <v>157</v>
      </c>
      <c r="H212" s="147">
        <v>1</v>
      </c>
      <c r="I212" s="148"/>
      <c r="J212" s="149">
        <f>ROUND(I212*H212,2)</f>
        <v>0</v>
      </c>
      <c r="K212" s="145" t="s">
        <v>1</v>
      </c>
      <c r="L212" s="32"/>
      <c r="M212" s="150" t="s">
        <v>1</v>
      </c>
      <c r="N212" s="151" t="s">
        <v>39</v>
      </c>
      <c r="O212" s="57"/>
      <c r="P212" s="152">
        <f>O212*H212</f>
        <v>0</v>
      </c>
      <c r="Q212" s="152">
        <v>1.1089999999999999E-2</v>
      </c>
      <c r="R212" s="152">
        <f>Q212*H212</f>
        <v>1.1089999999999999E-2</v>
      </c>
      <c r="S212" s="152">
        <v>0</v>
      </c>
      <c r="T212" s="153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54" t="s">
        <v>227</v>
      </c>
      <c r="AT212" s="154" t="s">
        <v>143</v>
      </c>
      <c r="AU212" s="154" t="s">
        <v>84</v>
      </c>
      <c r="AY212" s="16" t="s">
        <v>140</v>
      </c>
      <c r="BE212" s="155">
        <f>IF(N212="základní",J212,0)</f>
        <v>0</v>
      </c>
      <c r="BF212" s="155">
        <f>IF(N212="snížená",J212,0)</f>
        <v>0</v>
      </c>
      <c r="BG212" s="155">
        <f>IF(N212="zákl. přenesená",J212,0)</f>
        <v>0</v>
      </c>
      <c r="BH212" s="155">
        <f>IF(N212="sníž. přenesená",J212,0)</f>
        <v>0</v>
      </c>
      <c r="BI212" s="155">
        <f>IF(N212="nulová",J212,0)</f>
        <v>0</v>
      </c>
      <c r="BJ212" s="16" t="s">
        <v>82</v>
      </c>
      <c r="BK212" s="155">
        <f>ROUND(I212*H212,2)</f>
        <v>0</v>
      </c>
      <c r="BL212" s="16" t="s">
        <v>227</v>
      </c>
      <c r="BM212" s="154" t="s">
        <v>755</v>
      </c>
    </row>
    <row r="213" spans="1:65" s="12" customFormat="1" ht="22.9" customHeight="1">
      <c r="B213" s="129"/>
      <c r="D213" s="130" t="s">
        <v>73</v>
      </c>
      <c r="E213" s="140" t="s">
        <v>283</v>
      </c>
      <c r="F213" s="140" t="s">
        <v>284</v>
      </c>
      <c r="I213" s="132"/>
      <c r="J213" s="141">
        <f>BK213</f>
        <v>0</v>
      </c>
      <c r="L213" s="129"/>
      <c r="M213" s="134"/>
      <c r="N213" s="135"/>
      <c r="O213" s="135"/>
      <c r="P213" s="136">
        <f>SUM(P214:P216)</f>
        <v>0</v>
      </c>
      <c r="Q213" s="135"/>
      <c r="R213" s="136">
        <f>SUM(R214:R216)</f>
        <v>0</v>
      </c>
      <c r="S213" s="135"/>
      <c r="T213" s="137">
        <f>SUM(T214:T216)</f>
        <v>0.19045400000000001</v>
      </c>
      <c r="AR213" s="130" t="s">
        <v>84</v>
      </c>
      <c r="AT213" s="138" t="s">
        <v>73</v>
      </c>
      <c r="AU213" s="138" t="s">
        <v>82</v>
      </c>
      <c r="AY213" s="130" t="s">
        <v>140</v>
      </c>
      <c r="BK213" s="139">
        <f>SUM(BK214:BK216)</f>
        <v>0</v>
      </c>
    </row>
    <row r="214" spans="1:65" s="2" customFormat="1" ht="33" customHeight="1">
      <c r="A214" s="31"/>
      <c r="B214" s="142"/>
      <c r="C214" s="143" t="s">
        <v>341</v>
      </c>
      <c r="D214" s="143" t="s">
        <v>143</v>
      </c>
      <c r="E214" s="144" t="s">
        <v>286</v>
      </c>
      <c r="F214" s="145" t="s">
        <v>287</v>
      </c>
      <c r="G214" s="146" t="s">
        <v>146</v>
      </c>
      <c r="H214" s="147">
        <v>12.1</v>
      </c>
      <c r="I214" s="148"/>
      <c r="J214" s="149">
        <f>ROUND(I214*H214,2)</f>
        <v>0</v>
      </c>
      <c r="K214" s="145" t="s">
        <v>147</v>
      </c>
      <c r="L214" s="32"/>
      <c r="M214" s="150" t="s">
        <v>1</v>
      </c>
      <c r="N214" s="151" t="s">
        <v>39</v>
      </c>
      <c r="O214" s="57"/>
      <c r="P214" s="152">
        <f>O214*H214</f>
        <v>0</v>
      </c>
      <c r="Q214" s="152">
        <v>0</v>
      </c>
      <c r="R214" s="152">
        <f>Q214*H214</f>
        <v>0</v>
      </c>
      <c r="S214" s="152">
        <v>1.5740000000000001E-2</v>
      </c>
      <c r="T214" s="153">
        <f>S214*H214</f>
        <v>0.19045400000000001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54" t="s">
        <v>227</v>
      </c>
      <c r="AT214" s="154" t="s">
        <v>143</v>
      </c>
      <c r="AU214" s="154" t="s">
        <v>84</v>
      </c>
      <c r="AY214" s="16" t="s">
        <v>140</v>
      </c>
      <c r="BE214" s="155">
        <f>IF(N214="základní",J214,0)</f>
        <v>0</v>
      </c>
      <c r="BF214" s="155">
        <f>IF(N214="snížená",J214,0)</f>
        <v>0</v>
      </c>
      <c r="BG214" s="155">
        <f>IF(N214="zákl. přenesená",J214,0)</f>
        <v>0</v>
      </c>
      <c r="BH214" s="155">
        <f>IF(N214="sníž. přenesená",J214,0)</f>
        <v>0</v>
      </c>
      <c r="BI214" s="155">
        <f>IF(N214="nulová",J214,0)</f>
        <v>0</v>
      </c>
      <c r="BJ214" s="16" t="s">
        <v>82</v>
      </c>
      <c r="BK214" s="155">
        <f>ROUND(I214*H214,2)</f>
        <v>0</v>
      </c>
      <c r="BL214" s="16" t="s">
        <v>227</v>
      </c>
      <c r="BM214" s="154" t="s">
        <v>756</v>
      </c>
    </row>
    <row r="215" spans="1:65" s="13" customFormat="1">
      <c r="B215" s="156"/>
      <c r="D215" s="157" t="s">
        <v>150</v>
      </c>
      <c r="E215" s="158" t="s">
        <v>1</v>
      </c>
      <c r="F215" s="159" t="s">
        <v>289</v>
      </c>
      <c r="H215" s="160">
        <v>12.1</v>
      </c>
      <c r="I215" s="161"/>
      <c r="L215" s="156"/>
      <c r="M215" s="162"/>
      <c r="N215" s="163"/>
      <c r="O215" s="163"/>
      <c r="P215" s="163"/>
      <c r="Q215" s="163"/>
      <c r="R215" s="163"/>
      <c r="S215" s="163"/>
      <c r="T215" s="164"/>
      <c r="AT215" s="158" t="s">
        <v>150</v>
      </c>
      <c r="AU215" s="158" t="s">
        <v>84</v>
      </c>
      <c r="AV215" s="13" t="s">
        <v>84</v>
      </c>
      <c r="AW215" s="13" t="s">
        <v>31</v>
      </c>
      <c r="AX215" s="13" t="s">
        <v>74</v>
      </c>
      <c r="AY215" s="158" t="s">
        <v>140</v>
      </c>
    </row>
    <row r="216" spans="1:65" s="14" customFormat="1">
      <c r="B216" s="165"/>
      <c r="D216" s="157" t="s">
        <v>150</v>
      </c>
      <c r="E216" s="166" t="s">
        <v>1</v>
      </c>
      <c r="F216" s="167" t="s">
        <v>152</v>
      </c>
      <c r="H216" s="168">
        <v>12.1</v>
      </c>
      <c r="I216" s="169"/>
      <c r="L216" s="165"/>
      <c r="M216" s="170"/>
      <c r="N216" s="171"/>
      <c r="O216" s="171"/>
      <c r="P216" s="171"/>
      <c r="Q216" s="171"/>
      <c r="R216" s="171"/>
      <c r="S216" s="171"/>
      <c r="T216" s="172"/>
      <c r="AT216" s="166" t="s">
        <v>150</v>
      </c>
      <c r="AU216" s="166" t="s">
        <v>84</v>
      </c>
      <c r="AV216" s="14" t="s">
        <v>148</v>
      </c>
      <c r="AW216" s="14" t="s">
        <v>31</v>
      </c>
      <c r="AX216" s="14" t="s">
        <v>82</v>
      </c>
      <c r="AY216" s="166" t="s">
        <v>140</v>
      </c>
    </row>
    <row r="217" spans="1:65" s="12" customFormat="1" ht="22.9" customHeight="1">
      <c r="B217" s="129"/>
      <c r="D217" s="130" t="s">
        <v>73</v>
      </c>
      <c r="E217" s="140" t="s">
        <v>290</v>
      </c>
      <c r="F217" s="140" t="s">
        <v>291</v>
      </c>
      <c r="I217" s="132"/>
      <c r="J217" s="141">
        <f>BK217</f>
        <v>0</v>
      </c>
      <c r="L217" s="129"/>
      <c r="M217" s="134"/>
      <c r="N217" s="135"/>
      <c r="O217" s="135"/>
      <c r="P217" s="136">
        <f>SUM(P218:P230)</f>
        <v>0</v>
      </c>
      <c r="Q217" s="135"/>
      <c r="R217" s="136">
        <f>SUM(R218:R230)</f>
        <v>1.26E-2</v>
      </c>
      <c r="S217" s="135"/>
      <c r="T217" s="137">
        <f>SUM(T218:T230)</f>
        <v>0.78740499999999991</v>
      </c>
      <c r="AR217" s="130" t="s">
        <v>84</v>
      </c>
      <c r="AT217" s="138" t="s">
        <v>73</v>
      </c>
      <c r="AU217" s="138" t="s">
        <v>82</v>
      </c>
      <c r="AY217" s="130" t="s">
        <v>140</v>
      </c>
      <c r="BK217" s="139">
        <f>SUM(BK218:BK230)</f>
        <v>0</v>
      </c>
    </row>
    <row r="218" spans="1:65" s="2" customFormat="1" ht="24.2" customHeight="1">
      <c r="A218" s="31"/>
      <c r="B218" s="142"/>
      <c r="C218" s="143" t="s">
        <v>345</v>
      </c>
      <c r="D218" s="143" t="s">
        <v>143</v>
      </c>
      <c r="E218" s="144" t="s">
        <v>757</v>
      </c>
      <c r="F218" s="145" t="s">
        <v>758</v>
      </c>
      <c r="G218" s="146" t="s">
        <v>146</v>
      </c>
      <c r="H218" s="147">
        <v>31.7</v>
      </c>
      <c r="I218" s="148"/>
      <c r="J218" s="149">
        <f>ROUND(I218*H218,2)</f>
        <v>0</v>
      </c>
      <c r="K218" s="145" t="s">
        <v>147</v>
      </c>
      <c r="L218" s="32"/>
      <c r="M218" s="150" t="s">
        <v>1</v>
      </c>
      <c r="N218" s="151" t="s">
        <v>39</v>
      </c>
      <c r="O218" s="57"/>
      <c r="P218" s="152">
        <f>O218*H218</f>
        <v>0</v>
      </c>
      <c r="Q218" s="152">
        <v>0</v>
      </c>
      <c r="R218" s="152">
        <f>Q218*H218</f>
        <v>0</v>
      </c>
      <c r="S218" s="152">
        <v>2.4649999999999998E-2</v>
      </c>
      <c r="T218" s="153">
        <f>S218*H218</f>
        <v>0.78140499999999991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54" t="s">
        <v>227</v>
      </c>
      <c r="AT218" s="154" t="s">
        <v>143</v>
      </c>
      <c r="AU218" s="154" t="s">
        <v>84</v>
      </c>
      <c r="AY218" s="16" t="s">
        <v>140</v>
      </c>
      <c r="BE218" s="155">
        <f>IF(N218="základní",J218,0)</f>
        <v>0</v>
      </c>
      <c r="BF218" s="155">
        <f>IF(N218="snížená",J218,0)</f>
        <v>0</v>
      </c>
      <c r="BG218" s="155">
        <f>IF(N218="zákl. přenesená",J218,0)</f>
        <v>0</v>
      </c>
      <c r="BH218" s="155">
        <f>IF(N218="sníž. přenesená",J218,0)</f>
        <v>0</v>
      </c>
      <c r="BI218" s="155">
        <f>IF(N218="nulová",J218,0)</f>
        <v>0</v>
      </c>
      <c r="BJ218" s="16" t="s">
        <v>82</v>
      </c>
      <c r="BK218" s="155">
        <f>ROUND(I218*H218,2)</f>
        <v>0</v>
      </c>
      <c r="BL218" s="16" t="s">
        <v>227</v>
      </c>
      <c r="BM218" s="154" t="s">
        <v>759</v>
      </c>
    </row>
    <row r="219" spans="1:65" s="13" customFormat="1">
      <c r="B219" s="156"/>
      <c r="D219" s="157" t="s">
        <v>150</v>
      </c>
      <c r="E219" s="158" t="s">
        <v>1</v>
      </c>
      <c r="F219" s="159" t="s">
        <v>760</v>
      </c>
      <c r="H219" s="160">
        <v>31.7</v>
      </c>
      <c r="I219" s="161"/>
      <c r="L219" s="156"/>
      <c r="M219" s="162"/>
      <c r="N219" s="163"/>
      <c r="O219" s="163"/>
      <c r="P219" s="163"/>
      <c r="Q219" s="163"/>
      <c r="R219" s="163"/>
      <c r="S219" s="163"/>
      <c r="T219" s="164"/>
      <c r="AT219" s="158" t="s">
        <v>150</v>
      </c>
      <c r="AU219" s="158" t="s">
        <v>84</v>
      </c>
      <c r="AV219" s="13" t="s">
        <v>84</v>
      </c>
      <c r="AW219" s="13" t="s">
        <v>31</v>
      </c>
      <c r="AX219" s="13" t="s">
        <v>74</v>
      </c>
      <c r="AY219" s="158" t="s">
        <v>140</v>
      </c>
    </row>
    <row r="220" spans="1:65" s="14" customFormat="1">
      <c r="B220" s="165"/>
      <c r="D220" s="157" t="s">
        <v>150</v>
      </c>
      <c r="E220" s="166" t="s">
        <v>1</v>
      </c>
      <c r="F220" s="167" t="s">
        <v>152</v>
      </c>
      <c r="H220" s="168">
        <v>31.7</v>
      </c>
      <c r="I220" s="169"/>
      <c r="L220" s="165"/>
      <c r="M220" s="170"/>
      <c r="N220" s="171"/>
      <c r="O220" s="171"/>
      <c r="P220" s="171"/>
      <c r="Q220" s="171"/>
      <c r="R220" s="171"/>
      <c r="S220" s="171"/>
      <c r="T220" s="172"/>
      <c r="AT220" s="166" t="s">
        <v>150</v>
      </c>
      <c r="AU220" s="166" t="s">
        <v>84</v>
      </c>
      <c r="AV220" s="14" t="s">
        <v>148</v>
      </c>
      <c r="AW220" s="14" t="s">
        <v>31</v>
      </c>
      <c r="AX220" s="14" t="s">
        <v>82</v>
      </c>
      <c r="AY220" s="166" t="s">
        <v>140</v>
      </c>
    </row>
    <row r="221" spans="1:65" s="2" customFormat="1" ht="16.5" customHeight="1">
      <c r="A221" s="31"/>
      <c r="B221" s="142"/>
      <c r="C221" s="143" t="s">
        <v>349</v>
      </c>
      <c r="D221" s="143" t="s">
        <v>143</v>
      </c>
      <c r="E221" s="144" t="s">
        <v>307</v>
      </c>
      <c r="F221" s="145" t="s">
        <v>308</v>
      </c>
      <c r="G221" s="146" t="s">
        <v>157</v>
      </c>
      <c r="H221" s="147">
        <v>6</v>
      </c>
      <c r="I221" s="148"/>
      <c r="J221" s="149">
        <f>ROUND(I221*H221,2)</f>
        <v>0</v>
      </c>
      <c r="K221" s="145" t="s">
        <v>147</v>
      </c>
      <c r="L221" s="32"/>
      <c r="M221" s="150" t="s">
        <v>1</v>
      </c>
      <c r="N221" s="151" t="s">
        <v>39</v>
      </c>
      <c r="O221" s="57"/>
      <c r="P221" s="152">
        <f>O221*H221</f>
        <v>0</v>
      </c>
      <c r="Q221" s="152">
        <v>0</v>
      </c>
      <c r="R221" s="152">
        <f>Q221*H221</f>
        <v>0</v>
      </c>
      <c r="S221" s="152">
        <v>1E-3</v>
      </c>
      <c r="T221" s="153">
        <f>S221*H221</f>
        <v>6.0000000000000001E-3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54" t="s">
        <v>227</v>
      </c>
      <c r="AT221" s="154" t="s">
        <v>143</v>
      </c>
      <c r="AU221" s="154" t="s">
        <v>84</v>
      </c>
      <c r="AY221" s="16" t="s">
        <v>140</v>
      </c>
      <c r="BE221" s="155">
        <f>IF(N221="základní",J221,0)</f>
        <v>0</v>
      </c>
      <c r="BF221" s="155">
        <f>IF(N221="snížená",J221,0)</f>
        <v>0</v>
      </c>
      <c r="BG221" s="155">
        <f>IF(N221="zákl. přenesená",J221,0)</f>
        <v>0</v>
      </c>
      <c r="BH221" s="155">
        <f>IF(N221="sníž. přenesená",J221,0)</f>
        <v>0</v>
      </c>
      <c r="BI221" s="155">
        <f>IF(N221="nulová",J221,0)</f>
        <v>0</v>
      </c>
      <c r="BJ221" s="16" t="s">
        <v>82</v>
      </c>
      <c r="BK221" s="155">
        <f>ROUND(I221*H221,2)</f>
        <v>0</v>
      </c>
      <c r="BL221" s="16" t="s">
        <v>227</v>
      </c>
      <c r="BM221" s="154" t="s">
        <v>761</v>
      </c>
    </row>
    <row r="222" spans="1:65" s="2" customFormat="1" ht="24.2" customHeight="1">
      <c r="A222" s="31"/>
      <c r="B222" s="142"/>
      <c r="C222" s="143" t="s">
        <v>355</v>
      </c>
      <c r="D222" s="143" t="s">
        <v>143</v>
      </c>
      <c r="E222" s="144" t="s">
        <v>338</v>
      </c>
      <c r="F222" s="145" t="s">
        <v>339</v>
      </c>
      <c r="G222" s="146" t="s">
        <v>157</v>
      </c>
      <c r="H222" s="147">
        <v>12</v>
      </c>
      <c r="I222" s="148"/>
      <c r="J222" s="149">
        <f>ROUND(I222*H222,2)</f>
        <v>0</v>
      </c>
      <c r="K222" s="145" t="s">
        <v>1</v>
      </c>
      <c r="L222" s="32"/>
      <c r="M222" s="150" t="s">
        <v>1</v>
      </c>
      <c r="N222" s="151" t="s">
        <v>39</v>
      </c>
      <c r="O222" s="57"/>
      <c r="P222" s="152">
        <f>O222*H222</f>
        <v>0</v>
      </c>
      <c r="Q222" s="152">
        <v>0</v>
      </c>
      <c r="R222" s="152">
        <f>Q222*H222</f>
        <v>0</v>
      </c>
      <c r="S222" s="152">
        <v>0</v>
      </c>
      <c r="T222" s="153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54" t="s">
        <v>227</v>
      </c>
      <c r="AT222" s="154" t="s">
        <v>143</v>
      </c>
      <c r="AU222" s="154" t="s">
        <v>84</v>
      </c>
      <c r="AY222" s="16" t="s">
        <v>140</v>
      </c>
      <c r="BE222" s="155">
        <f>IF(N222="základní",J222,0)</f>
        <v>0</v>
      </c>
      <c r="BF222" s="155">
        <f>IF(N222="snížená",J222,0)</f>
        <v>0</v>
      </c>
      <c r="BG222" s="155">
        <f>IF(N222="zákl. přenesená",J222,0)</f>
        <v>0</v>
      </c>
      <c r="BH222" s="155">
        <f>IF(N222="sníž. přenesená",J222,0)</f>
        <v>0</v>
      </c>
      <c r="BI222" s="155">
        <f>IF(N222="nulová",J222,0)</f>
        <v>0</v>
      </c>
      <c r="BJ222" s="16" t="s">
        <v>82</v>
      </c>
      <c r="BK222" s="155">
        <f>ROUND(I222*H222,2)</f>
        <v>0</v>
      </c>
      <c r="BL222" s="16" t="s">
        <v>227</v>
      </c>
      <c r="BM222" s="154" t="s">
        <v>762</v>
      </c>
    </row>
    <row r="223" spans="1:65" s="2" customFormat="1" ht="16.5" customHeight="1">
      <c r="A223" s="31"/>
      <c r="B223" s="142"/>
      <c r="C223" s="173" t="s">
        <v>359</v>
      </c>
      <c r="D223" s="173" t="s">
        <v>230</v>
      </c>
      <c r="E223" s="174" t="s">
        <v>342</v>
      </c>
      <c r="F223" s="175" t="s">
        <v>343</v>
      </c>
      <c r="G223" s="176" t="s">
        <v>295</v>
      </c>
      <c r="H223" s="177">
        <v>24</v>
      </c>
      <c r="I223" s="178"/>
      <c r="J223" s="179">
        <f>ROUND(I223*H223,2)</f>
        <v>0</v>
      </c>
      <c r="K223" s="175" t="s">
        <v>1</v>
      </c>
      <c r="L223" s="180"/>
      <c r="M223" s="181" t="s">
        <v>1</v>
      </c>
      <c r="N223" s="182" t="s">
        <v>39</v>
      </c>
      <c r="O223" s="57"/>
      <c r="P223" s="152">
        <f>O223*H223</f>
        <v>0</v>
      </c>
      <c r="Q223" s="152">
        <v>4.6000000000000001E-4</v>
      </c>
      <c r="R223" s="152">
        <f>Q223*H223</f>
        <v>1.1040000000000001E-2</v>
      </c>
      <c r="S223" s="152">
        <v>0</v>
      </c>
      <c r="T223" s="153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54" t="s">
        <v>233</v>
      </c>
      <c r="AT223" s="154" t="s">
        <v>230</v>
      </c>
      <c r="AU223" s="154" t="s">
        <v>84</v>
      </c>
      <c r="AY223" s="16" t="s">
        <v>140</v>
      </c>
      <c r="BE223" s="155">
        <f>IF(N223="základní",J223,0)</f>
        <v>0</v>
      </c>
      <c r="BF223" s="155">
        <f>IF(N223="snížená",J223,0)</f>
        <v>0</v>
      </c>
      <c r="BG223" s="155">
        <f>IF(N223="zákl. přenesená",J223,0)</f>
        <v>0</v>
      </c>
      <c r="BH223" s="155">
        <f>IF(N223="sníž. přenesená",J223,0)</f>
        <v>0</v>
      </c>
      <c r="BI223" s="155">
        <f>IF(N223="nulová",J223,0)</f>
        <v>0</v>
      </c>
      <c r="BJ223" s="16" t="s">
        <v>82</v>
      </c>
      <c r="BK223" s="155">
        <f>ROUND(I223*H223,2)</f>
        <v>0</v>
      </c>
      <c r="BL223" s="16" t="s">
        <v>227</v>
      </c>
      <c r="BM223" s="154" t="s">
        <v>763</v>
      </c>
    </row>
    <row r="224" spans="1:65" s="13" customFormat="1">
      <c r="B224" s="156"/>
      <c r="D224" s="157" t="s">
        <v>150</v>
      </c>
      <c r="E224" s="158" t="s">
        <v>1</v>
      </c>
      <c r="F224" s="159" t="s">
        <v>764</v>
      </c>
      <c r="H224" s="160">
        <v>8</v>
      </c>
      <c r="I224" s="161"/>
      <c r="L224" s="156"/>
      <c r="M224" s="162"/>
      <c r="N224" s="163"/>
      <c r="O224" s="163"/>
      <c r="P224" s="163"/>
      <c r="Q224" s="163"/>
      <c r="R224" s="163"/>
      <c r="S224" s="163"/>
      <c r="T224" s="164"/>
      <c r="AT224" s="158" t="s">
        <v>150</v>
      </c>
      <c r="AU224" s="158" t="s">
        <v>84</v>
      </c>
      <c r="AV224" s="13" t="s">
        <v>84</v>
      </c>
      <c r="AW224" s="13" t="s">
        <v>31</v>
      </c>
      <c r="AX224" s="13" t="s">
        <v>74</v>
      </c>
      <c r="AY224" s="158" t="s">
        <v>140</v>
      </c>
    </row>
    <row r="225" spans="1:65" s="13" customFormat="1">
      <c r="B225" s="156"/>
      <c r="D225" s="157" t="s">
        <v>150</v>
      </c>
      <c r="E225" s="158" t="s">
        <v>1</v>
      </c>
      <c r="F225" s="159" t="s">
        <v>765</v>
      </c>
      <c r="H225" s="160">
        <v>8</v>
      </c>
      <c r="I225" s="161"/>
      <c r="L225" s="156"/>
      <c r="M225" s="162"/>
      <c r="N225" s="163"/>
      <c r="O225" s="163"/>
      <c r="P225" s="163"/>
      <c r="Q225" s="163"/>
      <c r="R225" s="163"/>
      <c r="S225" s="163"/>
      <c r="T225" s="164"/>
      <c r="AT225" s="158" t="s">
        <v>150</v>
      </c>
      <c r="AU225" s="158" t="s">
        <v>84</v>
      </c>
      <c r="AV225" s="13" t="s">
        <v>84</v>
      </c>
      <c r="AW225" s="13" t="s">
        <v>31</v>
      </c>
      <c r="AX225" s="13" t="s">
        <v>74</v>
      </c>
      <c r="AY225" s="158" t="s">
        <v>140</v>
      </c>
    </row>
    <row r="226" spans="1:65" s="13" customFormat="1">
      <c r="B226" s="156"/>
      <c r="D226" s="157" t="s">
        <v>150</v>
      </c>
      <c r="E226" s="158" t="s">
        <v>1</v>
      </c>
      <c r="F226" s="159" t="s">
        <v>766</v>
      </c>
      <c r="H226" s="160">
        <v>2</v>
      </c>
      <c r="I226" s="161"/>
      <c r="L226" s="156"/>
      <c r="M226" s="162"/>
      <c r="N226" s="163"/>
      <c r="O226" s="163"/>
      <c r="P226" s="163"/>
      <c r="Q226" s="163"/>
      <c r="R226" s="163"/>
      <c r="S226" s="163"/>
      <c r="T226" s="164"/>
      <c r="AT226" s="158" t="s">
        <v>150</v>
      </c>
      <c r="AU226" s="158" t="s">
        <v>84</v>
      </c>
      <c r="AV226" s="13" t="s">
        <v>84</v>
      </c>
      <c r="AW226" s="13" t="s">
        <v>31</v>
      </c>
      <c r="AX226" s="13" t="s">
        <v>74</v>
      </c>
      <c r="AY226" s="158" t="s">
        <v>140</v>
      </c>
    </row>
    <row r="227" spans="1:65" s="13" customFormat="1">
      <c r="B227" s="156"/>
      <c r="D227" s="157" t="s">
        <v>150</v>
      </c>
      <c r="E227" s="158" t="s">
        <v>1</v>
      </c>
      <c r="F227" s="159" t="s">
        <v>767</v>
      </c>
      <c r="H227" s="160">
        <v>6</v>
      </c>
      <c r="I227" s="161"/>
      <c r="L227" s="156"/>
      <c r="M227" s="162"/>
      <c r="N227" s="163"/>
      <c r="O227" s="163"/>
      <c r="P227" s="163"/>
      <c r="Q227" s="163"/>
      <c r="R227" s="163"/>
      <c r="S227" s="163"/>
      <c r="T227" s="164"/>
      <c r="AT227" s="158" t="s">
        <v>150</v>
      </c>
      <c r="AU227" s="158" t="s">
        <v>84</v>
      </c>
      <c r="AV227" s="13" t="s">
        <v>84</v>
      </c>
      <c r="AW227" s="13" t="s">
        <v>31</v>
      </c>
      <c r="AX227" s="13" t="s">
        <v>74</v>
      </c>
      <c r="AY227" s="158" t="s">
        <v>140</v>
      </c>
    </row>
    <row r="228" spans="1:65" s="14" customFormat="1">
      <c r="B228" s="165"/>
      <c r="D228" s="157" t="s">
        <v>150</v>
      </c>
      <c r="E228" s="166" t="s">
        <v>1</v>
      </c>
      <c r="F228" s="167" t="s">
        <v>152</v>
      </c>
      <c r="H228" s="168">
        <v>24</v>
      </c>
      <c r="I228" s="169"/>
      <c r="L228" s="165"/>
      <c r="M228" s="170"/>
      <c r="N228" s="171"/>
      <c r="O228" s="171"/>
      <c r="P228" s="171"/>
      <c r="Q228" s="171"/>
      <c r="R228" s="171"/>
      <c r="S228" s="171"/>
      <c r="T228" s="172"/>
      <c r="AT228" s="166" t="s">
        <v>150</v>
      </c>
      <c r="AU228" s="166" t="s">
        <v>84</v>
      </c>
      <c r="AV228" s="14" t="s">
        <v>148</v>
      </c>
      <c r="AW228" s="14" t="s">
        <v>31</v>
      </c>
      <c r="AX228" s="14" t="s">
        <v>82</v>
      </c>
      <c r="AY228" s="166" t="s">
        <v>140</v>
      </c>
    </row>
    <row r="229" spans="1:65" s="2" customFormat="1" ht="16.5" customHeight="1">
      <c r="A229" s="31"/>
      <c r="B229" s="142"/>
      <c r="C229" s="173" t="s">
        <v>363</v>
      </c>
      <c r="D229" s="173" t="s">
        <v>230</v>
      </c>
      <c r="E229" s="174" t="s">
        <v>346</v>
      </c>
      <c r="F229" s="175" t="s">
        <v>347</v>
      </c>
      <c r="G229" s="176" t="s">
        <v>157</v>
      </c>
      <c r="H229" s="177">
        <v>12</v>
      </c>
      <c r="I229" s="178"/>
      <c r="J229" s="179">
        <f>ROUND(I229*H229,2)</f>
        <v>0</v>
      </c>
      <c r="K229" s="175" t="s">
        <v>1</v>
      </c>
      <c r="L229" s="180"/>
      <c r="M229" s="181" t="s">
        <v>1</v>
      </c>
      <c r="N229" s="182" t="s">
        <v>39</v>
      </c>
      <c r="O229" s="57"/>
      <c r="P229" s="152">
        <f>O229*H229</f>
        <v>0</v>
      </c>
      <c r="Q229" s="152">
        <v>1.2999999999999999E-4</v>
      </c>
      <c r="R229" s="152">
        <f>Q229*H229</f>
        <v>1.5599999999999998E-3</v>
      </c>
      <c r="S229" s="152">
        <v>0</v>
      </c>
      <c r="T229" s="153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54" t="s">
        <v>233</v>
      </c>
      <c r="AT229" s="154" t="s">
        <v>230</v>
      </c>
      <c r="AU229" s="154" t="s">
        <v>84</v>
      </c>
      <c r="AY229" s="16" t="s">
        <v>140</v>
      </c>
      <c r="BE229" s="155">
        <f>IF(N229="základní",J229,0)</f>
        <v>0</v>
      </c>
      <c r="BF229" s="155">
        <f>IF(N229="snížená",J229,0)</f>
        <v>0</v>
      </c>
      <c r="BG229" s="155">
        <f>IF(N229="zákl. přenesená",J229,0)</f>
        <v>0</v>
      </c>
      <c r="BH229" s="155">
        <f>IF(N229="sníž. přenesená",J229,0)</f>
        <v>0</v>
      </c>
      <c r="BI229" s="155">
        <f>IF(N229="nulová",J229,0)</f>
        <v>0</v>
      </c>
      <c r="BJ229" s="16" t="s">
        <v>82</v>
      </c>
      <c r="BK229" s="155">
        <f>ROUND(I229*H229,2)</f>
        <v>0</v>
      </c>
      <c r="BL229" s="16" t="s">
        <v>227</v>
      </c>
      <c r="BM229" s="154" t="s">
        <v>768</v>
      </c>
    </row>
    <row r="230" spans="1:65" s="2" customFormat="1" ht="33" customHeight="1">
      <c r="A230" s="31"/>
      <c r="B230" s="142"/>
      <c r="C230" s="143" t="s">
        <v>367</v>
      </c>
      <c r="D230" s="143" t="s">
        <v>143</v>
      </c>
      <c r="E230" s="144" t="s">
        <v>350</v>
      </c>
      <c r="F230" s="145" t="s">
        <v>351</v>
      </c>
      <c r="G230" s="146" t="s">
        <v>239</v>
      </c>
      <c r="H230" s="183"/>
      <c r="I230" s="148"/>
      <c r="J230" s="149">
        <f>ROUND(I230*H230,2)</f>
        <v>0</v>
      </c>
      <c r="K230" s="145" t="s">
        <v>147</v>
      </c>
      <c r="L230" s="32"/>
      <c r="M230" s="150" t="s">
        <v>1</v>
      </c>
      <c r="N230" s="151" t="s">
        <v>39</v>
      </c>
      <c r="O230" s="57"/>
      <c r="P230" s="152">
        <f>O230*H230</f>
        <v>0</v>
      </c>
      <c r="Q230" s="152">
        <v>0</v>
      </c>
      <c r="R230" s="152">
        <f>Q230*H230</f>
        <v>0</v>
      </c>
      <c r="S230" s="152">
        <v>0</v>
      </c>
      <c r="T230" s="153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54" t="s">
        <v>227</v>
      </c>
      <c r="AT230" s="154" t="s">
        <v>143</v>
      </c>
      <c r="AU230" s="154" t="s">
        <v>84</v>
      </c>
      <c r="AY230" s="16" t="s">
        <v>140</v>
      </c>
      <c r="BE230" s="155">
        <f>IF(N230="základní",J230,0)</f>
        <v>0</v>
      </c>
      <c r="BF230" s="155">
        <f>IF(N230="snížená",J230,0)</f>
        <v>0</v>
      </c>
      <c r="BG230" s="155">
        <f>IF(N230="zákl. přenesená",J230,0)</f>
        <v>0</v>
      </c>
      <c r="BH230" s="155">
        <f>IF(N230="sníž. přenesená",J230,0)</f>
        <v>0</v>
      </c>
      <c r="BI230" s="155">
        <f>IF(N230="nulová",J230,0)</f>
        <v>0</v>
      </c>
      <c r="BJ230" s="16" t="s">
        <v>82</v>
      </c>
      <c r="BK230" s="155">
        <f>ROUND(I230*H230,2)</f>
        <v>0</v>
      </c>
      <c r="BL230" s="16" t="s">
        <v>227</v>
      </c>
      <c r="BM230" s="154" t="s">
        <v>769</v>
      </c>
    </row>
    <row r="231" spans="1:65" s="12" customFormat="1" ht="22.9" customHeight="1">
      <c r="B231" s="129"/>
      <c r="D231" s="130" t="s">
        <v>73</v>
      </c>
      <c r="E231" s="140" t="s">
        <v>353</v>
      </c>
      <c r="F231" s="140" t="s">
        <v>354</v>
      </c>
      <c r="I231" s="132"/>
      <c r="J231" s="141">
        <f>BK231</f>
        <v>0</v>
      </c>
      <c r="L231" s="129"/>
      <c r="M231" s="134"/>
      <c r="N231" s="135"/>
      <c r="O231" s="135"/>
      <c r="P231" s="136">
        <f>SUM(P232:P237)</f>
        <v>0</v>
      </c>
      <c r="Q231" s="135"/>
      <c r="R231" s="136">
        <f>SUM(R232:R237)</f>
        <v>2.4000000000000002E-3</v>
      </c>
      <c r="S231" s="135"/>
      <c r="T231" s="137">
        <f>SUM(T232:T237)</f>
        <v>0</v>
      </c>
      <c r="AR231" s="130" t="s">
        <v>84</v>
      </c>
      <c r="AT231" s="138" t="s">
        <v>73</v>
      </c>
      <c r="AU231" s="138" t="s">
        <v>82</v>
      </c>
      <c r="AY231" s="130" t="s">
        <v>140</v>
      </c>
      <c r="BK231" s="139">
        <f>SUM(BK232:BK237)</f>
        <v>0</v>
      </c>
    </row>
    <row r="232" spans="1:65" s="2" customFormat="1" ht="16.5" customHeight="1">
      <c r="A232" s="31"/>
      <c r="B232" s="142"/>
      <c r="C232" s="143" t="s">
        <v>371</v>
      </c>
      <c r="D232" s="143" t="s">
        <v>143</v>
      </c>
      <c r="E232" s="144" t="s">
        <v>402</v>
      </c>
      <c r="F232" s="145" t="s">
        <v>403</v>
      </c>
      <c r="G232" s="146" t="s">
        <v>295</v>
      </c>
      <c r="H232" s="147">
        <v>4.8</v>
      </c>
      <c r="I232" s="148"/>
      <c r="J232" s="149">
        <f>ROUND(I232*H232,2)</f>
        <v>0</v>
      </c>
      <c r="K232" s="145" t="s">
        <v>147</v>
      </c>
      <c r="L232" s="32"/>
      <c r="M232" s="150" t="s">
        <v>1</v>
      </c>
      <c r="N232" s="151" t="s">
        <v>39</v>
      </c>
      <c r="O232" s="57"/>
      <c r="P232" s="152">
        <f>O232*H232</f>
        <v>0</v>
      </c>
      <c r="Q232" s="152">
        <v>0</v>
      </c>
      <c r="R232" s="152">
        <f>Q232*H232</f>
        <v>0</v>
      </c>
      <c r="S232" s="152">
        <v>0</v>
      </c>
      <c r="T232" s="153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54" t="s">
        <v>227</v>
      </c>
      <c r="AT232" s="154" t="s">
        <v>143</v>
      </c>
      <c r="AU232" s="154" t="s">
        <v>84</v>
      </c>
      <c r="AY232" s="16" t="s">
        <v>140</v>
      </c>
      <c r="BE232" s="155">
        <f>IF(N232="základní",J232,0)</f>
        <v>0</v>
      </c>
      <c r="BF232" s="155">
        <f>IF(N232="snížená",J232,0)</f>
        <v>0</v>
      </c>
      <c r="BG232" s="155">
        <f>IF(N232="zákl. přenesená",J232,0)</f>
        <v>0</v>
      </c>
      <c r="BH232" s="155">
        <f>IF(N232="sníž. přenesená",J232,0)</f>
        <v>0</v>
      </c>
      <c r="BI232" s="155">
        <f>IF(N232="nulová",J232,0)</f>
        <v>0</v>
      </c>
      <c r="BJ232" s="16" t="s">
        <v>82</v>
      </c>
      <c r="BK232" s="155">
        <f>ROUND(I232*H232,2)</f>
        <v>0</v>
      </c>
      <c r="BL232" s="16" t="s">
        <v>227</v>
      </c>
      <c r="BM232" s="154" t="s">
        <v>770</v>
      </c>
    </row>
    <row r="233" spans="1:65" s="13" customFormat="1">
      <c r="B233" s="156"/>
      <c r="D233" s="157" t="s">
        <v>150</v>
      </c>
      <c r="E233" s="158" t="s">
        <v>1</v>
      </c>
      <c r="F233" s="159" t="s">
        <v>771</v>
      </c>
      <c r="H233" s="160">
        <v>4.8</v>
      </c>
      <c r="I233" s="161"/>
      <c r="L233" s="156"/>
      <c r="M233" s="162"/>
      <c r="N233" s="163"/>
      <c r="O233" s="163"/>
      <c r="P233" s="163"/>
      <c r="Q233" s="163"/>
      <c r="R233" s="163"/>
      <c r="S233" s="163"/>
      <c r="T233" s="164"/>
      <c r="AT233" s="158" t="s">
        <v>150</v>
      </c>
      <c r="AU233" s="158" t="s">
        <v>84</v>
      </c>
      <c r="AV233" s="13" t="s">
        <v>84</v>
      </c>
      <c r="AW233" s="13" t="s">
        <v>31</v>
      </c>
      <c r="AX233" s="13" t="s">
        <v>74</v>
      </c>
      <c r="AY233" s="158" t="s">
        <v>140</v>
      </c>
    </row>
    <row r="234" spans="1:65" s="14" customFormat="1">
      <c r="B234" s="165"/>
      <c r="D234" s="157" t="s">
        <v>150</v>
      </c>
      <c r="E234" s="166" t="s">
        <v>1</v>
      </c>
      <c r="F234" s="167" t="s">
        <v>152</v>
      </c>
      <c r="H234" s="168">
        <v>4.8</v>
      </c>
      <c r="I234" s="169"/>
      <c r="L234" s="165"/>
      <c r="M234" s="170"/>
      <c r="N234" s="171"/>
      <c r="O234" s="171"/>
      <c r="P234" s="171"/>
      <c r="Q234" s="171"/>
      <c r="R234" s="171"/>
      <c r="S234" s="171"/>
      <c r="T234" s="172"/>
      <c r="AT234" s="166" t="s">
        <v>150</v>
      </c>
      <c r="AU234" s="166" t="s">
        <v>84</v>
      </c>
      <c r="AV234" s="14" t="s">
        <v>148</v>
      </c>
      <c r="AW234" s="14" t="s">
        <v>31</v>
      </c>
      <c r="AX234" s="14" t="s">
        <v>82</v>
      </c>
      <c r="AY234" s="166" t="s">
        <v>140</v>
      </c>
    </row>
    <row r="235" spans="1:65" s="2" customFormat="1" ht="16.5" customHeight="1">
      <c r="A235" s="31"/>
      <c r="B235" s="142"/>
      <c r="C235" s="173" t="s">
        <v>377</v>
      </c>
      <c r="D235" s="173" t="s">
        <v>230</v>
      </c>
      <c r="E235" s="174" t="s">
        <v>406</v>
      </c>
      <c r="F235" s="175" t="s">
        <v>407</v>
      </c>
      <c r="G235" s="176" t="s">
        <v>295</v>
      </c>
      <c r="H235" s="177">
        <v>6</v>
      </c>
      <c r="I235" s="178"/>
      <c r="J235" s="179">
        <f>ROUND(I235*H235,2)</f>
        <v>0</v>
      </c>
      <c r="K235" s="175" t="s">
        <v>147</v>
      </c>
      <c r="L235" s="180"/>
      <c r="M235" s="181" t="s">
        <v>1</v>
      </c>
      <c r="N235" s="182" t="s">
        <v>39</v>
      </c>
      <c r="O235" s="57"/>
      <c r="P235" s="152">
        <f>O235*H235</f>
        <v>0</v>
      </c>
      <c r="Q235" s="152">
        <v>4.0000000000000002E-4</v>
      </c>
      <c r="R235" s="152">
        <f>Q235*H235</f>
        <v>2.4000000000000002E-3</v>
      </c>
      <c r="S235" s="152">
        <v>0</v>
      </c>
      <c r="T235" s="153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54" t="s">
        <v>233</v>
      </c>
      <c r="AT235" s="154" t="s">
        <v>230</v>
      </c>
      <c r="AU235" s="154" t="s">
        <v>84</v>
      </c>
      <c r="AY235" s="16" t="s">
        <v>140</v>
      </c>
      <c r="BE235" s="155">
        <f>IF(N235="základní",J235,0)</f>
        <v>0</v>
      </c>
      <c r="BF235" s="155">
        <f>IF(N235="snížená",J235,0)</f>
        <v>0</v>
      </c>
      <c r="BG235" s="155">
        <f>IF(N235="zákl. přenesená",J235,0)</f>
        <v>0</v>
      </c>
      <c r="BH235" s="155">
        <f>IF(N235="sníž. přenesená",J235,0)</f>
        <v>0</v>
      </c>
      <c r="BI235" s="155">
        <f>IF(N235="nulová",J235,0)</f>
        <v>0</v>
      </c>
      <c r="BJ235" s="16" t="s">
        <v>82</v>
      </c>
      <c r="BK235" s="155">
        <f>ROUND(I235*H235,2)</f>
        <v>0</v>
      </c>
      <c r="BL235" s="16" t="s">
        <v>227</v>
      </c>
      <c r="BM235" s="154" t="s">
        <v>772</v>
      </c>
    </row>
    <row r="236" spans="1:65" s="13" customFormat="1">
      <c r="B236" s="156"/>
      <c r="D236" s="157" t="s">
        <v>150</v>
      </c>
      <c r="F236" s="159" t="s">
        <v>773</v>
      </c>
      <c r="H236" s="160">
        <v>6</v>
      </c>
      <c r="I236" s="161"/>
      <c r="L236" s="156"/>
      <c r="M236" s="162"/>
      <c r="N236" s="163"/>
      <c r="O236" s="163"/>
      <c r="P236" s="163"/>
      <c r="Q236" s="163"/>
      <c r="R236" s="163"/>
      <c r="S236" s="163"/>
      <c r="T236" s="164"/>
      <c r="AT236" s="158" t="s">
        <v>150</v>
      </c>
      <c r="AU236" s="158" t="s">
        <v>84</v>
      </c>
      <c r="AV236" s="13" t="s">
        <v>84</v>
      </c>
      <c r="AW236" s="13" t="s">
        <v>3</v>
      </c>
      <c r="AX236" s="13" t="s">
        <v>82</v>
      </c>
      <c r="AY236" s="158" t="s">
        <v>140</v>
      </c>
    </row>
    <row r="237" spans="1:65" s="2" customFormat="1" ht="33" customHeight="1">
      <c r="A237" s="31"/>
      <c r="B237" s="142"/>
      <c r="C237" s="143" t="s">
        <v>381</v>
      </c>
      <c r="D237" s="143" t="s">
        <v>143</v>
      </c>
      <c r="E237" s="144" t="s">
        <v>411</v>
      </c>
      <c r="F237" s="145" t="s">
        <v>412</v>
      </c>
      <c r="G237" s="146" t="s">
        <v>239</v>
      </c>
      <c r="H237" s="183"/>
      <c r="I237" s="148"/>
      <c r="J237" s="149">
        <f>ROUND(I237*H237,2)</f>
        <v>0</v>
      </c>
      <c r="K237" s="145" t="s">
        <v>147</v>
      </c>
      <c r="L237" s="32"/>
      <c r="M237" s="150" t="s">
        <v>1</v>
      </c>
      <c r="N237" s="151" t="s">
        <v>39</v>
      </c>
      <c r="O237" s="57"/>
      <c r="P237" s="152">
        <f>O237*H237</f>
        <v>0</v>
      </c>
      <c r="Q237" s="152">
        <v>0</v>
      </c>
      <c r="R237" s="152">
        <f>Q237*H237</f>
        <v>0</v>
      </c>
      <c r="S237" s="152">
        <v>0</v>
      </c>
      <c r="T237" s="153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54" t="s">
        <v>227</v>
      </c>
      <c r="AT237" s="154" t="s">
        <v>143</v>
      </c>
      <c r="AU237" s="154" t="s">
        <v>84</v>
      </c>
      <c r="AY237" s="16" t="s">
        <v>140</v>
      </c>
      <c r="BE237" s="155">
        <f>IF(N237="základní",J237,0)</f>
        <v>0</v>
      </c>
      <c r="BF237" s="155">
        <f>IF(N237="snížená",J237,0)</f>
        <v>0</v>
      </c>
      <c r="BG237" s="155">
        <f>IF(N237="zákl. přenesená",J237,0)</f>
        <v>0</v>
      </c>
      <c r="BH237" s="155">
        <f>IF(N237="sníž. přenesená",J237,0)</f>
        <v>0</v>
      </c>
      <c r="BI237" s="155">
        <f>IF(N237="nulová",J237,0)</f>
        <v>0</v>
      </c>
      <c r="BJ237" s="16" t="s">
        <v>82</v>
      </c>
      <c r="BK237" s="155">
        <f>ROUND(I237*H237,2)</f>
        <v>0</v>
      </c>
      <c r="BL237" s="16" t="s">
        <v>227</v>
      </c>
      <c r="BM237" s="154" t="s">
        <v>774</v>
      </c>
    </row>
    <row r="238" spans="1:65" s="12" customFormat="1" ht="22.9" customHeight="1">
      <c r="B238" s="129"/>
      <c r="D238" s="130" t="s">
        <v>73</v>
      </c>
      <c r="E238" s="140" t="s">
        <v>775</v>
      </c>
      <c r="F238" s="140" t="s">
        <v>776</v>
      </c>
      <c r="I238" s="132"/>
      <c r="J238" s="141">
        <f>BK238</f>
        <v>0</v>
      </c>
      <c r="L238" s="129"/>
      <c r="M238" s="134"/>
      <c r="N238" s="135"/>
      <c r="O238" s="135"/>
      <c r="P238" s="136">
        <f>SUM(P239:P257)</f>
        <v>0</v>
      </c>
      <c r="Q238" s="135"/>
      <c r="R238" s="136">
        <f>SUM(R239:R257)</f>
        <v>0.17712719999999998</v>
      </c>
      <c r="S238" s="135"/>
      <c r="T238" s="137">
        <f>SUM(T239:T257)</f>
        <v>0</v>
      </c>
      <c r="AR238" s="130" t="s">
        <v>84</v>
      </c>
      <c r="AT238" s="138" t="s">
        <v>73</v>
      </c>
      <c r="AU238" s="138" t="s">
        <v>82</v>
      </c>
      <c r="AY238" s="130" t="s">
        <v>140</v>
      </c>
      <c r="BK238" s="139">
        <f>SUM(BK239:BK257)</f>
        <v>0</v>
      </c>
    </row>
    <row r="239" spans="1:65" s="2" customFormat="1" ht="16.5" customHeight="1">
      <c r="A239" s="31"/>
      <c r="B239" s="142"/>
      <c r="C239" s="143" t="s">
        <v>386</v>
      </c>
      <c r="D239" s="143" t="s">
        <v>143</v>
      </c>
      <c r="E239" s="144" t="s">
        <v>777</v>
      </c>
      <c r="F239" s="145" t="s">
        <v>778</v>
      </c>
      <c r="G239" s="146" t="s">
        <v>146</v>
      </c>
      <c r="H239" s="147">
        <v>5.84</v>
      </c>
      <c r="I239" s="148"/>
      <c r="J239" s="149">
        <f>ROUND(I239*H239,2)</f>
        <v>0</v>
      </c>
      <c r="K239" s="145" t="s">
        <v>147</v>
      </c>
      <c r="L239" s="32"/>
      <c r="M239" s="150" t="s">
        <v>1</v>
      </c>
      <c r="N239" s="151" t="s">
        <v>39</v>
      </c>
      <c r="O239" s="57"/>
      <c r="P239" s="152">
        <f>O239*H239</f>
        <v>0</v>
      </c>
      <c r="Q239" s="152">
        <v>0</v>
      </c>
      <c r="R239" s="152">
        <f>Q239*H239</f>
        <v>0</v>
      </c>
      <c r="S239" s="152">
        <v>0</v>
      </c>
      <c r="T239" s="153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54" t="s">
        <v>227</v>
      </c>
      <c r="AT239" s="154" t="s">
        <v>143</v>
      </c>
      <c r="AU239" s="154" t="s">
        <v>84</v>
      </c>
      <c r="AY239" s="16" t="s">
        <v>140</v>
      </c>
      <c r="BE239" s="155">
        <f>IF(N239="základní",J239,0)</f>
        <v>0</v>
      </c>
      <c r="BF239" s="155">
        <f>IF(N239="snížená",J239,0)</f>
        <v>0</v>
      </c>
      <c r="BG239" s="155">
        <f>IF(N239="zákl. přenesená",J239,0)</f>
        <v>0</v>
      </c>
      <c r="BH239" s="155">
        <f>IF(N239="sníž. přenesená",J239,0)</f>
        <v>0</v>
      </c>
      <c r="BI239" s="155">
        <f>IF(N239="nulová",J239,0)</f>
        <v>0</v>
      </c>
      <c r="BJ239" s="16" t="s">
        <v>82</v>
      </c>
      <c r="BK239" s="155">
        <f>ROUND(I239*H239,2)</f>
        <v>0</v>
      </c>
      <c r="BL239" s="16" t="s">
        <v>227</v>
      </c>
      <c r="BM239" s="154" t="s">
        <v>779</v>
      </c>
    </row>
    <row r="240" spans="1:65" s="2" customFormat="1" ht="16.5" customHeight="1">
      <c r="A240" s="31"/>
      <c r="B240" s="142"/>
      <c r="C240" s="143" t="s">
        <v>392</v>
      </c>
      <c r="D240" s="143" t="s">
        <v>143</v>
      </c>
      <c r="E240" s="144" t="s">
        <v>780</v>
      </c>
      <c r="F240" s="145" t="s">
        <v>781</v>
      </c>
      <c r="G240" s="146" t="s">
        <v>146</v>
      </c>
      <c r="H240" s="147">
        <v>5.84</v>
      </c>
      <c r="I240" s="148"/>
      <c r="J240" s="149">
        <f>ROUND(I240*H240,2)</f>
        <v>0</v>
      </c>
      <c r="K240" s="145" t="s">
        <v>147</v>
      </c>
      <c r="L240" s="32"/>
      <c r="M240" s="150" t="s">
        <v>1</v>
      </c>
      <c r="N240" s="151" t="s">
        <v>39</v>
      </c>
      <c r="O240" s="57"/>
      <c r="P240" s="152">
        <f>O240*H240</f>
        <v>0</v>
      </c>
      <c r="Q240" s="152">
        <v>2.9999999999999997E-4</v>
      </c>
      <c r="R240" s="152">
        <f>Q240*H240</f>
        <v>1.7519999999999999E-3</v>
      </c>
      <c r="S240" s="152">
        <v>0</v>
      </c>
      <c r="T240" s="153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54" t="s">
        <v>227</v>
      </c>
      <c r="AT240" s="154" t="s">
        <v>143</v>
      </c>
      <c r="AU240" s="154" t="s">
        <v>84</v>
      </c>
      <c r="AY240" s="16" t="s">
        <v>140</v>
      </c>
      <c r="BE240" s="155">
        <f>IF(N240="základní",J240,0)</f>
        <v>0</v>
      </c>
      <c r="BF240" s="155">
        <f>IF(N240="snížená",J240,0)</f>
        <v>0</v>
      </c>
      <c r="BG240" s="155">
        <f>IF(N240="zákl. přenesená",J240,0)</f>
        <v>0</v>
      </c>
      <c r="BH240" s="155">
        <f>IF(N240="sníž. přenesená",J240,0)</f>
        <v>0</v>
      </c>
      <c r="BI240" s="155">
        <f>IF(N240="nulová",J240,0)</f>
        <v>0</v>
      </c>
      <c r="BJ240" s="16" t="s">
        <v>82</v>
      </c>
      <c r="BK240" s="155">
        <f>ROUND(I240*H240,2)</f>
        <v>0</v>
      </c>
      <c r="BL240" s="16" t="s">
        <v>227</v>
      </c>
      <c r="BM240" s="154" t="s">
        <v>782</v>
      </c>
    </row>
    <row r="241" spans="1:65" s="2" customFormat="1" ht="37.9" customHeight="1">
      <c r="A241" s="31"/>
      <c r="B241" s="142"/>
      <c r="C241" s="143" t="s">
        <v>396</v>
      </c>
      <c r="D241" s="143" t="s">
        <v>143</v>
      </c>
      <c r="E241" s="144" t="s">
        <v>783</v>
      </c>
      <c r="F241" s="145" t="s">
        <v>784</v>
      </c>
      <c r="G241" s="146" t="s">
        <v>146</v>
      </c>
      <c r="H241" s="147">
        <v>5.84</v>
      </c>
      <c r="I241" s="148"/>
      <c r="J241" s="149">
        <f>ROUND(I241*H241,2)</f>
        <v>0</v>
      </c>
      <c r="K241" s="145" t="s">
        <v>147</v>
      </c>
      <c r="L241" s="32"/>
      <c r="M241" s="150" t="s">
        <v>1</v>
      </c>
      <c r="N241" s="151" t="s">
        <v>39</v>
      </c>
      <c r="O241" s="57"/>
      <c r="P241" s="152">
        <f>O241*H241</f>
        <v>0</v>
      </c>
      <c r="Q241" s="152">
        <v>5.3800000000000002E-3</v>
      </c>
      <c r="R241" s="152">
        <f>Q241*H241</f>
        <v>3.1419200000000001E-2</v>
      </c>
      <c r="S241" s="152">
        <v>0</v>
      </c>
      <c r="T241" s="153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54" t="s">
        <v>227</v>
      </c>
      <c r="AT241" s="154" t="s">
        <v>143</v>
      </c>
      <c r="AU241" s="154" t="s">
        <v>84</v>
      </c>
      <c r="AY241" s="16" t="s">
        <v>140</v>
      </c>
      <c r="BE241" s="155">
        <f>IF(N241="základní",J241,0)</f>
        <v>0</v>
      </c>
      <c r="BF241" s="155">
        <f>IF(N241="snížená",J241,0)</f>
        <v>0</v>
      </c>
      <c r="BG241" s="155">
        <f>IF(N241="zákl. přenesená",J241,0)</f>
        <v>0</v>
      </c>
      <c r="BH241" s="155">
        <f>IF(N241="sníž. přenesená",J241,0)</f>
        <v>0</v>
      </c>
      <c r="BI241" s="155">
        <f>IF(N241="nulová",J241,0)</f>
        <v>0</v>
      </c>
      <c r="BJ241" s="16" t="s">
        <v>82</v>
      </c>
      <c r="BK241" s="155">
        <f>ROUND(I241*H241,2)</f>
        <v>0</v>
      </c>
      <c r="BL241" s="16" t="s">
        <v>227</v>
      </c>
      <c r="BM241" s="154" t="s">
        <v>785</v>
      </c>
    </row>
    <row r="242" spans="1:65" s="13" customFormat="1">
      <c r="B242" s="156"/>
      <c r="D242" s="157" t="s">
        <v>150</v>
      </c>
      <c r="E242" s="158" t="s">
        <v>1</v>
      </c>
      <c r="F242" s="159" t="s">
        <v>714</v>
      </c>
      <c r="H242" s="160">
        <v>2.8</v>
      </c>
      <c r="I242" s="161"/>
      <c r="L242" s="156"/>
      <c r="M242" s="162"/>
      <c r="N242" s="163"/>
      <c r="O242" s="163"/>
      <c r="P242" s="163"/>
      <c r="Q242" s="163"/>
      <c r="R242" s="163"/>
      <c r="S242" s="163"/>
      <c r="T242" s="164"/>
      <c r="AT242" s="158" t="s">
        <v>150</v>
      </c>
      <c r="AU242" s="158" t="s">
        <v>84</v>
      </c>
      <c r="AV242" s="13" t="s">
        <v>84</v>
      </c>
      <c r="AW242" s="13" t="s">
        <v>31</v>
      </c>
      <c r="AX242" s="13" t="s">
        <v>74</v>
      </c>
      <c r="AY242" s="158" t="s">
        <v>140</v>
      </c>
    </row>
    <row r="243" spans="1:65" s="13" customFormat="1">
      <c r="B243" s="156"/>
      <c r="D243" s="157" t="s">
        <v>150</v>
      </c>
      <c r="E243" s="158" t="s">
        <v>1</v>
      </c>
      <c r="F243" s="159" t="s">
        <v>1320</v>
      </c>
      <c r="H243" s="160">
        <v>3.04</v>
      </c>
      <c r="I243" s="161"/>
      <c r="L243" s="156"/>
      <c r="M243" s="162"/>
      <c r="N243" s="163"/>
      <c r="O243" s="163"/>
      <c r="P243" s="163"/>
      <c r="Q243" s="163"/>
      <c r="R243" s="163"/>
      <c r="S243" s="163"/>
      <c r="T243" s="164"/>
      <c r="AT243" s="158" t="s">
        <v>150</v>
      </c>
      <c r="AU243" s="158" t="s">
        <v>84</v>
      </c>
      <c r="AV243" s="13" t="s">
        <v>84</v>
      </c>
      <c r="AW243" s="13" t="s">
        <v>31</v>
      </c>
      <c r="AX243" s="13" t="s">
        <v>74</v>
      </c>
      <c r="AY243" s="158" t="s">
        <v>140</v>
      </c>
    </row>
    <row r="244" spans="1:65" s="14" customFormat="1">
      <c r="B244" s="165"/>
      <c r="D244" s="157" t="s">
        <v>150</v>
      </c>
      <c r="E244" s="166" t="s">
        <v>1</v>
      </c>
      <c r="F244" s="167" t="s">
        <v>152</v>
      </c>
      <c r="H244" s="168">
        <v>5.84</v>
      </c>
      <c r="I244" s="169"/>
      <c r="L244" s="165"/>
      <c r="M244" s="170"/>
      <c r="N244" s="171"/>
      <c r="O244" s="171"/>
      <c r="P244" s="171"/>
      <c r="Q244" s="171"/>
      <c r="R244" s="171"/>
      <c r="S244" s="171"/>
      <c r="T244" s="172"/>
      <c r="AT244" s="166" t="s">
        <v>150</v>
      </c>
      <c r="AU244" s="166" t="s">
        <v>84</v>
      </c>
      <c r="AV244" s="14" t="s">
        <v>148</v>
      </c>
      <c r="AW244" s="14" t="s">
        <v>31</v>
      </c>
      <c r="AX244" s="14" t="s">
        <v>82</v>
      </c>
      <c r="AY244" s="166" t="s">
        <v>140</v>
      </c>
    </row>
    <row r="245" spans="1:65" s="2" customFormat="1" ht="24.2" customHeight="1">
      <c r="A245" s="31"/>
      <c r="B245" s="142"/>
      <c r="C245" s="173" t="s">
        <v>401</v>
      </c>
      <c r="D245" s="173" t="s">
        <v>230</v>
      </c>
      <c r="E245" s="174" t="s">
        <v>786</v>
      </c>
      <c r="F245" s="175" t="s">
        <v>787</v>
      </c>
      <c r="G245" s="176" t="s">
        <v>146</v>
      </c>
      <c r="H245" s="177">
        <v>6.4240000000000004</v>
      </c>
      <c r="I245" s="178"/>
      <c r="J245" s="179">
        <f>ROUND(I245*H245,2)</f>
        <v>0</v>
      </c>
      <c r="K245" s="175" t="s">
        <v>147</v>
      </c>
      <c r="L245" s="180"/>
      <c r="M245" s="181" t="s">
        <v>1</v>
      </c>
      <c r="N245" s="182" t="s">
        <v>39</v>
      </c>
      <c r="O245" s="57"/>
      <c r="P245" s="152">
        <f>O245*H245</f>
        <v>0</v>
      </c>
      <c r="Q245" s="152">
        <v>1.6E-2</v>
      </c>
      <c r="R245" s="152">
        <f>Q245*H245</f>
        <v>0.10278400000000001</v>
      </c>
      <c r="S245" s="152">
        <v>0</v>
      </c>
      <c r="T245" s="153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54" t="s">
        <v>233</v>
      </c>
      <c r="AT245" s="154" t="s">
        <v>230</v>
      </c>
      <c r="AU245" s="154" t="s">
        <v>84</v>
      </c>
      <c r="AY245" s="16" t="s">
        <v>140</v>
      </c>
      <c r="BE245" s="155">
        <f>IF(N245="základní",J245,0)</f>
        <v>0</v>
      </c>
      <c r="BF245" s="155">
        <f>IF(N245="snížená",J245,0)</f>
        <v>0</v>
      </c>
      <c r="BG245" s="155">
        <f>IF(N245="zákl. přenesená",J245,0)</f>
        <v>0</v>
      </c>
      <c r="BH245" s="155">
        <f>IF(N245="sníž. přenesená",J245,0)</f>
        <v>0</v>
      </c>
      <c r="BI245" s="155">
        <f>IF(N245="nulová",J245,0)</f>
        <v>0</v>
      </c>
      <c r="BJ245" s="16" t="s">
        <v>82</v>
      </c>
      <c r="BK245" s="155">
        <f>ROUND(I245*H245,2)</f>
        <v>0</v>
      </c>
      <c r="BL245" s="16" t="s">
        <v>227</v>
      </c>
      <c r="BM245" s="154" t="s">
        <v>788</v>
      </c>
    </row>
    <row r="246" spans="1:65" s="13" customFormat="1">
      <c r="B246" s="156"/>
      <c r="D246" s="157" t="s">
        <v>150</v>
      </c>
      <c r="F246" s="159" t="s">
        <v>789</v>
      </c>
      <c r="H246" s="160">
        <v>6.4240000000000004</v>
      </c>
      <c r="I246" s="161"/>
      <c r="L246" s="156"/>
      <c r="M246" s="162"/>
      <c r="N246" s="163"/>
      <c r="O246" s="163"/>
      <c r="P246" s="163"/>
      <c r="Q246" s="163"/>
      <c r="R246" s="163"/>
      <c r="S246" s="163"/>
      <c r="T246" s="164"/>
      <c r="AT246" s="158" t="s">
        <v>150</v>
      </c>
      <c r="AU246" s="158" t="s">
        <v>84</v>
      </c>
      <c r="AV246" s="13" t="s">
        <v>84</v>
      </c>
      <c r="AW246" s="13" t="s">
        <v>3</v>
      </c>
      <c r="AX246" s="13" t="s">
        <v>82</v>
      </c>
      <c r="AY246" s="158" t="s">
        <v>140</v>
      </c>
    </row>
    <row r="247" spans="1:65" s="2" customFormat="1" ht="37.9" customHeight="1">
      <c r="A247" s="31"/>
      <c r="B247" s="142"/>
      <c r="C247" s="143" t="s">
        <v>405</v>
      </c>
      <c r="D247" s="143" t="s">
        <v>143</v>
      </c>
      <c r="E247" s="144" t="s">
        <v>790</v>
      </c>
      <c r="F247" s="145" t="s">
        <v>791</v>
      </c>
      <c r="G247" s="146" t="s">
        <v>146</v>
      </c>
      <c r="H247" s="147">
        <v>5.84</v>
      </c>
      <c r="I247" s="148"/>
      <c r="J247" s="149">
        <f>ROUND(I247*H247,2)</f>
        <v>0</v>
      </c>
      <c r="K247" s="145" t="s">
        <v>147</v>
      </c>
      <c r="L247" s="32"/>
      <c r="M247" s="150" t="s">
        <v>1</v>
      </c>
      <c r="N247" s="151" t="s">
        <v>39</v>
      </c>
      <c r="O247" s="57"/>
      <c r="P247" s="152">
        <f>O247*H247</f>
        <v>0</v>
      </c>
      <c r="Q247" s="152">
        <v>0</v>
      </c>
      <c r="R247" s="152">
        <f>Q247*H247</f>
        <v>0</v>
      </c>
      <c r="S247" s="152">
        <v>0</v>
      </c>
      <c r="T247" s="153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54" t="s">
        <v>227</v>
      </c>
      <c r="AT247" s="154" t="s">
        <v>143</v>
      </c>
      <c r="AU247" s="154" t="s">
        <v>84</v>
      </c>
      <c r="AY247" s="16" t="s">
        <v>140</v>
      </c>
      <c r="BE247" s="155">
        <f>IF(N247="základní",J247,0)</f>
        <v>0</v>
      </c>
      <c r="BF247" s="155">
        <f>IF(N247="snížená",J247,0)</f>
        <v>0</v>
      </c>
      <c r="BG247" s="155">
        <f>IF(N247="zákl. přenesená",J247,0)</f>
        <v>0</v>
      </c>
      <c r="BH247" s="155">
        <f>IF(N247="sníž. přenesená",J247,0)</f>
        <v>0</v>
      </c>
      <c r="BI247" s="155">
        <f>IF(N247="nulová",J247,0)</f>
        <v>0</v>
      </c>
      <c r="BJ247" s="16" t="s">
        <v>82</v>
      </c>
      <c r="BK247" s="155">
        <f>ROUND(I247*H247,2)</f>
        <v>0</v>
      </c>
      <c r="BL247" s="16" t="s">
        <v>227</v>
      </c>
      <c r="BM247" s="154" t="s">
        <v>792</v>
      </c>
    </row>
    <row r="248" spans="1:65" s="2" customFormat="1" ht="16.5" customHeight="1">
      <c r="A248" s="31"/>
      <c r="B248" s="142"/>
      <c r="C248" s="143" t="s">
        <v>410</v>
      </c>
      <c r="D248" s="143" t="s">
        <v>143</v>
      </c>
      <c r="E248" s="144" t="s">
        <v>793</v>
      </c>
      <c r="F248" s="145" t="s">
        <v>794</v>
      </c>
      <c r="G248" s="146" t="s">
        <v>295</v>
      </c>
      <c r="H248" s="147">
        <v>6.4</v>
      </c>
      <c r="I248" s="148"/>
      <c r="J248" s="149">
        <f>ROUND(I248*H248,2)</f>
        <v>0</v>
      </c>
      <c r="K248" s="145" t="s">
        <v>147</v>
      </c>
      <c r="L248" s="32"/>
      <c r="M248" s="150" t="s">
        <v>1</v>
      </c>
      <c r="N248" s="151" t="s">
        <v>39</v>
      </c>
      <c r="O248" s="57"/>
      <c r="P248" s="152">
        <f>O248*H248</f>
        <v>0</v>
      </c>
      <c r="Q248" s="152">
        <v>6.11E-3</v>
      </c>
      <c r="R248" s="152">
        <f>Q248*H248</f>
        <v>3.9104E-2</v>
      </c>
      <c r="S248" s="152">
        <v>0</v>
      </c>
      <c r="T248" s="153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54" t="s">
        <v>227</v>
      </c>
      <c r="AT248" s="154" t="s">
        <v>143</v>
      </c>
      <c r="AU248" s="154" t="s">
        <v>84</v>
      </c>
      <c r="AY248" s="16" t="s">
        <v>140</v>
      </c>
      <c r="BE248" s="155">
        <f>IF(N248="základní",J248,0)</f>
        <v>0</v>
      </c>
      <c r="BF248" s="155">
        <f>IF(N248="snížená",J248,0)</f>
        <v>0</v>
      </c>
      <c r="BG248" s="155">
        <f>IF(N248="zákl. přenesená",J248,0)</f>
        <v>0</v>
      </c>
      <c r="BH248" s="155">
        <f>IF(N248="sníž. přenesená",J248,0)</f>
        <v>0</v>
      </c>
      <c r="BI248" s="155">
        <f>IF(N248="nulová",J248,0)</f>
        <v>0</v>
      </c>
      <c r="BJ248" s="16" t="s">
        <v>82</v>
      </c>
      <c r="BK248" s="155">
        <f>ROUND(I248*H248,2)</f>
        <v>0</v>
      </c>
      <c r="BL248" s="16" t="s">
        <v>227</v>
      </c>
      <c r="BM248" s="154" t="s">
        <v>795</v>
      </c>
    </row>
    <row r="249" spans="1:65" s="13" customFormat="1">
      <c r="B249" s="156"/>
      <c r="D249" s="157" t="s">
        <v>150</v>
      </c>
      <c r="E249" s="158" t="s">
        <v>1</v>
      </c>
      <c r="F249" s="159" t="s">
        <v>796</v>
      </c>
      <c r="H249" s="160">
        <v>6.4</v>
      </c>
      <c r="I249" s="161"/>
      <c r="L249" s="156"/>
      <c r="M249" s="162"/>
      <c r="N249" s="163"/>
      <c r="O249" s="163"/>
      <c r="P249" s="163"/>
      <c r="Q249" s="163"/>
      <c r="R249" s="163"/>
      <c r="S249" s="163"/>
      <c r="T249" s="164"/>
      <c r="AT249" s="158" t="s">
        <v>150</v>
      </c>
      <c r="AU249" s="158" t="s">
        <v>84</v>
      </c>
      <c r="AV249" s="13" t="s">
        <v>84</v>
      </c>
      <c r="AW249" s="13" t="s">
        <v>31</v>
      </c>
      <c r="AX249" s="13" t="s">
        <v>74</v>
      </c>
      <c r="AY249" s="158" t="s">
        <v>140</v>
      </c>
    </row>
    <row r="250" spans="1:65" s="14" customFormat="1">
      <c r="B250" s="165"/>
      <c r="D250" s="157" t="s">
        <v>150</v>
      </c>
      <c r="E250" s="166" t="s">
        <v>1</v>
      </c>
      <c r="F250" s="167" t="s">
        <v>152</v>
      </c>
      <c r="H250" s="168">
        <v>6.4</v>
      </c>
      <c r="I250" s="169"/>
      <c r="L250" s="165"/>
      <c r="M250" s="170"/>
      <c r="N250" s="171"/>
      <c r="O250" s="171"/>
      <c r="P250" s="171"/>
      <c r="Q250" s="171"/>
      <c r="R250" s="171"/>
      <c r="S250" s="171"/>
      <c r="T250" s="172"/>
      <c r="AT250" s="166" t="s">
        <v>150</v>
      </c>
      <c r="AU250" s="166" t="s">
        <v>84</v>
      </c>
      <c r="AV250" s="14" t="s">
        <v>148</v>
      </c>
      <c r="AW250" s="14" t="s">
        <v>31</v>
      </c>
      <c r="AX250" s="14" t="s">
        <v>82</v>
      </c>
      <c r="AY250" s="166" t="s">
        <v>140</v>
      </c>
    </row>
    <row r="251" spans="1:65" s="2" customFormat="1" ht="16.5" customHeight="1">
      <c r="A251" s="31"/>
      <c r="B251" s="142"/>
      <c r="C251" s="173" t="s">
        <v>416</v>
      </c>
      <c r="D251" s="173" t="s">
        <v>230</v>
      </c>
      <c r="E251" s="174" t="s">
        <v>797</v>
      </c>
      <c r="F251" s="175" t="s">
        <v>798</v>
      </c>
      <c r="G251" s="176" t="s">
        <v>295</v>
      </c>
      <c r="H251" s="177">
        <v>10</v>
      </c>
      <c r="I251" s="178"/>
      <c r="J251" s="179">
        <f>ROUND(I251*H251,2)</f>
        <v>0</v>
      </c>
      <c r="K251" s="175" t="s">
        <v>147</v>
      </c>
      <c r="L251" s="180"/>
      <c r="M251" s="181" t="s">
        <v>1</v>
      </c>
      <c r="N251" s="182" t="s">
        <v>39</v>
      </c>
      <c r="O251" s="57"/>
      <c r="P251" s="152">
        <f>O251*H251</f>
        <v>0</v>
      </c>
      <c r="Q251" s="152">
        <v>1.2E-4</v>
      </c>
      <c r="R251" s="152">
        <f>Q251*H251</f>
        <v>1.2000000000000001E-3</v>
      </c>
      <c r="S251" s="152">
        <v>0</v>
      </c>
      <c r="T251" s="153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54" t="s">
        <v>233</v>
      </c>
      <c r="AT251" s="154" t="s">
        <v>230</v>
      </c>
      <c r="AU251" s="154" t="s">
        <v>84</v>
      </c>
      <c r="AY251" s="16" t="s">
        <v>140</v>
      </c>
      <c r="BE251" s="155">
        <f>IF(N251="základní",J251,0)</f>
        <v>0</v>
      </c>
      <c r="BF251" s="155">
        <f>IF(N251="snížená",J251,0)</f>
        <v>0</v>
      </c>
      <c r="BG251" s="155">
        <f>IF(N251="zákl. přenesená",J251,0)</f>
        <v>0</v>
      </c>
      <c r="BH251" s="155">
        <f>IF(N251="sníž. přenesená",J251,0)</f>
        <v>0</v>
      </c>
      <c r="BI251" s="155">
        <f>IF(N251="nulová",J251,0)</f>
        <v>0</v>
      </c>
      <c r="BJ251" s="16" t="s">
        <v>82</v>
      </c>
      <c r="BK251" s="155">
        <f>ROUND(I251*H251,2)</f>
        <v>0</v>
      </c>
      <c r="BL251" s="16" t="s">
        <v>227</v>
      </c>
      <c r="BM251" s="154" t="s">
        <v>799</v>
      </c>
    </row>
    <row r="252" spans="1:65" s="2" customFormat="1" ht="16.5" customHeight="1">
      <c r="A252" s="31"/>
      <c r="B252" s="142"/>
      <c r="C252" s="143" t="s">
        <v>420</v>
      </c>
      <c r="D252" s="143" t="s">
        <v>143</v>
      </c>
      <c r="E252" s="144" t="s">
        <v>800</v>
      </c>
      <c r="F252" s="145" t="s">
        <v>801</v>
      </c>
      <c r="G252" s="146" t="s">
        <v>295</v>
      </c>
      <c r="H252" s="147">
        <v>6.4</v>
      </c>
      <c r="I252" s="148"/>
      <c r="J252" s="149">
        <f>ROUND(I252*H252,2)</f>
        <v>0</v>
      </c>
      <c r="K252" s="145" t="s">
        <v>147</v>
      </c>
      <c r="L252" s="32"/>
      <c r="M252" s="150" t="s">
        <v>1</v>
      </c>
      <c r="N252" s="151" t="s">
        <v>39</v>
      </c>
      <c r="O252" s="57"/>
      <c r="P252" s="152">
        <f>O252*H252</f>
        <v>0</v>
      </c>
      <c r="Q252" s="152">
        <v>9.0000000000000006E-5</v>
      </c>
      <c r="R252" s="152">
        <f>Q252*H252</f>
        <v>5.7600000000000001E-4</v>
      </c>
      <c r="S252" s="152">
        <v>0</v>
      </c>
      <c r="T252" s="153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54" t="s">
        <v>227</v>
      </c>
      <c r="AT252" s="154" t="s">
        <v>143</v>
      </c>
      <c r="AU252" s="154" t="s">
        <v>84</v>
      </c>
      <c r="AY252" s="16" t="s">
        <v>140</v>
      </c>
      <c r="BE252" s="155">
        <f>IF(N252="základní",J252,0)</f>
        <v>0</v>
      </c>
      <c r="BF252" s="155">
        <f>IF(N252="snížená",J252,0)</f>
        <v>0</v>
      </c>
      <c r="BG252" s="155">
        <f>IF(N252="zákl. přenesená",J252,0)</f>
        <v>0</v>
      </c>
      <c r="BH252" s="155">
        <f>IF(N252="sníž. přenesená",J252,0)</f>
        <v>0</v>
      </c>
      <c r="BI252" s="155">
        <f>IF(N252="nulová",J252,0)</f>
        <v>0</v>
      </c>
      <c r="BJ252" s="16" t="s">
        <v>82</v>
      </c>
      <c r="BK252" s="155">
        <f>ROUND(I252*H252,2)</f>
        <v>0</v>
      </c>
      <c r="BL252" s="16" t="s">
        <v>227</v>
      </c>
      <c r="BM252" s="154" t="s">
        <v>802</v>
      </c>
    </row>
    <row r="253" spans="1:65" s="13" customFormat="1">
      <c r="B253" s="156"/>
      <c r="D253" s="157" t="s">
        <v>150</v>
      </c>
      <c r="E253" s="158" t="s">
        <v>1</v>
      </c>
      <c r="F253" s="159" t="s">
        <v>803</v>
      </c>
      <c r="H253" s="160">
        <v>6.4</v>
      </c>
      <c r="I253" s="161"/>
      <c r="L253" s="156"/>
      <c r="M253" s="162"/>
      <c r="N253" s="163"/>
      <c r="O253" s="163"/>
      <c r="P253" s="163"/>
      <c r="Q253" s="163"/>
      <c r="R253" s="163"/>
      <c r="S253" s="163"/>
      <c r="T253" s="164"/>
      <c r="AT253" s="158" t="s">
        <v>150</v>
      </c>
      <c r="AU253" s="158" t="s">
        <v>84</v>
      </c>
      <c r="AV253" s="13" t="s">
        <v>84</v>
      </c>
      <c r="AW253" s="13" t="s">
        <v>31</v>
      </c>
      <c r="AX253" s="13" t="s">
        <v>74</v>
      </c>
      <c r="AY253" s="158" t="s">
        <v>140</v>
      </c>
    </row>
    <row r="254" spans="1:65" s="14" customFormat="1">
      <c r="B254" s="165"/>
      <c r="D254" s="157" t="s">
        <v>150</v>
      </c>
      <c r="E254" s="166" t="s">
        <v>1</v>
      </c>
      <c r="F254" s="167" t="s">
        <v>152</v>
      </c>
      <c r="H254" s="168">
        <v>6.4</v>
      </c>
      <c r="I254" s="169"/>
      <c r="L254" s="165"/>
      <c r="M254" s="170"/>
      <c r="N254" s="171"/>
      <c r="O254" s="171"/>
      <c r="P254" s="171"/>
      <c r="Q254" s="171"/>
      <c r="R254" s="171"/>
      <c r="S254" s="171"/>
      <c r="T254" s="172"/>
      <c r="AT254" s="166" t="s">
        <v>150</v>
      </c>
      <c r="AU254" s="166" t="s">
        <v>84</v>
      </c>
      <c r="AV254" s="14" t="s">
        <v>148</v>
      </c>
      <c r="AW254" s="14" t="s">
        <v>31</v>
      </c>
      <c r="AX254" s="14" t="s">
        <v>82</v>
      </c>
      <c r="AY254" s="166" t="s">
        <v>140</v>
      </c>
    </row>
    <row r="255" spans="1:65" s="2" customFormat="1" ht="21.75" customHeight="1">
      <c r="A255" s="31"/>
      <c r="B255" s="142"/>
      <c r="C255" s="143" t="s">
        <v>424</v>
      </c>
      <c r="D255" s="143" t="s">
        <v>143</v>
      </c>
      <c r="E255" s="144" t="s">
        <v>804</v>
      </c>
      <c r="F255" s="145" t="s">
        <v>805</v>
      </c>
      <c r="G255" s="146" t="s">
        <v>157</v>
      </c>
      <c r="H255" s="147">
        <v>6</v>
      </c>
      <c r="I255" s="148"/>
      <c r="J255" s="149">
        <f>ROUND(I255*H255,2)</f>
        <v>0</v>
      </c>
      <c r="K255" s="145" t="s">
        <v>147</v>
      </c>
      <c r="L255" s="32"/>
      <c r="M255" s="150" t="s">
        <v>1</v>
      </c>
      <c r="N255" s="151" t="s">
        <v>39</v>
      </c>
      <c r="O255" s="57"/>
      <c r="P255" s="152">
        <f>O255*H255</f>
        <v>0</v>
      </c>
      <c r="Q255" s="152">
        <v>0</v>
      </c>
      <c r="R255" s="152">
        <f>Q255*H255</f>
        <v>0</v>
      </c>
      <c r="S255" s="152">
        <v>0</v>
      </c>
      <c r="T255" s="153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54" t="s">
        <v>227</v>
      </c>
      <c r="AT255" s="154" t="s">
        <v>143</v>
      </c>
      <c r="AU255" s="154" t="s">
        <v>84</v>
      </c>
      <c r="AY255" s="16" t="s">
        <v>140</v>
      </c>
      <c r="BE255" s="155">
        <f>IF(N255="základní",J255,0)</f>
        <v>0</v>
      </c>
      <c r="BF255" s="155">
        <f>IF(N255="snížená",J255,0)</f>
        <v>0</v>
      </c>
      <c r="BG255" s="155">
        <f>IF(N255="zákl. přenesená",J255,0)</f>
        <v>0</v>
      </c>
      <c r="BH255" s="155">
        <f>IF(N255="sníž. přenesená",J255,0)</f>
        <v>0</v>
      </c>
      <c r="BI255" s="155">
        <f>IF(N255="nulová",J255,0)</f>
        <v>0</v>
      </c>
      <c r="BJ255" s="16" t="s">
        <v>82</v>
      </c>
      <c r="BK255" s="155">
        <f>ROUND(I255*H255,2)</f>
        <v>0</v>
      </c>
      <c r="BL255" s="16" t="s">
        <v>227</v>
      </c>
      <c r="BM255" s="154" t="s">
        <v>806</v>
      </c>
    </row>
    <row r="256" spans="1:65" s="2" customFormat="1" ht="24.2" customHeight="1">
      <c r="A256" s="31"/>
      <c r="B256" s="142"/>
      <c r="C256" s="143" t="s">
        <v>429</v>
      </c>
      <c r="D256" s="143" t="s">
        <v>143</v>
      </c>
      <c r="E256" s="144" t="s">
        <v>807</v>
      </c>
      <c r="F256" s="145" t="s">
        <v>808</v>
      </c>
      <c r="G256" s="146" t="s">
        <v>146</v>
      </c>
      <c r="H256" s="147">
        <v>5.84</v>
      </c>
      <c r="I256" s="148"/>
      <c r="J256" s="149">
        <f>ROUND(I256*H256,2)</f>
        <v>0</v>
      </c>
      <c r="K256" s="145" t="s">
        <v>147</v>
      </c>
      <c r="L256" s="32"/>
      <c r="M256" s="150" t="s">
        <v>1</v>
      </c>
      <c r="N256" s="151" t="s">
        <v>39</v>
      </c>
      <c r="O256" s="57"/>
      <c r="P256" s="152">
        <f>O256*H256</f>
        <v>0</v>
      </c>
      <c r="Q256" s="152">
        <v>5.0000000000000002E-5</v>
      </c>
      <c r="R256" s="152">
        <f>Q256*H256</f>
        <v>2.92E-4</v>
      </c>
      <c r="S256" s="152">
        <v>0</v>
      </c>
      <c r="T256" s="153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54" t="s">
        <v>227</v>
      </c>
      <c r="AT256" s="154" t="s">
        <v>143</v>
      </c>
      <c r="AU256" s="154" t="s">
        <v>84</v>
      </c>
      <c r="AY256" s="16" t="s">
        <v>140</v>
      </c>
      <c r="BE256" s="155">
        <f>IF(N256="základní",J256,0)</f>
        <v>0</v>
      </c>
      <c r="BF256" s="155">
        <f>IF(N256="snížená",J256,0)</f>
        <v>0</v>
      </c>
      <c r="BG256" s="155">
        <f>IF(N256="zákl. přenesená",J256,0)</f>
        <v>0</v>
      </c>
      <c r="BH256" s="155">
        <f>IF(N256="sníž. přenesená",J256,0)</f>
        <v>0</v>
      </c>
      <c r="BI256" s="155">
        <f>IF(N256="nulová",J256,0)</f>
        <v>0</v>
      </c>
      <c r="BJ256" s="16" t="s">
        <v>82</v>
      </c>
      <c r="BK256" s="155">
        <f>ROUND(I256*H256,2)</f>
        <v>0</v>
      </c>
      <c r="BL256" s="16" t="s">
        <v>227</v>
      </c>
      <c r="BM256" s="154" t="s">
        <v>809</v>
      </c>
    </row>
    <row r="257" spans="1:65" s="2" customFormat="1" ht="33" customHeight="1">
      <c r="A257" s="31"/>
      <c r="B257" s="142"/>
      <c r="C257" s="143" t="s">
        <v>437</v>
      </c>
      <c r="D257" s="143" t="s">
        <v>143</v>
      </c>
      <c r="E257" s="144" t="s">
        <v>810</v>
      </c>
      <c r="F257" s="145" t="s">
        <v>811</v>
      </c>
      <c r="G257" s="146" t="s">
        <v>239</v>
      </c>
      <c r="H257" s="183"/>
      <c r="I257" s="148"/>
      <c r="J257" s="149">
        <f>ROUND(I257*H257,2)</f>
        <v>0</v>
      </c>
      <c r="K257" s="145" t="s">
        <v>147</v>
      </c>
      <c r="L257" s="32"/>
      <c r="M257" s="150" t="s">
        <v>1</v>
      </c>
      <c r="N257" s="151" t="s">
        <v>39</v>
      </c>
      <c r="O257" s="57"/>
      <c r="P257" s="152">
        <f>O257*H257</f>
        <v>0</v>
      </c>
      <c r="Q257" s="152">
        <v>0</v>
      </c>
      <c r="R257" s="152">
        <f>Q257*H257</f>
        <v>0</v>
      </c>
      <c r="S257" s="152">
        <v>0</v>
      </c>
      <c r="T257" s="153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54" t="s">
        <v>227</v>
      </c>
      <c r="AT257" s="154" t="s">
        <v>143</v>
      </c>
      <c r="AU257" s="154" t="s">
        <v>84</v>
      </c>
      <c r="AY257" s="16" t="s">
        <v>140</v>
      </c>
      <c r="BE257" s="155">
        <f>IF(N257="základní",J257,0)</f>
        <v>0</v>
      </c>
      <c r="BF257" s="155">
        <f>IF(N257="snížená",J257,0)</f>
        <v>0</v>
      </c>
      <c r="BG257" s="155">
        <f>IF(N257="zákl. přenesená",J257,0)</f>
        <v>0</v>
      </c>
      <c r="BH257" s="155">
        <f>IF(N257="sníž. přenesená",J257,0)</f>
        <v>0</v>
      </c>
      <c r="BI257" s="155">
        <f>IF(N257="nulová",J257,0)</f>
        <v>0</v>
      </c>
      <c r="BJ257" s="16" t="s">
        <v>82</v>
      </c>
      <c r="BK257" s="155">
        <f>ROUND(I257*H257,2)</f>
        <v>0</v>
      </c>
      <c r="BL257" s="16" t="s">
        <v>227</v>
      </c>
      <c r="BM257" s="154" t="s">
        <v>812</v>
      </c>
    </row>
    <row r="258" spans="1:65" s="12" customFormat="1" ht="22.9" customHeight="1">
      <c r="B258" s="129"/>
      <c r="D258" s="130" t="s">
        <v>73</v>
      </c>
      <c r="E258" s="140" t="s">
        <v>813</v>
      </c>
      <c r="F258" s="140" t="s">
        <v>814</v>
      </c>
      <c r="I258" s="132"/>
      <c r="J258" s="141">
        <f>BK258</f>
        <v>0</v>
      </c>
      <c r="L258" s="129"/>
      <c r="M258" s="134"/>
      <c r="N258" s="135"/>
      <c r="O258" s="135"/>
      <c r="P258" s="136">
        <f>SUM(P259:P269)</f>
        <v>0</v>
      </c>
      <c r="Q258" s="135"/>
      <c r="R258" s="136">
        <f>SUM(R259:R269)</f>
        <v>6.6912000000000004E-3</v>
      </c>
      <c r="S258" s="135"/>
      <c r="T258" s="137">
        <f>SUM(T259:T269)</f>
        <v>0</v>
      </c>
      <c r="AR258" s="130" t="s">
        <v>84</v>
      </c>
      <c r="AT258" s="138" t="s">
        <v>73</v>
      </c>
      <c r="AU258" s="138" t="s">
        <v>82</v>
      </c>
      <c r="AY258" s="130" t="s">
        <v>140</v>
      </c>
      <c r="BK258" s="139">
        <f>SUM(BK259:BK269)</f>
        <v>0</v>
      </c>
    </row>
    <row r="259" spans="1:65" s="2" customFormat="1" ht="24.2" customHeight="1">
      <c r="A259" s="31"/>
      <c r="B259" s="142"/>
      <c r="C259" s="143" t="s">
        <v>442</v>
      </c>
      <c r="D259" s="143" t="s">
        <v>143</v>
      </c>
      <c r="E259" s="144" t="s">
        <v>815</v>
      </c>
      <c r="F259" s="145" t="s">
        <v>816</v>
      </c>
      <c r="G259" s="146" t="s">
        <v>157</v>
      </c>
      <c r="H259" s="147">
        <v>6</v>
      </c>
      <c r="I259" s="148"/>
      <c r="J259" s="149">
        <f>ROUND(I259*H259,2)</f>
        <v>0</v>
      </c>
      <c r="K259" s="145" t="s">
        <v>147</v>
      </c>
      <c r="L259" s="32"/>
      <c r="M259" s="150" t="s">
        <v>1</v>
      </c>
      <c r="N259" s="151" t="s">
        <v>39</v>
      </c>
      <c r="O259" s="57"/>
      <c r="P259" s="152">
        <f>O259*H259</f>
        <v>0</v>
      </c>
      <c r="Q259" s="152">
        <v>0</v>
      </c>
      <c r="R259" s="152">
        <f>Q259*H259</f>
        <v>0</v>
      </c>
      <c r="S259" s="152">
        <v>0</v>
      </c>
      <c r="T259" s="153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54" t="s">
        <v>227</v>
      </c>
      <c r="AT259" s="154" t="s">
        <v>143</v>
      </c>
      <c r="AU259" s="154" t="s">
        <v>84</v>
      </c>
      <c r="AY259" s="16" t="s">
        <v>140</v>
      </c>
      <c r="BE259" s="155">
        <f>IF(N259="základní",J259,0)</f>
        <v>0</v>
      </c>
      <c r="BF259" s="155">
        <f>IF(N259="snížená",J259,0)</f>
        <v>0</v>
      </c>
      <c r="BG259" s="155">
        <f>IF(N259="zákl. přenesená",J259,0)</f>
        <v>0</v>
      </c>
      <c r="BH259" s="155">
        <f>IF(N259="sníž. přenesená",J259,0)</f>
        <v>0</v>
      </c>
      <c r="BI259" s="155">
        <f>IF(N259="nulová",J259,0)</f>
        <v>0</v>
      </c>
      <c r="BJ259" s="16" t="s">
        <v>82</v>
      </c>
      <c r="BK259" s="155">
        <f>ROUND(I259*H259,2)</f>
        <v>0</v>
      </c>
      <c r="BL259" s="16" t="s">
        <v>227</v>
      </c>
      <c r="BM259" s="154" t="s">
        <v>817</v>
      </c>
    </row>
    <row r="260" spans="1:65" s="2" customFormat="1" ht="24.2" customHeight="1">
      <c r="A260" s="31"/>
      <c r="B260" s="142"/>
      <c r="C260" s="143" t="s">
        <v>446</v>
      </c>
      <c r="D260" s="143" t="s">
        <v>143</v>
      </c>
      <c r="E260" s="144" t="s">
        <v>818</v>
      </c>
      <c r="F260" s="145" t="s">
        <v>819</v>
      </c>
      <c r="G260" s="146" t="s">
        <v>146</v>
      </c>
      <c r="H260" s="147">
        <v>11.2</v>
      </c>
      <c r="I260" s="148"/>
      <c r="J260" s="149">
        <f>ROUND(I260*H260,2)</f>
        <v>0</v>
      </c>
      <c r="K260" s="145" t="s">
        <v>147</v>
      </c>
      <c r="L260" s="32"/>
      <c r="M260" s="150" t="s">
        <v>1</v>
      </c>
      <c r="N260" s="151" t="s">
        <v>39</v>
      </c>
      <c r="O260" s="57"/>
      <c r="P260" s="152">
        <f>O260*H260</f>
        <v>0</v>
      </c>
      <c r="Q260" s="152">
        <v>0</v>
      </c>
      <c r="R260" s="152">
        <f>Q260*H260</f>
        <v>0</v>
      </c>
      <c r="S260" s="152">
        <v>0</v>
      </c>
      <c r="T260" s="153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54" t="s">
        <v>227</v>
      </c>
      <c r="AT260" s="154" t="s">
        <v>143</v>
      </c>
      <c r="AU260" s="154" t="s">
        <v>84</v>
      </c>
      <c r="AY260" s="16" t="s">
        <v>140</v>
      </c>
      <c r="BE260" s="155">
        <f>IF(N260="základní",J260,0)</f>
        <v>0</v>
      </c>
      <c r="BF260" s="155">
        <f>IF(N260="snížená",J260,0)</f>
        <v>0</v>
      </c>
      <c r="BG260" s="155">
        <f>IF(N260="zákl. přenesená",J260,0)</f>
        <v>0</v>
      </c>
      <c r="BH260" s="155">
        <f>IF(N260="sníž. přenesená",J260,0)</f>
        <v>0</v>
      </c>
      <c r="BI260" s="155">
        <f>IF(N260="nulová",J260,0)</f>
        <v>0</v>
      </c>
      <c r="BJ260" s="16" t="s">
        <v>82</v>
      </c>
      <c r="BK260" s="155">
        <f>ROUND(I260*H260,2)</f>
        <v>0</v>
      </c>
      <c r="BL260" s="16" t="s">
        <v>227</v>
      </c>
      <c r="BM260" s="154" t="s">
        <v>820</v>
      </c>
    </row>
    <row r="261" spans="1:65" s="13" customFormat="1">
      <c r="B261" s="156"/>
      <c r="D261" s="157" t="s">
        <v>150</v>
      </c>
      <c r="E261" s="158" t="s">
        <v>1</v>
      </c>
      <c r="F261" s="159" t="s">
        <v>821</v>
      </c>
      <c r="H261" s="160">
        <v>11.2</v>
      </c>
      <c r="I261" s="161"/>
      <c r="L261" s="156"/>
      <c r="M261" s="162"/>
      <c r="N261" s="163"/>
      <c r="O261" s="163"/>
      <c r="P261" s="163"/>
      <c r="Q261" s="163"/>
      <c r="R261" s="163"/>
      <c r="S261" s="163"/>
      <c r="T261" s="164"/>
      <c r="AT261" s="158" t="s">
        <v>150</v>
      </c>
      <c r="AU261" s="158" t="s">
        <v>84</v>
      </c>
      <c r="AV261" s="13" t="s">
        <v>84</v>
      </c>
      <c r="AW261" s="13" t="s">
        <v>31</v>
      </c>
      <c r="AX261" s="13" t="s">
        <v>74</v>
      </c>
      <c r="AY261" s="158" t="s">
        <v>140</v>
      </c>
    </row>
    <row r="262" spans="1:65" s="14" customFormat="1">
      <c r="B262" s="165"/>
      <c r="D262" s="157" t="s">
        <v>150</v>
      </c>
      <c r="E262" s="166" t="s">
        <v>1</v>
      </c>
      <c r="F262" s="167" t="s">
        <v>152</v>
      </c>
      <c r="H262" s="168">
        <v>11.2</v>
      </c>
      <c r="I262" s="169"/>
      <c r="L262" s="165"/>
      <c r="M262" s="170"/>
      <c r="N262" s="171"/>
      <c r="O262" s="171"/>
      <c r="P262" s="171"/>
      <c r="Q262" s="171"/>
      <c r="R262" s="171"/>
      <c r="S262" s="171"/>
      <c r="T262" s="172"/>
      <c r="AT262" s="166" t="s">
        <v>150</v>
      </c>
      <c r="AU262" s="166" t="s">
        <v>84</v>
      </c>
      <c r="AV262" s="14" t="s">
        <v>148</v>
      </c>
      <c r="AW262" s="14" t="s">
        <v>31</v>
      </c>
      <c r="AX262" s="14" t="s">
        <v>82</v>
      </c>
      <c r="AY262" s="166" t="s">
        <v>140</v>
      </c>
    </row>
    <row r="263" spans="1:65" s="2" customFormat="1" ht="24.2" customHeight="1">
      <c r="A263" s="31"/>
      <c r="B263" s="142"/>
      <c r="C263" s="143" t="s">
        <v>452</v>
      </c>
      <c r="D263" s="143" t="s">
        <v>143</v>
      </c>
      <c r="E263" s="144" t="s">
        <v>822</v>
      </c>
      <c r="F263" s="145" t="s">
        <v>823</v>
      </c>
      <c r="G263" s="146" t="s">
        <v>146</v>
      </c>
      <c r="H263" s="147">
        <v>20.91</v>
      </c>
      <c r="I263" s="148"/>
      <c r="J263" s="149">
        <f>ROUND(I263*H263,2)</f>
        <v>0</v>
      </c>
      <c r="K263" s="145" t="s">
        <v>147</v>
      </c>
      <c r="L263" s="32"/>
      <c r="M263" s="150" t="s">
        <v>1</v>
      </c>
      <c r="N263" s="151" t="s">
        <v>39</v>
      </c>
      <c r="O263" s="57"/>
      <c r="P263" s="152">
        <f>O263*H263</f>
        <v>0</v>
      </c>
      <c r="Q263" s="152">
        <v>2.0000000000000002E-5</v>
      </c>
      <c r="R263" s="152">
        <f>Q263*H263</f>
        <v>4.1820000000000003E-4</v>
      </c>
      <c r="S263" s="152">
        <v>0</v>
      </c>
      <c r="T263" s="153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54" t="s">
        <v>227</v>
      </c>
      <c r="AT263" s="154" t="s">
        <v>143</v>
      </c>
      <c r="AU263" s="154" t="s">
        <v>84</v>
      </c>
      <c r="AY263" s="16" t="s">
        <v>140</v>
      </c>
      <c r="BE263" s="155">
        <f>IF(N263="základní",J263,0)</f>
        <v>0</v>
      </c>
      <c r="BF263" s="155">
        <f>IF(N263="snížená",J263,0)</f>
        <v>0</v>
      </c>
      <c r="BG263" s="155">
        <f>IF(N263="zákl. přenesená",J263,0)</f>
        <v>0</v>
      </c>
      <c r="BH263" s="155">
        <f>IF(N263="sníž. přenesená",J263,0)</f>
        <v>0</v>
      </c>
      <c r="BI263" s="155">
        <f>IF(N263="nulová",J263,0)</f>
        <v>0</v>
      </c>
      <c r="BJ263" s="16" t="s">
        <v>82</v>
      </c>
      <c r="BK263" s="155">
        <f>ROUND(I263*H263,2)</f>
        <v>0</v>
      </c>
      <c r="BL263" s="16" t="s">
        <v>227</v>
      </c>
      <c r="BM263" s="154" t="s">
        <v>824</v>
      </c>
    </row>
    <row r="264" spans="1:65" s="2" customFormat="1" ht="24.2" customHeight="1">
      <c r="A264" s="31"/>
      <c r="B264" s="142"/>
      <c r="C264" s="143" t="s">
        <v>825</v>
      </c>
      <c r="D264" s="143" t="s">
        <v>143</v>
      </c>
      <c r="E264" s="144" t="s">
        <v>826</v>
      </c>
      <c r="F264" s="145" t="s">
        <v>827</v>
      </c>
      <c r="G264" s="146" t="s">
        <v>146</v>
      </c>
      <c r="H264" s="147">
        <v>20.91</v>
      </c>
      <c r="I264" s="148"/>
      <c r="J264" s="149">
        <f>ROUND(I264*H264,2)</f>
        <v>0</v>
      </c>
      <c r="K264" s="145" t="s">
        <v>147</v>
      </c>
      <c r="L264" s="32"/>
      <c r="M264" s="150" t="s">
        <v>1</v>
      </c>
      <c r="N264" s="151" t="s">
        <v>39</v>
      </c>
      <c r="O264" s="57"/>
      <c r="P264" s="152">
        <f>O264*H264</f>
        <v>0</v>
      </c>
      <c r="Q264" s="152">
        <v>0</v>
      </c>
      <c r="R264" s="152">
        <f>Q264*H264</f>
        <v>0</v>
      </c>
      <c r="S264" s="152">
        <v>0</v>
      </c>
      <c r="T264" s="153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54" t="s">
        <v>227</v>
      </c>
      <c r="AT264" s="154" t="s">
        <v>143</v>
      </c>
      <c r="AU264" s="154" t="s">
        <v>84</v>
      </c>
      <c r="AY264" s="16" t="s">
        <v>140</v>
      </c>
      <c r="BE264" s="155">
        <f>IF(N264="základní",J264,0)</f>
        <v>0</v>
      </c>
      <c r="BF264" s="155">
        <f>IF(N264="snížená",J264,0)</f>
        <v>0</v>
      </c>
      <c r="BG264" s="155">
        <f>IF(N264="zákl. přenesená",J264,0)</f>
        <v>0</v>
      </c>
      <c r="BH264" s="155">
        <f>IF(N264="sníž. přenesená",J264,0)</f>
        <v>0</v>
      </c>
      <c r="BI264" s="155">
        <f>IF(N264="nulová",J264,0)</f>
        <v>0</v>
      </c>
      <c r="BJ264" s="16" t="s">
        <v>82</v>
      </c>
      <c r="BK264" s="155">
        <f>ROUND(I264*H264,2)</f>
        <v>0</v>
      </c>
      <c r="BL264" s="16" t="s">
        <v>227</v>
      </c>
      <c r="BM264" s="154" t="s">
        <v>828</v>
      </c>
    </row>
    <row r="265" spans="1:65" s="2" customFormat="1" ht="24.2" customHeight="1">
      <c r="A265" s="31"/>
      <c r="B265" s="142"/>
      <c r="C265" s="143" t="s">
        <v>829</v>
      </c>
      <c r="D265" s="143" t="s">
        <v>143</v>
      </c>
      <c r="E265" s="144" t="s">
        <v>830</v>
      </c>
      <c r="F265" s="145" t="s">
        <v>831</v>
      </c>
      <c r="G265" s="146" t="s">
        <v>146</v>
      </c>
      <c r="H265" s="147">
        <v>20.91</v>
      </c>
      <c r="I265" s="148"/>
      <c r="J265" s="149">
        <f>ROUND(I265*H265,2)</f>
        <v>0</v>
      </c>
      <c r="K265" s="145" t="s">
        <v>147</v>
      </c>
      <c r="L265" s="32"/>
      <c r="M265" s="150" t="s">
        <v>1</v>
      </c>
      <c r="N265" s="151" t="s">
        <v>39</v>
      </c>
      <c r="O265" s="57"/>
      <c r="P265" s="152">
        <f>O265*H265</f>
        <v>0</v>
      </c>
      <c r="Q265" s="152">
        <v>3.0000000000000001E-5</v>
      </c>
      <c r="R265" s="152">
        <f>Q265*H265</f>
        <v>6.2730000000000001E-4</v>
      </c>
      <c r="S265" s="152">
        <v>0</v>
      </c>
      <c r="T265" s="153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54" t="s">
        <v>227</v>
      </c>
      <c r="AT265" s="154" t="s">
        <v>143</v>
      </c>
      <c r="AU265" s="154" t="s">
        <v>84</v>
      </c>
      <c r="AY265" s="16" t="s">
        <v>140</v>
      </c>
      <c r="BE265" s="155">
        <f>IF(N265="základní",J265,0)</f>
        <v>0</v>
      </c>
      <c r="BF265" s="155">
        <f>IF(N265="snížená",J265,0)</f>
        <v>0</v>
      </c>
      <c r="BG265" s="155">
        <f>IF(N265="zákl. přenesená",J265,0)</f>
        <v>0</v>
      </c>
      <c r="BH265" s="155">
        <f>IF(N265="sníž. přenesená",J265,0)</f>
        <v>0</v>
      </c>
      <c r="BI265" s="155">
        <f>IF(N265="nulová",J265,0)</f>
        <v>0</v>
      </c>
      <c r="BJ265" s="16" t="s">
        <v>82</v>
      </c>
      <c r="BK265" s="155">
        <f>ROUND(I265*H265,2)</f>
        <v>0</v>
      </c>
      <c r="BL265" s="16" t="s">
        <v>227</v>
      </c>
      <c r="BM265" s="154" t="s">
        <v>832</v>
      </c>
    </row>
    <row r="266" spans="1:65" s="2" customFormat="1" ht="24.2" customHeight="1">
      <c r="A266" s="31"/>
      <c r="B266" s="142"/>
      <c r="C266" s="143" t="s">
        <v>833</v>
      </c>
      <c r="D266" s="143" t="s">
        <v>143</v>
      </c>
      <c r="E266" s="144" t="s">
        <v>834</v>
      </c>
      <c r="F266" s="145" t="s">
        <v>835</v>
      </c>
      <c r="G266" s="146" t="s">
        <v>146</v>
      </c>
      <c r="H266" s="147">
        <v>20.91</v>
      </c>
      <c r="I266" s="148"/>
      <c r="J266" s="149">
        <f>ROUND(I266*H266,2)</f>
        <v>0</v>
      </c>
      <c r="K266" s="145" t="s">
        <v>147</v>
      </c>
      <c r="L266" s="32"/>
      <c r="M266" s="150" t="s">
        <v>1</v>
      </c>
      <c r="N266" s="151" t="s">
        <v>39</v>
      </c>
      <c r="O266" s="57"/>
      <c r="P266" s="152">
        <f>O266*H266</f>
        <v>0</v>
      </c>
      <c r="Q266" s="152">
        <v>1.6000000000000001E-4</v>
      </c>
      <c r="R266" s="152">
        <f>Q266*H266</f>
        <v>3.3456000000000002E-3</v>
      </c>
      <c r="S266" s="152">
        <v>0</v>
      </c>
      <c r="T266" s="153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54" t="s">
        <v>227</v>
      </c>
      <c r="AT266" s="154" t="s">
        <v>143</v>
      </c>
      <c r="AU266" s="154" t="s">
        <v>84</v>
      </c>
      <c r="AY266" s="16" t="s">
        <v>140</v>
      </c>
      <c r="BE266" s="155">
        <f>IF(N266="základní",J266,0)</f>
        <v>0</v>
      </c>
      <c r="BF266" s="155">
        <f>IF(N266="snížená",J266,0)</f>
        <v>0</v>
      </c>
      <c r="BG266" s="155">
        <f>IF(N266="zákl. přenesená",J266,0)</f>
        <v>0</v>
      </c>
      <c r="BH266" s="155">
        <f>IF(N266="sníž. přenesená",J266,0)</f>
        <v>0</v>
      </c>
      <c r="BI266" s="155">
        <f>IF(N266="nulová",J266,0)</f>
        <v>0</v>
      </c>
      <c r="BJ266" s="16" t="s">
        <v>82</v>
      </c>
      <c r="BK266" s="155">
        <f>ROUND(I266*H266,2)</f>
        <v>0</v>
      </c>
      <c r="BL266" s="16" t="s">
        <v>227</v>
      </c>
      <c r="BM266" s="154" t="s">
        <v>836</v>
      </c>
    </row>
    <row r="267" spans="1:65" s="2" customFormat="1" ht="24.2" customHeight="1">
      <c r="A267" s="31"/>
      <c r="B267" s="142"/>
      <c r="C267" s="143" t="s">
        <v>837</v>
      </c>
      <c r="D267" s="143" t="s">
        <v>143</v>
      </c>
      <c r="E267" s="144" t="s">
        <v>838</v>
      </c>
      <c r="F267" s="145" t="s">
        <v>839</v>
      </c>
      <c r="G267" s="146" t="s">
        <v>146</v>
      </c>
      <c r="H267" s="147">
        <v>20.91</v>
      </c>
      <c r="I267" s="148"/>
      <c r="J267" s="149">
        <f>ROUND(I267*H267,2)</f>
        <v>0</v>
      </c>
      <c r="K267" s="145" t="s">
        <v>147</v>
      </c>
      <c r="L267" s="32"/>
      <c r="M267" s="150" t="s">
        <v>1</v>
      </c>
      <c r="N267" s="151" t="s">
        <v>39</v>
      </c>
      <c r="O267" s="57"/>
      <c r="P267" s="152">
        <f>O267*H267</f>
        <v>0</v>
      </c>
      <c r="Q267" s="152">
        <v>1.1E-4</v>
      </c>
      <c r="R267" s="152">
        <f>Q267*H267</f>
        <v>2.3001000000000002E-3</v>
      </c>
      <c r="S267" s="152">
        <v>0</v>
      </c>
      <c r="T267" s="153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54" t="s">
        <v>227</v>
      </c>
      <c r="AT267" s="154" t="s">
        <v>143</v>
      </c>
      <c r="AU267" s="154" t="s">
        <v>84</v>
      </c>
      <c r="AY267" s="16" t="s">
        <v>140</v>
      </c>
      <c r="BE267" s="155">
        <f>IF(N267="základní",J267,0)</f>
        <v>0</v>
      </c>
      <c r="BF267" s="155">
        <f>IF(N267="snížená",J267,0)</f>
        <v>0</v>
      </c>
      <c r="BG267" s="155">
        <f>IF(N267="zákl. přenesená",J267,0)</f>
        <v>0</v>
      </c>
      <c r="BH267" s="155">
        <f>IF(N267="sníž. přenesená",J267,0)</f>
        <v>0</v>
      </c>
      <c r="BI267" s="155">
        <f>IF(N267="nulová",J267,0)</f>
        <v>0</v>
      </c>
      <c r="BJ267" s="16" t="s">
        <v>82</v>
      </c>
      <c r="BK267" s="155">
        <f>ROUND(I267*H267,2)</f>
        <v>0</v>
      </c>
      <c r="BL267" s="16" t="s">
        <v>227</v>
      </c>
      <c r="BM267" s="154" t="s">
        <v>840</v>
      </c>
    </row>
    <row r="268" spans="1:65" s="13" customFormat="1">
      <c r="B268" s="156"/>
      <c r="D268" s="157" t="s">
        <v>150</v>
      </c>
      <c r="E268" s="158" t="s">
        <v>1</v>
      </c>
      <c r="F268" s="159" t="s">
        <v>841</v>
      </c>
      <c r="H268" s="160">
        <v>20.91</v>
      </c>
      <c r="I268" s="161"/>
      <c r="L268" s="156"/>
      <c r="M268" s="162"/>
      <c r="N268" s="163"/>
      <c r="O268" s="163"/>
      <c r="P268" s="163"/>
      <c r="Q268" s="163"/>
      <c r="R268" s="163"/>
      <c r="S268" s="163"/>
      <c r="T268" s="164"/>
      <c r="AT268" s="158" t="s">
        <v>150</v>
      </c>
      <c r="AU268" s="158" t="s">
        <v>84</v>
      </c>
      <c r="AV268" s="13" t="s">
        <v>84</v>
      </c>
      <c r="AW268" s="13" t="s">
        <v>31</v>
      </c>
      <c r="AX268" s="13" t="s">
        <v>74</v>
      </c>
      <c r="AY268" s="158" t="s">
        <v>140</v>
      </c>
    </row>
    <row r="269" spans="1:65" s="14" customFormat="1">
      <c r="B269" s="165"/>
      <c r="D269" s="157" t="s">
        <v>150</v>
      </c>
      <c r="E269" s="166" t="s">
        <v>1</v>
      </c>
      <c r="F269" s="167" t="s">
        <v>152</v>
      </c>
      <c r="H269" s="168">
        <v>20.91</v>
      </c>
      <c r="I269" s="169"/>
      <c r="L269" s="165"/>
      <c r="M269" s="170"/>
      <c r="N269" s="171"/>
      <c r="O269" s="171"/>
      <c r="P269" s="171"/>
      <c r="Q269" s="171"/>
      <c r="R269" s="171"/>
      <c r="S269" s="171"/>
      <c r="T269" s="172"/>
      <c r="AT269" s="166" t="s">
        <v>150</v>
      </c>
      <c r="AU269" s="166" t="s">
        <v>84</v>
      </c>
      <c r="AV269" s="14" t="s">
        <v>148</v>
      </c>
      <c r="AW269" s="14" t="s">
        <v>31</v>
      </c>
      <c r="AX269" s="14" t="s">
        <v>82</v>
      </c>
      <c r="AY269" s="166" t="s">
        <v>140</v>
      </c>
    </row>
    <row r="270" spans="1:65" s="12" customFormat="1" ht="22.9" customHeight="1">
      <c r="B270" s="129"/>
      <c r="D270" s="130" t="s">
        <v>73</v>
      </c>
      <c r="E270" s="140" t="s">
        <v>414</v>
      </c>
      <c r="F270" s="140" t="s">
        <v>415</v>
      </c>
      <c r="I270" s="132"/>
      <c r="J270" s="141">
        <f>BK270</f>
        <v>0</v>
      </c>
      <c r="L270" s="129"/>
      <c r="M270" s="134"/>
      <c r="N270" s="135"/>
      <c r="O270" s="135"/>
      <c r="P270" s="136">
        <f>SUM(P271:P292)</f>
        <v>0</v>
      </c>
      <c r="Q270" s="135"/>
      <c r="R270" s="136">
        <f>SUM(R271:R292)</f>
        <v>0.41175214000000004</v>
      </c>
      <c r="S270" s="135"/>
      <c r="T270" s="137">
        <f>SUM(T271:T292)</f>
        <v>7.3056600000000003E-3</v>
      </c>
      <c r="AR270" s="130" t="s">
        <v>84</v>
      </c>
      <c r="AT270" s="138" t="s">
        <v>73</v>
      </c>
      <c r="AU270" s="138" t="s">
        <v>82</v>
      </c>
      <c r="AY270" s="130" t="s">
        <v>140</v>
      </c>
      <c r="BK270" s="139">
        <f>SUM(BK271:BK292)</f>
        <v>0</v>
      </c>
    </row>
    <row r="271" spans="1:65" s="2" customFormat="1" ht="33" customHeight="1">
      <c r="A271" s="31"/>
      <c r="B271" s="142"/>
      <c r="C271" s="143" t="s">
        <v>842</v>
      </c>
      <c r="D271" s="143" t="s">
        <v>143</v>
      </c>
      <c r="E271" s="144" t="s">
        <v>589</v>
      </c>
      <c r="F271" s="145" t="s">
        <v>590</v>
      </c>
      <c r="G271" s="146" t="s">
        <v>157</v>
      </c>
      <c r="H271" s="147">
        <v>98</v>
      </c>
      <c r="I271" s="148"/>
      <c r="J271" s="149">
        <f>ROUND(I271*H271,2)</f>
        <v>0</v>
      </c>
      <c r="K271" s="145" t="s">
        <v>147</v>
      </c>
      <c r="L271" s="32"/>
      <c r="M271" s="150" t="s">
        <v>1</v>
      </c>
      <c r="N271" s="151" t="s">
        <v>39</v>
      </c>
      <c r="O271" s="57"/>
      <c r="P271" s="152">
        <f>O271*H271</f>
        <v>0</v>
      </c>
      <c r="Q271" s="152">
        <v>1.1299999999999999E-3</v>
      </c>
      <c r="R271" s="152">
        <f>Q271*H271</f>
        <v>0.11073999999999999</v>
      </c>
      <c r="S271" s="152">
        <v>0</v>
      </c>
      <c r="T271" s="153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54" t="s">
        <v>227</v>
      </c>
      <c r="AT271" s="154" t="s">
        <v>143</v>
      </c>
      <c r="AU271" s="154" t="s">
        <v>84</v>
      </c>
      <c r="AY271" s="16" t="s">
        <v>140</v>
      </c>
      <c r="BE271" s="155">
        <f>IF(N271="základní",J271,0)</f>
        <v>0</v>
      </c>
      <c r="BF271" s="155">
        <f>IF(N271="snížená",J271,0)</f>
        <v>0</v>
      </c>
      <c r="BG271" s="155">
        <f>IF(N271="zákl. přenesená",J271,0)</f>
        <v>0</v>
      </c>
      <c r="BH271" s="155">
        <f>IF(N271="sníž. přenesená",J271,0)</f>
        <v>0</v>
      </c>
      <c r="BI271" s="155">
        <f>IF(N271="nulová",J271,0)</f>
        <v>0</v>
      </c>
      <c r="BJ271" s="16" t="s">
        <v>82</v>
      </c>
      <c r="BK271" s="155">
        <f>ROUND(I271*H271,2)</f>
        <v>0</v>
      </c>
      <c r="BL271" s="16" t="s">
        <v>227</v>
      </c>
      <c r="BM271" s="154" t="s">
        <v>843</v>
      </c>
    </row>
    <row r="272" spans="1:65" s="2" customFormat="1" ht="16.5" customHeight="1">
      <c r="A272" s="31"/>
      <c r="B272" s="142"/>
      <c r="C272" s="143" t="s">
        <v>844</v>
      </c>
      <c r="D272" s="143" t="s">
        <v>143</v>
      </c>
      <c r="E272" s="144" t="s">
        <v>421</v>
      </c>
      <c r="F272" s="145" t="s">
        <v>422</v>
      </c>
      <c r="G272" s="146" t="s">
        <v>146</v>
      </c>
      <c r="H272" s="147">
        <v>243.52199999999999</v>
      </c>
      <c r="I272" s="148"/>
      <c r="J272" s="149">
        <f>ROUND(I272*H272,2)</f>
        <v>0</v>
      </c>
      <c r="K272" s="145" t="s">
        <v>147</v>
      </c>
      <c r="L272" s="32"/>
      <c r="M272" s="150" t="s">
        <v>1</v>
      </c>
      <c r="N272" s="151" t="s">
        <v>39</v>
      </c>
      <c r="O272" s="57"/>
      <c r="P272" s="152">
        <f>O272*H272</f>
        <v>0</v>
      </c>
      <c r="Q272" s="152">
        <v>0</v>
      </c>
      <c r="R272" s="152">
        <f>Q272*H272</f>
        <v>0</v>
      </c>
      <c r="S272" s="152">
        <v>3.0000000000000001E-5</v>
      </c>
      <c r="T272" s="153">
        <f>S272*H272</f>
        <v>7.3056600000000003E-3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54" t="s">
        <v>227</v>
      </c>
      <c r="AT272" s="154" t="s">
        <v>143</v>
      </c>
      <c r="AU272" s="154" t="s">
        <v>84</v>
      </c>
      <c r="AY272" s="16" t="s">
        <v>140</v>
      </c>
      <c r="BE272" s="155">
        <f>IF(N272="základní",J272,0)</f>
        <v>0</v>
      </c>
      <c r="BF272" s="155">
        <f>IF(N272="snížená",J272,0)</f>
        <v>0</v>
      </c>
      <c r="BG272" s="155">
        <f>IF(N272="zákl. přenesená",J272,0)</f>
        <v>0</v>
      </c>
      <c r="BH272" s="155">
        <f>IF(N272="sníž. přenesená",J272,0)</f>
        <v>0</v>
      </c>
      <c r="BI272" s="155">
        <f>IF(N272="nulová",J272,0)</f>
        <v>0</v>
      </c>
      <c r="BJ272" s="16" t="s">
        <v>82</v>
      </c>
      <c r="BK272" s="155">
        <f>ROUND(I272*H272,2)</f>
        <v>0</v>
      </c>
      <c r="BL272" s="16" t="s">
        <v>227</v>
      </c>
      <c r="BM272" s="154" t="s">
        <v>845</v>
      </c>
    </row>
    <row r="273" spans="1:65" s="13" customFormat="1">
      <c r="B273" s="156"/>
      <c r="D273" s="157" t="s">
        <v>150</v>
      </c>
      <c r="E273" s="158" t="s">
        <v>1</v>
      </c>
      <c r="F273" s="159" t="s">
        <v>846</v>
      </c>
      <c r="H273" s="160">
        <v>81.337999999999994</v>
      </c>
      <c r="I273" s="161"/>
      <c r="L273" s="156"/>
      <c r="M273" s="162"/>
      <c r="N273" s="163"/>
      <c r="O273" s="163"/>
      <c r="P273" s="163"/>
      <c r="Q273" s="163"/>
      <c r="R273" s="163"/>
      <c r="S273" s="163"/>
      <c r="T273" s="164"/>
      <c r="AT273" s="158" t="s">
        <v>150</v>
      </c>
      <c r="AU273" s="158" t="s">
        <v>84</v>
      </c>
      <c r="AV273" s="13" t="s">
        <v>84</v>
      </c>
      <c r="AW273" s="13" t="s">
        <v>31</v>
      </c>
      <c r="AX273" s="13" t="s">
        <v>74</v>
      </c>
      <c r="AY273" s="158" t="s">
        <v>140</v>
      </c>
    </row>
    <row r="274" spans="1:65" s="13" customFormat="1">
      <c r="B274" s="156"/>
      <c r="D274" s="157" t="s">
        <v>150</v>
      </c>
      <c r="E274" s="158" t="s">
        <v>1</v>
      </c>
      <c r="F274" s="159" t="s">
        <v>847</v>
      </c>
      <c r="H274" s="160">
        <v>79.313000000000002</v>
      </c>
      <c r="I274" s="161"/>
      <c r="L274" s="156"/>
      <c r="M274" s="162"/>
      <c r="N274" s="163"/>
      <c r="O274" s="163"/>
      <c r="P274" s="163"/>
      <c r="Q274" s="163"/>
      <c r="R274" s="163"/>
      <c r="S274" s="163"/>
      <c r="T274" s="164"/>
      <c r="AT274" s="158" t="s">
        <v>150</v>
      </c>
      <c r="AU274" s="158" t="s">
        <v>84</v>
      </c>
      <c r="AV274" s="13" t="s">
        <v>84</v>
      </c>
      <c r="AW274" s="13" t="s">
        <v>31</v>
      </c>
      <c r="AX274" s="13" t="s">
        <v>74</v>
      </c>
      <c r="AY274" s="158" t="s">
        <v>140</v>
      </c>
    </row>
    <row r="275" spans="1:65" s="13" customFormat="1">
      <c r="B275" s="156"/>
      <c r="D275" s="157" t="s">
        <v>150</v>
      </c>
      <c r="E275" s="158" t="s">
        <v>1</v>
      </c>
      <c r="F275" s="159" t="s">
        <v>848</v>
      </c>
      <c r="H275" s="160">
        <v>19.913</v>
      </c>
      <c r="I275" s="161"/>
      <c r="L275" s="156"/>
      <c r="M275" s="162"/>
      <c r="N275" s="163"/>
      <c r="O275" s="163"/>
      <c r="P275" s="163"/>
      <c r="Q275" s="163"/>
      <c r="R275" s="163"/>
      <c r="S275" s="163"/>
      <c r="T275" s="164"/>
      <c r="AT275" s="158" t="s">
        <v>150</v>
      </c>
      <c r="AU275" s="158" t="s">
        <v>84</v>
      </c>
      <c r="AV275" s="13" t="s">
        <v>84</v>
      </c>
      <c r="AW275" s="13" t="s">
        <v>31</v>
      </c>
      <c r="AX275" s="13" t="s">
        <v>74</v>
      </c>
      <c r="AY275" s="158" t="s">
        <v>140</v>
      </c>
    </row>
    <row r="276" spans="1:65" s="13" customFormat="1">
      <c r="B276" s="156"/>
      <c r="D276" s="157" t="s">
        <v>150</v>
      </c>
      <c r="E276" s="158" t="s">
        <v>1</v>
      </c>
      <c r="F276" s="159" t="s">
        <v>849</v>
      </c>
      <c r="H276" s="160">
        <v>62.957999999999998</v>
      </c>
      <c r="I276" s="161"/>
      <c r="L276" s="156"/>
      <c r="M276" s="162"/>
      <c r="N276" s="163"/>
      <c r="O276" s="163"/>
      <c r="P276" s="163"/>
      <c r="Q276" s="163"/>
      <c r="R276" s="163"/>
      <c r="S276" s="163"/>
      <c r="T276" s="164"/>
      <c r="AT276" s="158" t="s">
        <v>150</v>
      </c>
      <c r="AU276" s="158" t="s">
        <v>84</v>
      </c>
      <c r="AV276" s="13" t="s">
        <v>84</v>
      </c>
      <c r="AW276" s="13" t="s">
        <v>31</v>
      </c>
      <c r="AX276" s="13" t="s">
        <v>74</v>
      </c>
      <c r="AY276" s="158" t="s">
        <v>140</v>
      </c>
    </row>
    <row r="277" spans="1:65" s="14" customFormat="1">
      <c r="B277" s="165"/>
      <c r="D277" s="157" t="s">
        <v>150</v>
      </c>
      <c r="E277" s="166" t="s">
        <v>1</v>
      </c>
      <c r="F277" s="167" t="s">
        <v>152</v>
      </c>
      <c r="H277" s="168">
        <v>243.52199999999999</v>
      </c>
      <c r="I277" s="169"/>
      <c r="L277" s="165"/>
      <c r="M277" s="170"/>
      <c r="N277" s="171"/>
      <c r="O277" s="171"/>
      <c r="P277" s="171"/>
      <c r="Q277" s="171"/>
      <c r="R277" s="171"/>
      <c r="S277" s="171"/>
      <c r="T277" s="172"/>
      <c r="AT277" s="166" t="s">
        <v>150</v>
      </c>
      <c r="AU277" s="166" t="s">
        <v>84</v>
      </c>
      <c r="AV277" s="14" t="s">
        <v>148</v>
      </c>
      <c r="AW277" s="14" t="s">
        <v>31</v>
      </c>
      <c r="AX277" s="14" t="s">
        <v>82</v>
      </c>
      <c r="AY277" s="166" t="s">
        <v>140</v>
      </c>
    </row>
    <row r="278" spans="1:65" s="2" customFormat="1" ht="16.5" customHeight="1">
      <c r="A278" s="31"/>
      <c r="B278" s="142"/>
      <c r="C278" s="173" t="s">
        <v>850</v>
      </c>
      <c r="D278" s="173" t="s">
        <v>230</v>
      </c>
      <c r="E278" s="174" t="s">
        <v>425</v>
      </c>
      <c r="F278" s="175" t="s">
        <v>426</v>
      </c>
      <c r="G278" s="176" t="s">
        <v>146</v>
      </c>
      <c r="H278" s="177">
        <v>300</v>
      </c>
      <c r="I278" s="178"/>
      <c r="J278" s="179">
        <f>ROUND(I278*H278,2)</f>
        <v>0</v>
      </c>
      <c r="K278" s="175" t="s">
        <v>147</v>
      </c>
      <c r="L278" s="180"/>
      <c r="M278" s="181" t="s">
        <v>1</v>
      </c>
      <c r="N278" s="182" t="s">
        <v>39</v>
      </c>
      <c r="O278" s="57"/>
      <c r="P278" s="152">
        <f>O278*H278</f>
        <v>0</v>
      </c>
      <c r="Q278" s="152">
        <v>3.5E-4</v>
      </c>
      <c r="R278" s="152">
        <f>Q278*H278</f>
        <v>0.105</v>
      </c>
      <c r="S278" s="152">
        <v>0</v>
      </c>
      <c r="T278" s="153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54" t="s">
        <v>233</v>
      </c>
      <c r="AT278" s="154" t="s">
        <v>230</v>
      </c>
      <c r="AU278" s="154" t="s">
        <v>84</v>
      </c>
      <c r="AY278" s="16" t="s">
        <v>140</v>
      </c>
      <c r="BE278" s="155">
        <f>IF(N278="základní",J278,0)</f>
        <v>0</v>
      </c>
      <c r="BF278" s="155">
        <f>IF(N278="snížená",J278,0)</f>
        <v>0</v>
      </c>
      <c r="BG278" s="155">
        <f>IF(N278="zákl. přenesená",J278,0)</f>
        <v>0</v>
      </c>
      <c r="BH278" s="155">
        <f>IF(N278="sníž. přenesená",J278,0)</f>
        <v>0</v>
      </c>
      <c r="BI278" s="155">
        <f>IF(N278="nulová",J278,0)</f>
        <v>0</v>
      </c>
      <c r="BJ278" s="16" t="s">
        <v>82</v>
      </c>
      <c r="BK278" s="155">
        <f>ROUND(I278*H278,2)</f>
        <v>0</v>
      </c>
      <c r="BL278" s="16" t="s">
        <v>227</v>
      </c>
      <c r="BM278" s="154" t="s">
        <v>851</v>
      </c>
    </row>
    <row r="279" spans="1:65" s="2" customFormat="1" ht="33" customHeight="1">
      <c r="A279" s="31"/>
      <c r="B279" s="142"/>
      <c r="C279" s="143" t="s">
        <v>852</v>
      </c>
      <c r="D279" s="143" t="s">
        <v>143</v>
      </c>
      <c r="E279" s="144" t="s">
        <v>430</v>
      </c>
      <c r="F279" s="145" t="s">
        <v>431</v>
      </c>
      <c r="G279" s="146" t="s">
        <v>146</v>
      </c>
      <c r="H279" s="147">
        <v>658.92600000000004</v>
      </c>
      <c r="I279" s="148"/>
      <c r="J279" s="149">
        <f>ROUND(I279*H279,2)</f>
        <v>0</v>
      </c>
      <c r="K279" s="145" t="s">
        <v>147</v>
      </c>
      <c r="L279" s="32"/>
      <c r="M279" s="150" t="s">
        <v>1</v>
      </c>
      <c r="N279" s="151" t="s">
        <v>39</v>
      </c>
      <c r="O279" s="57"/>
      <c r="P279" s="152">
        <f>O279*H279</f>
        <v>0</v>
      </c>
      <c r="Q279" s="152">
        <v>2.9E-4</v>
      </c>
      <c r="R279" s="152">
        <f>Q279*H279</f>
        <v>0.19108854</v>
      </c>
      <c r="S279" s="152">
        <v>0</v>
      </c>
      <c r="T279" s="153">
        <f>S279*H279</f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54" t="s">
        <v>227</v>
      </c>
      <c r="AT279" s="154" t="s">
        <v>143</v>
      </c>
      <c r="AU279" s="154" t="s">
        <v>84</v>
      </c>
      <c r="AY279" s="16" t="s">
        <v>140</v>
      </c>
      <c r="BE279" s="155">
        <f>IF(N279="základní",J279,0)</f>
        <v>0</v>
      </c>
      <c r="BF279" s="155">
        <f>IF(N279="snížená",J279,0)</f>
        <v>0</v>
      </c>
      <c r="BG279" s="155">
        <f>IF(N279="zákl. přenesená",J279,0)</f>
        <v>0</v>
      </c>
      <c r="BH279" s="155">
        <f>IF(N279="sníž. přenesená",J279,0)</f>
        <v>0</v>
      </c>
      <c r="BI279" s="155">
        <f>IF(N279="nulová",J279,0)</f>
        <v>0</v>
      </c>
      <c r="BJ279" s="16" t="s">
        <v>82</v>
      </c>
      <c r="BK279" s="155">
        <f>ROUND(I279*H279,2)</f>
        <v>0</v>
      </c>
      <c r="BL279" s="16" t="s">
        <v>227</v>
      </c>
      <c r="BM279" s="154" t="s">
        <v>853</v>
      </c>
    </row>
    <row r="280" spans="1:65" s="13" customFormat="1">
      <c r="B280" s="156"/>
      <c r="D280" s="157" t="s">
        <v>150</v>
      </c>
      <c r="E280" s="158" t="s">
        <v>1</v>
      </c>
      <c r="F280" s="159" t="s">
        <v>854</v>
      </c>
      <c r="H280" s="160">
        <v>81.337999999999994</v>
      </c>
      <c r="I280" s="161"/>
      <c r="L280" s="156"/>
      <c r="M280" s="162"/>
      <c r="N280" s="163"/>
      <c r="O280" s="163"/>
      <c r="P280" s="163"/>
      <c r="Q280" s="163"/>
      <c r="R280" s="163"/>
      <c r="S280" s="163"/>
      <c r="T280" s="164"/>
      <c r="AT280" s="158" t="s">
        <v>150</v>
      </c>
      <c r="AU280" s="158" t="s">
        <v>84</v>
      </c>
      <c r="AV280" s="13" t="s">
        <v>84</v>
      </c>
      <c r="AW280" s="13" t="s">
        <v>31</v>
      </c>
      <c r="AX280" s="13" t="s">
        <v>74</v>
      </c>
      <c r="AY280" s="158" t="s">
        <v>140</v>
      </c>
    </row>
    <row r="281" spans="1:65" s="13" customFormat="1">
      <c r="B281" s="156"/>
      <c r="D281" s="157" t="s">
        <v>150</v>
      </c>
      <c r="E281" s="158" t="s">
        <v>1</v>
      </c>
      <c r="F281" s="159" t="s">
        <v>697</v>
      </c>
      <c r="H281" s="160">
        <v>124.08</v>
      </c>
      <c r="I281" s="161"/>
      <c r="L281" s="156"/>
      <c r="M281" s="162"/>
      <c r="N281" s="163"/>
      <c r="O281" s="163"/>
      <c r="P281" s="163"/>
      <c r="Q281" s="163"/>
      <c r="R281" s="163"/>
      <c r="S281" s="163"/>
      <c r="T281" s="164"/>
      <c r="AT281" s="158" t="s">
        <v>150</v>
      </c>
      <c r="AU281" s="158" t="s">
        <v>84</v>
      </c>
      <c r="AV281" s="13" t="s">
        <v>84</v>
      </c>
      <c r="AW281" s="13" t="s">
        <v>31</v>
      </c>
      <c r="AX281" s="13" t="s">
        <v>74</v>
      </c>
      <c r="AY281" s="158" t="s">
        <v>140</v>
      </c>
    </row>
    <row r="282" spans="1:65" s="13" customFormat="1">
      <c r="B282" s="156"/>
      <c r="D282" s="157" t="s">
        <v>150</v>
      </c>
      <c r="E282" s="158" t="s">
        <v>1</v>
      </c>
      <c r="F282" s="159" t="s">
        <v>855</v>
      </c>
      <c r="H282" s="160">
        <v>79.313000000000002</v>
      </c>
      <c r="I282" s="161"/>
      <c r="L282" s="156"/>
      <c r="M282" s="162"/>
      <c r="N282" s="163"/>
      <c r="O282" s="163"/>
      <c r="P282" s="163"/>
      <c r="Q282" s="163"/>
      <c r="R282" s="163"/>
      <c r="S282" s="163"/>
      <c r="T282" s="164"/>
      <c r="AT282" s="158" t="s">
        <v>150</v>
      </c>
      <c r="AU282" s="158" t="s">
        <v>84</v>
      </c>
      <c r="AV282" s="13" t="s">
        <v>84</v>
      </c>
      <c r="AW282" s="13" t="s">
        <v>31</v>
      </c>
      <c r="AX282" s="13" t="s">
        <v>74</v>
      </c>
      <c r="AY282" s="158" t="s">
        <v>140</v>
      </c>
    </row>
    <row r="283" spans="1:65" s="13" customFormat="1">
      <c r="B283" s="156"/>
      <c r="D283" s="157" t="s">
        <v>150</v>
      </c>
      <c r="E283" s="158" t="s">
        <v>1</v>
      </c>
      <c r="F283" s="159" t="s">
        <v>698</v>
      </c>
      <c r="H283" s="160">
        <v>122.1</v>
      </c>
      <c r="I283" s="161"/>
      <c r="L283" s="156"/>
      <c r="M283" s="162"/>
      <c r="N283" s="163"/>
      <c r="O283" s="163"/>
      <c r="P283" s="163"/>
      <c r="Q283" s="163"/>
      <c r="R283" s="163"/>
      <c r="S283" s="163"/>
      <c r="T283" s="164"/>
      <c r="AT283" s="158" t="s">
        <v>150</v>
      </c>
      <c r="AU283" s="158" t="s">
        <v>84</v>
      </c>
      <c r="AV283" s="13" t="s">
        <v>84</v>
      </c>
      <c r="AW283" s="13" t="s">
        <v>31</v>
      </c>
      <c r="AX283" s="13" t="s">
        <v>74</v>
      </c>
      <c r="AY283" s="158" t="s">
        <v>140</v>
      </c>
    </row>
    <row r="284" spans="1:65" s="13" customFormat="1">
      <c r="B284" s="156"/>
      <c r="D284" s="157" t="s">
        <v>150</v>
      </c>
      <c r="E284" s="158" t="s">
        <v>1</v>
      </c>
      <c r="F284" s="159" t="s">
        <v>856</v>
      </c>
      <c r="H284" s="160">
        <v>19.913</v>
      </c>
      <c r="I284" s="161"/>
      <c r="L284" s="156"/>
      <c r="M284" s="162"/>
      <c r="N284" s="163"/>
      <c r="O284" s="163"/>
      <c r="P284" s="163"/>
      <c r="Q284" s="163"/>
      <c r="R284" s="163"/>
      <c r="S284" s="163"/>
      <c r="T284" s="164"/>
      <c r="AT284" s="158" t="s">
        <v>150</v>
      </c>
      <c r="AU284" s="158" t="s">
        <v>84</v>
      </c>
      <c r="AV284" s="13" t="s">
        <v>84</v>
      </c>
      <c r="AW284" s="13" t="s">
        <v>31</v>
      </c>
      <c r="AX284" s="13" t="s">
        <v>74</v>
      </c>
      <c r="AY284" s="158" t="s">
        <v>140</v>
      </c>
    </row>
    <row r="285" spans="1:65" s="13" customFormat="1">
      <c r="B285" s="156"/>
      <c r="D285" s="157" t="s">
        <v>150</v>
      </c>
      <c r="E285" s="158" t="s">
        <v>1</v>
      </c>
      <c r="F285" s="159" t="s">
        <v>699</v>
      </c>
      <c r="H285" s="160">
        <v>64.02</v>
      </c>
      <c r="I285" s="161"/>
      <c r="L285" s="156"/>
      <c r="M285" s="162"/>
      <c r="N285" s="163"/>
      <c r="O285" s="163"/>
      <c r="P285" s="163"/>
      <c r="Q285" s="163"/>
      <c r="R285" s="163"/>
      <c r="S285" s="163"/>
      <c r="T285" s="164"/>
      <c r="AT285" s="158" t="s">
        <v>150</v>
      </c>
      <c r="AU285" s="158" t="s">
        <v>84</v>
      </c>
      <c r="AV285" s="13" t="s">
        <v>84</v>
      </c>
      <c r="AW285" s="13" t="s">
        <v>31</v>
      </c>
      <c r="AX285" s="13" t="s">
        <v>74</v>
      </c>
      <c r="AY285" s="158" t="s">
        <v>140</v>
      </c>
    </row>
    <row r="286" spans="1:65" s="13" customFormat="1">
      <c r="B286" s="156"/>
      <c r="D286" s="157" t="s">
        <v>150</v>
      </c>
      <c r="E286" s="158" t="s">
        <v>1</v>
      </c>
      <c r="F286" s="159" t="s">
        <v>857</v>
      </c>
      <c r="H286" s="160">
        <v>62.957999999999998</v>
      </c>
      <c r="I286" s="161"/>
      <c r="L286" s="156"/>
      <c r="M286" s="162"/>
      <c r="N286" s="163"/>
      <c r="O286" s="163"/>
      <c r="P286" s="163"/>
      <c r="Q286" s="163"/>
      <c r="R286" s="163"/>
      <c r="S286" s="163"/>
      <c r="T286" s="164"/>
      <c r="AT286" s="158" t="s">
        <v>150</v>
      </c>
      <c r="AU286" s="158" t="s">
        <v>84</v>
      </c>
      <c r="AV286" s="13" t="s">
        <v>84</v>
      </c>
      <c r="AW286" s="13" t="s">
        <v>31</v>
      </c>
      <c r="AX286" s="13" t="s">
        <v>74</v>
      </c>
      <c r="AY286" s="158" t="s">
        <v>140</v>
      </c>
    </row>
    <row r="287" spans="1:65" s="13" customFormat="1">
      <c r="B287" s="156"/>
      <c r="D287" s="157" t="s">
        <v>150</v>
      </c>
      <c r="E287" s="158" t="s">
        <v>1</v>
      </c>
      <c r="F287" s="159" t="s">
        <v>700</v>
      </c>
      <c r="H287" s="160">
        <v>105.20399999999999</v>
      </c>
      <c r="I287" s="161"/>
      <c r="L287" s="156"/>
      <c r="M287" s="162"/>
      <c r="N287" s="163"/>
      <c r="O287" s="163"/>
      <c r="P287" s="163"/>
      <c r="Q287" s="163"/>
      <c r="R287" s="163"/>
      <c r="S287" s="163"/>
      <c r="T287" s="164"/>
      <c r="AT287" s="158" t="s">
        <v>150</v>
      </c>
      <c r="AU287" s="158" t="s">
        <v>84</v>
      </c>
      <c r="AV287" s="13" t="s">
        <v>84</v>
      </c>
      <c r="AW287" s="13" t="s">
        <v>31</v>
      </c>
      <c r="AX287" s="13" t="s">
        <v>74</v>
      </c>
      <c r="AY287" s="158" t="s">
        <v>140</v>
      </c>
    </row>
    <row r="288" spans="1:65" s="14" customFormat="1">
      <c r="B288" s="165"/>
      <c r="D288" s="157" t="s">
        <v>150</v>
      </c>
      <c r="E288" s="166" t="s">
        <v>1</v>
      </c>
      <c r="F288" s="167" t="s">
        <v>152</v>
      </c>
      <c r="H288" s="168">
        <v>658.92600000000004</v>
      </c>
      <c r="I288" s="169"/>
      <c r="L288" s="165"/>
      <c r="M288" s="170"/>
      <c r="N288" s="171"/>
      <c r="O288" s="171"/>
      <c r="P288" s="171"/>
      <c r="Q288" s="171"/>
      <c r="R288" s="171"/>
      <c r="S288" s="171"/>
      <c r="T288" s="172"/>
      <c r="AT288" s="166" t="s">
        <v>150</v>
      </c>
      <c r="AU288" s="166" t="s">
        <v>84</v>
      </c>
      <c r="AV288" s="14" t="s">
        <v>148</v>
      </c>
      <c r="AW288" s="14" t="s">
        <v>31</v>
      </c>
      <c r="AX288" s="14" t="s">
        <v>82</v>
      </c>
      <c r="AY288" s="166" t="s">
        <v>140</v>
      </c>
    </row>
    <row r="289" spans="1:65" s="2" customFormat="1" ht="37.9" customHeight="1">
      <c r="A289" s="31"/>
      <c r="B289" s="142"/>
      <c r="C289" s="143" t="s">
        <v>858</v>
      </c>
      <c r="D289" s="143" t="s">
        <v>143</v>
      </c>
      <c r="E289" s="144" t="s">
        <v>601</v>
      </c>
      <c r="F289" s="145" t="s">
        <v>602</v>
      </c>
      <c r="G289" s="146" t="s">
        <v>146</v>
      </c>
      <c r="H289" s="147">
        <v>246.18</v>
      </c>
      <c r="I289" s="148"/>
      <c r="J289" s="149">
        <f>ROUND(I289*H289,2)</f>
        <v>0</v>
      </c>
      <c r="K289" s="145" t="s">
        <v>147</v>
      </c>
      <c r="L289" s="32"/>
      <c r="M289" s="150" t="s">
        <v>1</v>
      </c>
      <c r="N289" s="151" t="s">
        <v>39</v>
      </c>
      <c r="O289" s="57"/>
      <c r="P289" s="152">
        <f>O289*H289</f>
        <v>0</v>
      </c>
      <c r="Q289" s="152">
        <v>2.0000000000000002E-5</v>
      </c>
      <c r="R289" s="152">
        <f>Q289*H289</f>
        <v>4.9236000000000002E-3</v>
      </c>
      <c r="S289" s="152">
        <v>0</v>
      </c>
      <c r="T289" s="153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54" t="s">
        <v>227</v>
      </c>
      <c r="AT289" s="154" t="s">
        <v>143</v>
      </c>
      <c r="AU289" s="154" t="s">
        <v>84</v>
      </c>
      <c r="AY289" s="16" t="s">
        <v>140</v>
      </c>
      <c r="BE289" s="155">
        <f>IF(N289="základní",J289,0)</f>
        <v>0</v>
      </c>
      <c r="BF289" s="155">
        <f>IF(N289="snížená",J289,0)</f>
        <v>0</v>
      </c>
      <c r="BG289" s="155">
        <f>IF(N289="zákl. přenesená",J289,0)</f>
        <v>0</v>
      </c>
      <c r="BH289" s="155">
        <f>IF(N289="sníž. přenesená",J289,0)</f>
        <v>0</v>
      </c>
      <c r="BI289" s="155">
        <f>IF(N289="nulová",J289,0)</f>
        <v>0</v>
      </c>
      <c r="BJ289" s="16" t="s">
        <v>82</v>
      </c>
      <c r="BK289" s="155">
        <f>ROUND(I289*H289,2)</f>
        <v>0</v>
      </c>
      <c r="BL289" s="16" t="s">
        <v>227</v>
      </c>
      <c r="BM289" s="154" t="s">
        <v>859</v>
      </c>
    </row>
    <row r="290" spans="1:65" s="13" customFormat="1">
      <c r="B290" s="156"/>
      <c r="D290" s="157" t="s">
        <v>150</v>
      </c>
      <c r="E290" s="158" t="s">
        <v>1</v>
      </c>
      <c r="F290" s="159" t="s">
        <v>697</v>
      </c>
      <c r="H290" s="160">
        <v>124.08</v>
      </c>
      <c r="I290" s="161"/>
      <c r="L290" s="156"/>
      <c r="M290" s="162"/>
      <c r="N290" s="163"/>
      <c r="O290" s="163"/>
      <c r="P290" s="163"/>
      <c r="Q290" s="163"/>
      <c r="R290" s="163"/>
      <c r="S290" s="163"/>
      <c r="T290" s="164"/>
      <c r="AT290" s="158" t="s">
        <v>150</v>
      </c>
      <c r="AU290" s="158" t="s">
        <v>84</v>
      </c>
      <c r="AV290" s="13" t="s">
        <v>84</v>
      </c>
      <c r="AW290" s="13" t="s">
        <v>31</v>
      </c>
      <c r="AX290" s="13" t="s">
        <v>74</v>
      </c>
      <c r="AY290" s="158" t="s">
        <v>140</v>
      </c>
    </row>
    <row r="291" spans="1:65" s="13" customFormat="1">
      <c r="B291" s="156"/>
      <c r="D291" s="157" t="s">
        <v>150</v>
      </c>
      <c r="E291" s="158" t="s">
        <v>1</v>
      </c>
      <c r="F291" s="159" t="s">
        <v>698</v>
      </c>
      <c r="H291" s="160">
        <v>122.1</v>
      </c>
      <c r="I291" s="161"/>
      <c r="L291" s="156"/>
      <c r="M291" s="162"/>
      <c r="N291" s="163"/>
      <c r="O291" s="163"/>
      <c r="P291" s="163"/>
      <c r="Q291" s="163"/>
      <c r="R291" s="163"/>
      <c r="S291" s="163"/>
      <c r="T291" s="164"/>
      <c r="AT291" s="158" t="s">
        <v>150</v>
      </c>
      <c r="AU291" s="158" t="s">
        <v>84</v>
      </c>
      <c r="AV291" s="13" t="s">
        <v>84</v>
      </c>
      <c r="AW291" s="13" t="s">
        <v>31</v>
      </c>
      <c r="AX291" s="13" t="s">
        <v>74</v>
      </c>
      <c r="AY291" s="158" t="s">
        <v>140</v>
      </c>
    </row>
    <row r="292" spans="1:65" s="14" customFormat="1">
      <c r="B292" s="165"/>
      <c r="D292" s="157" t="s">
        <v>150</v>
      </c>
      <c r="E292" s="166" t="s">
        <v>1</v>
      </c>
      <c r="F292" s="167" t="s">
        <v>152</v>
      </c>
      <c r="H292" s="168">
        <v>246.18</v>
      </c>
      <c r="I292" s="169"/>
      <c r="L292" s="165"/>
      <c r="M292" s="170"/>
      <c r="N292" s="171"/>
      <c r="O292" s="171"/>
      <c r="P292" s="171"/>
      <c r="Q292" s="171"/>
      <c r="R292" s="171"/>
      <c r="S292" s="171"/>
      <c r="T292" s="172"/>
      <c r="AT292" s="166" t="s">
        <v>150</v>
      </c>
      <c r="AU292" s="166" t="s">
        <v>84</v>
      </c>
      <c r="AV292" s="14" t="s">
        <v>148</v>
      </c>
      <c r="AW292" s="14" t="s">
        <v>31</v>
      </c>
      <c r="AX292" s="14" t="s">
        <v>82</v>
      </c>
      <c r="AY292" s="166" t="s">
        <v>140</v>
      </c>
    </row>
    <row r="293" spans="1:65" s="12" customFormat="1" ht="22.9" customHeight="1">
      <c r="B293" s="129"/>
      <c r="D293" s="130" t="s">
        <v>73</v>
      </c>
      <c r="E293" s="140" t="s">
        <v>435</v>
      </c>
      <c r="F293" s="140" t="s">
        <v>436</v>
      </c>
      <c r="I293" s="132"/>
      <c r="J293" s="141">
        <f>BK293</f>
        <v>0</v>
      </c>
      <c r="L293" s="129"/>
      <c r="M293" s="134"/>
      <c r="N293" s="135"/>
      <c r="O293" s="135"/>
      <c r="P293" s="136">
        <f>SUM(P294:P301)</f>
        <v>0</v>
      </c>
      <c r="Q293" s="135"/>
      <c r="R293" s="136">
        <f>SUM(R294:R301)</f>
        <v>6.3960000000000003E-2</v>
      </c>
      <c r="S293" s="135"/>
      <c r="T293" s="137">
        <f>SUM(T294:T301)</f>
        <v>0</v>
      </c>
      <c r="AR293" s="130" t="s">
        <v>84</v>
      </c>
      <c r="AT293" s="138" t="s">
        <v>73</v>
      </c>
      <c r="AU293" s="138" t="s">
        <v>82</v>
      </c>
      <c r="AY293" s="130" t="s">
        <v>140</v>
      </c>
      <c r="BK293" s="139">
        <f>SUM(BK294:BK301)</f>
        <v>0</v>
      </c>
    </row>
    <row r="294" spans="1:65" s="2" customFormat="1" ht="24.2" customHeight="1">
      <c r="A294" s="31"/>
      <c r="B294" s="142"/>
      <c r="C294" s="143" t="s">
        <v>860</v>
      </c>
      <c r="D294" s="143" t="s">
        <v>143</v>
      </c>
      <c r="E294" s="144" t="s">
        <v>438</v>
      </c>
      <c r="F294" s="145" t="s">
        <v>439</v>
      </c>
      <c r="G294" s="146" t="s">
        <v>146</v>
      </c>
      <c r="H294" s="147">
        <v>49.2</v>
      </c>
      <c r="I294" s="148"/>
      <c r="J294" s="149">
        <f>ROUND(I294*H294,2)</f>
        <v>0</v>
      </c>
      <c r="K294" s="145" t="s">
        <v>147</v>
      </c>
      <c r="L294" s="32"/>
      <c r="M294" s="150" t="s">
        <v>1</v>
      </c>
      <c r="N294" s="151" t="s">
        <v>39</v>
      </c>
      <c r="O294" s="57"/>
      <c r="P294" s="152">
        <f>O294*H294</f>
        <v>0</v>
      </c>
      <c r="Q294" s="152">
        <v>0</v>
      </c>
      <c r="R294" s="152">
        <f>Q294*H294</f>
        <v>0</v>
      </c>
      <c r="S294" s="152">
        <v>0</v>
      </c>
      <c r="T294" s="153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54" t="s">
        <v>227</v>
      </c>
      <c r="AT294" s="154" t="s">
        <v>143</v>
      </c>
      <c r="AU294" s="154" t="s">
        <v>84</v>
      </c>
      <c r="AY294" s="16" t="s">
        <v>140</v>
      </c>
      <c r="BE294" s="155">
        <f>IF(N294="základní",J294,0)</f>
        <v>0</v>
      </c>
      <c r="BF294" s="155">
        <f>IF(N294="snížená",J294,0)</f>
        <v>0</v>
      </c>
      <c r="BG294" s="155">
        <f>IF(N294="zákl. přenesená",J294,0)</f>
        <v>0</v>
      </c>
      <c r="BH294" s="155">
        <f>IF(N294="sníž. přenesená",J294,0)</f>
        <v>0</v>
      </c>
      <c r="BI294" s="155">
        <f>IF(N294="nulová",J294,0)</f>
        <v>0</v>
      </c>
      <c r="BJ294" s="16" t="s">
        <v>82</v>
      </c>
      <c r="BK294" s="155">
        <f>ROUND(I294*H294,2)</f>
        <v>0</v>
      </c>
      <c r="BL294" s="16" t="s">
        <v>227</v>
      </c>
      <c r="BM294" s="154" t="s">
        <v>861</v>
      </c>
    </row>
    <row r="295" spans="1:65" s="13" customFormat="1">
      <c r="B295" s="156"/>
      <c r="D295" s="157" t="s">
        <v>150</v>
      </c>
      <c r="E295" s="158" t="s">
        <v>1</v>
      </c>
      <c r="F295" s="159" t="s">
        <v>862</v>
      </c>
      <c r="H295" s="160">
        <v>16.399999999999999</v>
      </c>
      <c r="I295" s="161"/>
      <c r="L295" s="156"/>
      <c r="M295" s="162"/>
      <c r="N295" s="163"/>
      <c r="O295" s="163"/>
      <c r="P295" s="163"/>
      <c r="Q295" s="163"/>
      <c r="R295" s="163"/>
      <c r="S295" s="163"/>
      <c r="T295" s="164"/>
      <c r="AT295" s="158" t="s">
        <v>150</v>
      </c>
      <c r="AU295" s="158" t="s">
        <v>84</v>
      </c>
      <c r="AV295" s="13" t="s">
        <v>84</v>
      </c>
      <c r="AW295" s="13" t="s">
        <v>31</v>
      </c>
      <c r="AX295" s="13" t="s">
        <v>74</v>
      </c>
      <c r="AY295" s="158" t="s">
        <v>140</v>
      </c>
    </row>
    <row r="296" spans="1:65" s="13" customFormat="1">
      <c r="B296" s="156"/>
      <c r="D296" s="157" t="s">
        <v>150</v>
      </c>
      <c r="E296" s="158" t="s">
        <v>1</v>
      </c>
      <c r="F296" s="159" t="s">
        <v>863</v>
      </c>
      <c r="H296" s="160">
        <v>16.399999999999999</v>
      </c>
      <c r="I296" s="161"/>
      <c r="L296" s="156"/>
      <c r="M296" s="162"/>
      <c r="N296" s="163"/>
      <c r="O296" s="163"/>
      <c r="P296" s="163"/>
      <c r="Q296" s="163"/>
      <c r="R296" s="163"/>
      <c r="S296" s="163"/>
      <c r="T296" s="164"/>
      <c r="AT296" s="158" t="s">
        <v>150</v>
      </c>
      <c r="AU296" s="158" t="s">
        <v>84</v>
      </c>
      <c r="AV296" s="13" t="s">
        <v>84</v>
      </c>
      <c r="AW296" s="13" t="s">
        <v>31</v>
      </c>
      <c r="AX296" s="13" t="s">
        <v>74</v>
      </c>
      <c r="AY296" s="158" t="s">
        <v>140</v>
      </c>
    </row>
    <row r="297" spans="1:65" s="13" customFormat="1">
      <c r="B297" s="156"/>
      <c r="D297" s="157" t="s">
        <v>150</v>
      </c>
      <c r="E297" s="158" t="s">
        <v>1</v>
      </c>
      <c r="F297" s="159" t="s">
        <v>864</v>
      </c>
      <c r="H297" s="160">
        <v>4.0999999999999996</v>
      </c>
      <c r="I297" s="161"/>
      <c r="L297" s="156"/>
      <c r="M297" s="162"/>
      <c r="N297" s="163"/>
      <c r="O297" s="163"/>
      <c r="P297" s="163"/>
      <c r="Q297" s="163"/>
      <c r="R297" s="163"/>
      <c r="S297" s="163"/>
      <c r="T297" s="164"/>
      <c r="AT297" s="158" t="s">
        <v>150</v>
      </c>
      <c r="AU297" s="158" t="s">
        <v>84</v>
      </c>
      <c r="AV297" s="13" t="s">
        <v>84</v>
      </c>
      <c r="AW297" s="13" t="s">
        <v>31</v>
      </c>
      <c r="AX297" s="13" t="s">
        <v>74</v>
      </c>
      <c r="AY297" s="158" t="s">
        <v>140</v>
      </c>
    </row>
    <row r="298" spans="1:65" s="13" customFormat="1">
      <c r="B298" s="156"/>
      <c r="D298" s="157" t="s">
        <v>150</v>
      </c>
      <c r="E298" s="158" t="s">
        <v>1</v>
      </c>
      <c r="F298" s="159" t="s">
        <v>865</v>
      </c>
      <c r="H298" s="160">
        <v>12.3</v>
      </c>
      <c r="I298" s="161"/>
      <c r="L298" s="156"/>
      <c r="M298" s="162"/>
      <c r="N298" s="163"/>
      <c r="O298" s="163"/>
      <c r="P298" s="163"/>
      <c r="Q298" s="163"/>
      <c r="R298" s="163"/>
      <c r="S298" s="163"/>
      <c r="T298" s="164"/>
      <c r="AT298" s="158" t="s">
        <v>150</v>
      </c>
      <c r="AU298" s="158" t="s">
        <v>84</v>
      </c>
      <c r="AV298" s="13" t="s">
        <v>84</v>
      </c>
      <c r="AW298" s="13" t="s">
        <v>31</v>
      </c>
      <c r="AX298" s="13" t="s">
        <v>74</v>
      </c>
      <c r="AY298" s="158" t="s">
        <v>140</v>
      </c>
    </row>
    <row r="299" spans="1:65" s="14" customFormat="1">
      <c r="B299" s="165"/>
      <c r="D299" s="157" t="s">
        <v>150</v>
      </c>
      <c r="E299" s="166" t="s">
        <v>1</v>
      </c>
      <c r="F299" s="167" t="s">
        <v>152</v>
      </c>
      <c r="H299" s="168">
        <v>49.2</v>
      </c>
      <c r="I299" s="169"/>
      <c r="L299" s="165"/>
      <c r="M299" s="170"/>
      <c r="N299" s="171"/>
      <c r="O299" s="171"/>
      <c r="P299" s="171"/>
      <c r="Q299" s="171"/>
      <c r="R299" s="171"/>
      <c r="S299" s="171"/>
      <c r="T299" s="172"/>
      <c r="AT299" s="166" t="s">
        <v>150</v>
      </c>
      <c r="AU299" s="166" t="s">
        <v>84</v>
      </c>
      <c r="AV299" s="14" t="s">
        <v>148</v>
      </c>
      <c r="AW299" s="14" t="s">
        <v>31</v>
      </c>
      <c r="AX299" s="14" t="s">
        <v>82</v>
      </c>
      <c r="AY299" s="166" t="s">
        <v>140</v>
      </c>
    </row>
    <row r="300" spans="1:65" s="2" customFormat="1" ht="16.5" customHeight="1">
      <c r="A300" s="31"/>
      <c r="B300" s="142"/>
      <c r="C300" s="173" t="s">
        <v>866</v>
      </c>
      <c r="D300" s="173" t="s">
        <v>230</v>
      </c>
      <c r="E300" s="174" t="s">
        <v>443</v>
      </c>
      <c r="F300" s="175" t="s">
        <v>444</v>
      </c>
      <c r="G300" s="176" t="s">
        <v>146</v>
      </c>
      <c r="H300" s="177">
        <v>49.2</v>
      </c>
      <c r="I300" s="178"/>
      <c r="J300" s="179">
        <f>ROUND(I300*H300,2)</f>
        <v>0</v>
      </c>
      <c r="K300" s="175" t="s">
        <v>147</v>
      </c>
      <c r="L300" s="180"/>
      <c r="M300" s="181" t="s">
        <v>1</v>
      </c>
      <c r="N300" s="182" t="s">
        <v>39</v>
      </c>
      <c r="O300" s="57"/>
      <c r="P300" s="152">
        <f>O300*H300</f>
        <v>0</v>
      </c>
      <c r="Q300" s="152">
        <v>1.2999999999999999E-3</v>
      </c>
      <c r="R300" s="152">
        <f>Q300*H300</f>
        <v>6.3960000000000003E-2</v>
      </c>
      <c r="S300" s="152">
        <v>0</v>
      </c>
      <c r="T300" s="153">
        <f>S300*H300</f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54" t="s">
        <v>233</v>
      </c>
      <c r="AT300" s="154" t="s">
        <v>230</v>
      </c>
      <c r="AU300" s="154" t="s">
        <v>84</v>
      </c>
      <c r="AY300" s="16" t="s">
        <v>140</v>
      </c>
      <c r="BE300" s="155">
        <f>IF(N300="základní",J300,0)</f>
        <v>0</v>
      </c>
      <c r="BF300" s="155">
        <f>IF(N300="snížená",J300,0)</f>
        <v>0</v>
      </c>
      <c r="BG300" s="155">
        <f>IF(N300="zákl. přenesená",J300,0)</f>
        <v>0</v>
      </c>
      <c r="BH300" s="155">
        <f>IF(N300="sníž. přenesená",J300,0)</f>
        <v>0</v>
      </c>
      <c r="BI300" s="155">
        <f>IF(N300="nulová",J300,0)</f>
        <v>0</v>
      </c>
      <c r="BJ300" s="16" t="s">
        <v>82</v>
      </c>
      <c r="BK300" s="155">
        <f>ROUND(I300*H300,2)</f>
        <v>0</v>
      </c>
      <c r="BL300" s="16" t="s">
        <v>227</v>
      </c>
      <c r="BM300" s="154" t="s">
        <v>867</v>
      </c>
    </row>
    <row r="301" spans="1:65" s="2" customFormat="1" ht="37.9" customHeight="1">
      <c r="A301" s="31"/>
      <c r="B301" s="142"/>
      <c r="C301" s="143" t="s">
        <v>868</v>
      </c>
      <c r="D301" s="143" t="s">
        <v>143</v>
      </c>
      <c r="E301" s="144" t="s">
        <v>447</v>
      </c>
      <c r="F301" s="145" t="s">
        <v>448</v>
      </c>
      <c r="G301" s="146" t="s">
        <v>239</v>
      </c>
      <c r="H301" s="183"/>
      <c r="I301" s="148"/>
      <c r="J301" s="149">
        <f>ROUND(I301*H301,2)</f>
        <v>0</v>
      </c>
      <c r="K301" s="145" t="s">
        <v>147</v>
      </c>
      <c r="L301" s="32"/>
      <c r="M301" s="150" t="s">
        <v>1</v>
      </c>
      <c r="N301" s="151" t="s">
        <v>39</v>
      </c>
      <c r="O301" s="57"/>
      <c r="P301" s="152">
        <f>O301*H301</f>
        <v>0</v>
      </c>
      <c r="Q301" s="152">
        <v>0</v>
      </c>
      <c r="R301" s="152">
        <f>Q301*H301</f>
        <v>0</v>
      </c>
      <c r="S301" s="152">
        <v>0</v>
      </c>
      <c r="T301" s="153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54" t="s">
        <v>227</v>
      </c>
      <c r="AT301" s="154" t="s">
        <v>143</v>
      </c>
      <c r="AU301" s="154" t="s">
        <v>84</v>
      </c>
      <c r="AY301" s="16" t="s">
        <v>140</v>
      </c>
      <c r="BE301" s="155">
        <f>IF(N301="základní",J301,0)</f>
        <v>0</v>
      </c>
      <c r="BF301" s="155">
        <f>IF(N301="snížená",J301,0)</f>
        <v>0</v>
      </c>
      <c r="BG301" s="155">
        <f>IF(N301="zákl. přenesená",J301,0)</f>
        <v>0</v>
      </c>
      <c r="BH301" s="155">
        <f>IF(N301="sníž. přenesená",J301,0)</f>
        <v>0</v>
      </c>
      <c r="BI301" s="155">
        <f>IF(N301="nulová",J301,0)</f>
        <v>0</v>
      </c>
      <c r="BJ301" s="16" t="s">
        <v>82</v>
      </c>
      <c r="BK301" s="155">
        <f>ROUND(I301*H301,2)</f>
        <v>0</v>
      </c>
      <c r="BL301" s="16" t="s">
        <v>227</v>
      </c>
      <c r="BM301" s="154" t="s">
        <v>869</v>
      </c>
    </row>
    <row r="302" spans="1:65" s="12" customFormat="1" ht="25.9" customHeight="1">
      <c r="B302" s="129"/>
      <c r="D302" s="130" t="s">
        <v>73</v>
      </c>
      <c r="E302" s="131" t="s">
        <v>450</v>
      </c>
      <c r="F302" s="131" t="s">
        <v>451</v>
      </c>
      <c r="I302" s="132"/>
      <c r="J302" s="133">
        <f>BK302</f>
        <v>0</v>
      </c>
      <c r="L302" s="129"/>
      <c r="M302" s="134"/>
      <c r="N302" s="135"/>
      <c r="O302" s="135"/>
      <c r="P302" s="136">
        <f>P303</f>
        <v>0</v>
      </c>
      <c r="Q302" s="135"/>
      <c r="R302" s="136">
        <f>R303</f>
        <v>0</v>
      </c>
      <c r="S302" s="135"/>
      <c r="T302" s="137">
        <f>T303</f>
        <v>0</v>
      </c>
      <c r="AR302" s="130" t="s">
        <v>148</v>
      </c>
      <c r="AT302" s="138" t="s">
        <v>73</v>
      </c>
      <c r="AU302" s="138" t="s">
        <v>74</v>
      </c>
      <c r="AY302" s="130" t="s">
        <v>140</v>
      </c>
      <c r="BK302" s="139">
        <f>BK303</f>
        <v>0</v>
      </c>
    </row>
    <row r="303" spans="1:65" s="2" customFormat="1" ht="24.2" customHeight="1">
      <c r="A303" s="31"/>
      <c r="B303" s="142"/>
      <c r="C303" s="143" t="s">
        <v>870</v>
      </c>
      <c r="D303" s="143" t="s">
        <v>143</v>
      </c>
      <c r="E303" s="144" t="s">
        <v>453</v>
      </c>
      <c r="F303" s="145" t="s">
        <v>454</v>
      </c>
      <c r="G303" s="146" t="s">
        <v>455</v>
      </c>
      <c r="H303" s="147">
        <v>48</v>
      </c>
      <c r="I303" s="148"/>
      <c r="J303" s="149">
        <f>ROUND(I303*H303,2)</f>
        <v>0</v>
      </c>
      <c r="K303" s="145" t="s">
        <v>147</v>
      </c>
      <c r="L303" s="32"/>
      <c r="M303" s="184" t="s">
        <v>1</v>
      </c>
      <c r="N303" s="185" t="s">
        <v>39</v>
      </c>
      <c r="O303" s="186"/>
      <c r="P303" s="187">
        <f>O303*H303</f>
        <v>0</v>
      </c>
      <c r="Q303" s="187">
        <v>0</v>
      </c>
      <c r="R303" s="187">
        <f>Q303*H303</f>
        <v>0</v>
      </c>
      <c r="S303" s="187">
        <v>0</v>
      </c>
      <c r="T303" s="188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54" t="s">
        <v>456</v>
      </c>
      <c r="AT303" s="154" t="s">
        <v>143</v>
      </c>
      <c r="AU303" s="154" t="s">
        <v>82</v>
      </c>
      <c r="AY303" s="16" t="s">
        <v>140</v>
      </c>
      <c r="BE303" s="155">
        <f>IF(N303="základní",J303,0)</f>
        <v>0</v>
      </c>
      <c r="BF303" s="155">
        <f>IF(N303="snížená",J303,0)</f>
        <v>0</v>
      </c>
      <c r="BG303" s="155">
        <f>IF(N303="zákl. přenesená",J303,0)</f>
        <v>0</v>
      </c>
      <c r="BH303" s="155">
        <f>IF(N303="sníž. přenesená",J303,0)</f>
        <v>0</v>
      </c>
      <c r="BI303" s="155">
        <f>IF(N303="nulová",J303,0)</f>
        <v>0</v>
      </c>
      <c r="BJ303" s="16" t="s">
        <v>82</v>
      </c>
      <c r="BK303" s="155">
        <f>ROUND(I303*H303,2)</f>
        <v>0</v>
      </c>
      <c r="BL303" s="16" t="s">
        <v>456</v>
      </c>
      <c r="BM303" s="154" t="s">
        <v>871</v>
      </c>
    </row>
    <row r="304" spans="1:65" s="2" customFormat="1" ht="6.95" customHeight="1">
      <c r="A304" s="31"/>
      <c r="B304" s="46"/>
      <c r="C304" s="47"/>
      <c r="D304" s="47"/>
      <c r="E304" s="47"/>
      <c r="F304" s="47"/>
      <c r="G304" s="47"/>
      <c r="H304" s="47"/>
      <c r="I304" s="47"/>
      <c r="J304" s="47"/>
      <c r="K304" s="47"/>
      <c r="L304" s="32"/>
      <c r="M304" s="31"/>
      <c r="O304" s="31"/>
      <c r="P304" s="31"/>
      <c r="Q304" s="31"/>
      <c r="R304" s="31"/>
      <c r="S304" s="31"/>
      <c r="T304" s="31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</row>
  </sheetData>
  <autoFilter ref="C138:K303"/>
  <mergeCells count="9">
    <mergeCell ref="E87:H87"/>
    <mergeCell ref="E129:H129"/>
    <mergeCell ref="E131:H13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9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6" t="s">
        <v>96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100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1" t="str">
        <f>'Rekapitulace stavby'!K6</f>
        <v>Stavební úpravy v odborných učebnách - projekt „Odborné učebny“ registrační číslo CZ.10.01.01/00/23_005/0000288</v>
      </c>
      <c r="F7" s="232"/>
      <c r="G7" s="232"/>
      <c r="H7" s="232"/>
      <c r="L7" s="19"/>
    </row>
    <row r="8" spans="1:46" s="2" customFormat="1" ht="12" customHeight="1">
      <c r="A8" s="31"/>
      <c r="B8" s="32"/>
      <c r="C8" s="31"/>
      <c r="D8" s="26" t="s">
        <v>101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6" t="s">
        <v>872</v>
      </c>
      <c r="F9" s="230"/>
      <c r="G9" s="230"/>
      <c r="H9" s="23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4" t="str">
        <f>'Rekapitulace stavby'!AN8</f>
        <v>21. 7. 2024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">
        <v>25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26</v>
      </c>
      <c r="F15" s="31"/>
      <c r="G15" s="31"/>
      <c r="H15" s="31"/>
      <c r="I15" s="26" t="s">
        <v>27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28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3" t="str">
        <f>'Rekapitulace stavby'!E14</f>
        <v>Vyplň údaj</v>
      </c>
      <c r="F18" s="203"/>
      <c r="G18" s="203"/>
      <c r="H18" s="203"/>
      <c r="I18" s="26" t="s">
        <v>27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30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27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27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33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07" t="s">
        <v>1</v>
      </c>
      <c r="F27" s="207"/>
      <c r="G27" s="207"/>
      <c r="H27" s="207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34</v>
      </c>
      <c r="E30" s="31"/>
      <c r="F30" s="31"/>
      <c r="G30" s="31"/>
      <c r="H30" s="31"/>
      <c r="I30" s="31"/>
      <c r="J30" s="70">
        <f>ROUND(J124,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36</v>
      </c>
      <c r="G32" s="31"/>
      <c r="H32" s="31"/>
      <c r="I32" s="35" t="s">
        <v>35</v>
      </c>
      <c r="J32" s="35" t="s">
        <v>37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38</v>
      </c>
      <c r="E33" s="26" t="s">
        <v>39</v>
      </c>
      <c r="F33" s="98">
        <f>ROUND((SUM(BE124:BE328)),  2)</f>
        <v>0</v>
      </c>
      <c r="G33" s="31"/>
      <c r="H33" s="31"/>
      <c r="I33" s="99">
        <v>0.21</v>
      </c>
      <c r="J33" s="98">
        <f>ROUND(((SUM(BE124:BE328))*I33),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40</v>
      </c>
      <c r="F34" s="98">
        <f>ROUND((SUM(BF124:BF328)),  2)</f>
        <v>0</v>
      </c>
      <c r="G34" s="31"/>
      <c r="H34" s="31"/>
      <c r="I34" s="99">
        <v>0.12</v>
      </c>
      <c r="J34" s="98">
        <f>ROUND(((SUM(BF124:BF328))*I34),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41</v>
      </c>
      <c r="F35" s="98">
        <f>ROUND((SUM(BG124:BG328)),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98">
        <f>ROUND((SUM(BH124:BH328)),  2)</f>
        <v>0</v>
      </c>
      <c r="G36" s="31"/>
      <c r="H36" s="31"/>
      <c r="I36" s="99">
        <v>0.12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98">
        <f>ROUND((SUM(BI124:BI328)),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44</v>
      </c>
      <c r="E39" s="59"/>
      <c r="F39" s="59"/>
      <c r="G39" s="102" t="s">
        <v>45</v>
      </c>
      <c r="H39" s="103" t="s">
        <v>46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49</v>
      </c>
      <c r="E61" s="34"/>
      <c r="F61" s="106" t="s">
        <v>50</v>
      </c>
      <c r="G61" s="44" t="s">
        <v>49</v>
      </c>
      <c r="H61" s="34"/>
      <c r="I61" s="34"/>
      <c r="J61" s="107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49</v>
      </c>
      <c r="E76" s="34"/>
      <c r="F76" s="106" t="s">
        <v>50</v>
      </c>
      <c r="G76" s="44" t="s">
        <v>49</v>
      </c>
      <c r="H76" s="34"/>
      <c r="I76" s="34"/>
      <c r="J76" s="107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103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1"/>
      <c r="D85" s="31"/>
      <c r="E85" s="231" t="str">
        <f>E7</f>
        <v>Stavební úpravy v odborných učebnách - projekt „Odborné učebny“ registrační číslo CZ.10.01.01/00/23_005/0000288</v>
      </c>
      <c r="F85" s="232"/>
      <c r="G85" s="232"/>
      <c r="H85" s="23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101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1"/>
      <c r="D87" s="31"/>
      <c r="E87" s="216" t="str">
        <f>E9</f>
        <v>05 - Elektroinstalace</v>
      </c>
      <c r="F87" s="230"/>
      <c r="G87" s="230"/>
      <c r="H87" s="23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19</v>
      </c>
      <c r="D89" s="31"/>
      <c r="E89" s="31"/>
      <c r="F89" s="24" t="str">
        <f>F12</f>
        <v xml:space="preserve"> </v>
      </c>
      <c r="G89" s="31"/>
      <c r="H89" s="31"/>
      <c r="I89" s="26" t="s">
        <v>21</v>
      </c>
      <c r="J89" s="54" t="str">
        <f>IF(J12="","",J12)</f>
        <v>21. 7. 2024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1"/>
      <c r="B91" s="32"/>
      <c r="C91" s="26" t="s">
        <v>23</v>
      </c>
      <c r="D91" s="31"/>
      <c r="E91" s="31"/>
      <c r="F91" s="24" t="str">
        <f>E15</f>
        <v>Gymnázium Cheb, Nerudova 2283/7, Cheb</v>
      </c>
      <c r="G91" s="31"/>
      <c r="H91" s="31"/>
      <c r="I91" s="26" t="s">
        <v>30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1"/>
      <c r="E92" s="31"/>
      <c r="F92" s="24" t="str">
        <f>IF(E18="","",E18)</f>
        <v>Vyplň údaj</v>
      </c>
      <c r="G92" s="31"/>
      <c r="H92" s="31"/>
      <c r="I92" s="26" t="s">
        <v>32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08" t="s">
        <v>104</v>
      </c>
      <c r="D94" s="100"/>
      <c r="E94" s="100"/>
      <c r="F94" s="100"/>
      <c r="G94" s="100"/>
      <c r="H94" s="100"/>
      <c r="I94" s="100"/>
      <c r="J94" s="109" t="s">
        <v>105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10" t="s">
        <v>106</v>
      </c>
      <c r="D96" s="31"/>
      <c r="E96" s="31"/>
      <c r="F96" s="31"/>
      <c r="G96" s="31"/>
      <c r="H96" s="31"/>
      <c r="I96" s="31"/>
      <c r="J96" s="70">
        <f>J124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107</v>
      </c>
    </row>
    <row r="97" spans="1:31" s="9" customFormat="1" ht="24.95" hidden="1" customHeight="1">
      <c r="B97" s="111"/>
      <c r="D97" s="112" t="s">
        <v>873</v>
      </c>
      <c r="E97" s="113"/>
      <c r="F97" s="113"/>
      <c r="G97" s="113"/>
      <c r="H97" s="113"/>
      <c r="I97" s="113"/>
      <c r="J97" s="114">
        <f>J125</f>
        <v>0</v>
      </c>
      <c r="L97" s="111"/>
    </row>
    <row r="98" spans="1:31" s="10" customFormat="1" ht="19.899999999999999" hidden="1" customHeight="1">
      <c r="B98" s="115"/>
      <c r="D98" s="116" t="s">
        <v>874</v>
      </c>
      <c r="E98" s="117"/>
      <c r="F98" s="117"/>
      <c r="G98" s="117"/>
      <c r="H98" s="117"/>
      <c r="I98" s="117"/>
      <c r="J98" s="118">
        <f>J126</f>
        <v>0</v>
      </c>
      <c r="L98" s="115"/>
    </row>
    <row r="99" spans="1:31" s="10" customFormat="1" ht="19.899999999999999" hidden="1" customHeight="1">
      <c r="B99" s="115"/>
      <c r="D99" s="116" t="s">
        <v>875</v>
      </c>
      <c r="E99" s="117"/>
      <c r="F99" s="117"/>
      <c r="G99" s="117"/>
      <c r="H99" s="117"/>
      <c r="I99" s="117"/>
      <c r="J99" s="118">
        <f>J154</f>
        <v>0</v>
      </c>
      <c r="L99" s="115"/>
    </row>
    <row r="100" spans="1:31" s="10" customFormat="1" ht="19.899999999999999" hidden="1" customHeight="1">
      <c r="B100" s="115"/>
      <c r="D100" s="116" t="s">
        <v>876</v>
      </c>
      <c r="E100" s="117"/>
      <c r="F100" s="117"/>
      <c r="G100" s="117"/>
      <c r="H100" s="117"/>
      <c r="I100" s="117"/>
      <c r="J100" s="118">
        <f>J182</f>
        <v>0</v>
      </c>
      <c r="L100" s="115"/>
    </row>
    <row r="101" spans="1:31" s="10" customFormat="1" ht="19.899999999999999" hidden="1" customHeight="1">
      <c r="B101" s="115"/>
      <c r="D101" s="116" t="s">
        <v>877</v>
      </c>
      <c r="E101" s="117"/>
      <c r="F101" s="117"/>
      <c r="G101" s="117"/>
      <c r="H101" s="117"/>
      <c r="I101" s="117"/>
      <c r="J101" s="118">
        <f>J217</f>
        <v>0</v>
      </c>
      <c r="L101" s="115"/>
    </row>
    <row r="102" spans="1:31" s="10" customFormat="1" ht="19.899999999999999" hidden="1" customHeight="1">
      <c r="B102" s="115"/>
      <c r="D102" s="116" t="s">
        <v>878</v>
      </c>
      <c r="E102" s="117"/>
      <c r="F102" s="117"/>
      <c r="G102" s="117"/>
      <c r="H102" s="117"/>
      <c r="I102" s="117"/>
      <c r="J102" s="118">
        <f>J243</f>
        <v>0</v>
      </c>
      <c r="L102" s="115"/>
    </row>
    <row r="103" spans="1:31" s="10" customFormat="1" ht="19.899999999999999" hidden="1" customHeight="1">
      <c r="B103" s="115"/>
      <c r="D103" s="116" t="s">
        <v>879</v>
      </c>
      <c r="E103" s="117"/>
      <c r="F103" s="117"/>
      <c r="G103" s="117"/>
      <c r="H103" s="117"/>
      <c r="I103" s="117"/>
      <c r="J103" s="118">
        <f>J275</f>
        <v>0</v>
      </c>
      <c r="L103" s="115"/>
    </row>
    <row r="104" spans="1:31" s="10" customFormat="1" ht="19.899999999999999" hidden="1" customHeight="1">
      <c r="B104" s="115"/>
      <c r="D104" s="116" t="s">
        <v>880</v>
      </c>
      <c r="E104" s="117"/>
      <c r="F104" s="117"/>
      <c r="G104" s="117"/>
      <c r="H104" s="117"/>
      <c r="I104" s="117"/>
      <c r="J104" s="118">
        <f>J297</f>
        <v>0</v>
      </c>
      <c r="L104" s="115"/>
    </row>
    <row r="105" spans="1:31" s="2" customFormat="1" ht="21.75" hidden="1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hidden="1" customHeight="1">
      <c r="A106" s="31"/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hidden="1"/>
    <row r="108" spans="1:31" hidden="1"/>
    <row r="109" spans="1:31" hidden="1"/>
    <row r="110" spans="1:31" s="2" customFormat="1" ht="6.95" customHeight="1">
      <c r="A110" s="31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24.95" customHeight="1">
      <c r="A111" s="31"/>
      <c r="B111" s="32"/>
      <c r="C111" s="20" t="s">
        <v>125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16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231" t="str">
        <f>E7</f>
        <v>Stavební úpravy v odborných učebnách - projekt „Odborné učebny“ registrační číslo CZ.10.01.01/00/23_005/0000288</v>
      </c>
      <c r="F114" s="232"/>
      <c r="G114" s="232"/>
      <c r="H114" s="232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101</v>
      </c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6.5" customHeight="1">
      <c r="A116" s="31"/>
      <c r="B116" s="32"/>
      <c r="C116" s="31"/>
      <c r="D116" s="31"/>
      <c r="E116" s="216" t="str">
        <f>E9</f>
        <v>05 - Elektroinstalace</v>
      </c>
      <c r="F116" s="230"/>
      <c r="G116" s="230"/>
      <c r="H116" s="230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2" customHeight="1">
      <c r="A118" s="31"/>
      <c r="B118" s="32"/>
      <c r="C118" s="26" t="s">
        <v>19</v>
      </c>
      <c r="D118" s="31"/>
      <c r="E118" s="31"/>
      <c r="F118" s="24" t="str">
        <f>F12</f>
        <v xml:space="preserve"> </v>
      </c>
      <c r="G118" s="31"/>
      <c r="H118" s="31"/>
      <c r="I118" s="26" t="s">
        <v>21</v>
      </c>
      <c r="J118" s="54" t="str">
        <f>IF(J12="","",J12)</f>
        <v>21. 7. 2024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6.9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23</v>
      </c>
      <c r="D120" s="31"/>
      <c r="E120" s="31"/>
      <c r="F120" s="24" t="str">
        <f>E15</f>
        <v>Gymnázium Cheb, Nerudova 2283/7, Cheb</v>
      </c>
      <c r="G120" s="31"/>
      <c r="H120" s="31"/>
      <c r="I120" s="26" t="s">
        <v>30</v>
      </c>
      <c r="J120" s="29" t="str">
        <f>E21</f>
        <v xml:space="preserve"> </v>
      </c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28</v>
      </c>
      <c r="D121" s="31"/>
      <c r="E121" s="31"/>
      <c r="F121" s="24" t="str">
        <f>IF(E18="","",E18)</f>
        <v>Vyplň údaj</v>
      </c>
      <c r="G121" s="31"/>
      <c r="H121" s="31"/>
      <c r="I121" s="26" t="s">
        <v>32</v>
      </c>
      <c r="J121" s="29" t="str">
        <f>E24</f>
        <v xml:space="preserve"> </v>
      </c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0.35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11" customFormat="1" ht="29.25" customHeight="1">
      <c r="A123" s="119"/>
      <c r="B123" s="120"/>
      <c r="C123" s="121" t="s">
        <v>126</v>
      </c>
      <c r="D123" s="122" t="s">
        <v>59</v>
      </c>
      <c r="E123" s="122" t="s">
        <v>55</v>
      </c>
      <c r="F123" s="122" t="s">
        <v>56</v>
      </c>
      <c r="G123" s="122" t="s">
        <v>127</v>
      </c>
      <c r="H123" s="122" t="s">
        <v>128</v>
      </c>
      <c r="I123" s="122" t="s">
        <v>129</v>
      </c>
      <c r="J123" s="122" t="s">
        <v>105</v>
      </c>
      <c r="K123" s="123" t="s">
        <v>130</v>
      </c>
      <c r="L123" s="124"/>
      <c r="M123" s="61" t="s">
        <v>1</v>
      </c>
      <c r="N123" s="62" t="s">
        <v>38</v>
      </c>
      <c r="O123" s="62" t="s">
        <v>131</v>
      </c>
      <c r="P123" s="62" t="s">
        <v>132</v>
      </c>
      <c r="Q123" s="62" t="s">
        <v>133</v>
      </c>
      <c r="R123" s="62" t="s">
        <v>134</v>
      </c>
      <c r="S123" s="62" t="s">
        <v>135</v>
      </c>
      <c r="T123" s="63" t="s">
        <v>136</v>
      </c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</row>
    <row r="124" spans="1:65" s="2" customFormat="1" ht="22.9" customHeight="1">
      <c r="A124" s="31"/>
      <c r="B124" s="32"/>
      <c r="C124" s="68" t="s">
        <v>137</v>
      </c>
      <c r="D124" s="31"/>
      <c r="E124" s="31"/>
      <c r="F124" s="31"/>
      <c r="G124" s="31"/>
      <c r="H124" s="31"/>
      <c r="I124" s="31"/>
      <c r="J124" s="125">
        <f>BK124</f>
        <v>0</v>
      </c>
      <c r="K124" s="31"/>
      <c r="L124" s="32"/>
      <c r="M124" s="64"/>
      <c r="N124" s="55"/>
      <c r="O124" s="65"/>
      <c r="P124" s="126">
        <f>P125</f>
        <v>0</v>
      </c>
      <c r="Q124" s="65"/>
      <c r="R124" s="126">
        <f>R125</f>
        <v>0</v>
      </c>
      <c r="S124" s="65"/>
      <c r="T124" s="127">
        <f>T125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6" t="s">
        <v>73</v>
      </c>
      <c r="AU124" s="16" t="s">
        <v>107</v>
      </c>
      <c r="BK124" s="128">
        <f>BK125</f>
        <v>0</v>
      </c>
    </row>
    <row r="125" spans="1:65" s="12" customFormat="1" ht="25.9" customHeight="1">
      <c r="B125" s="129"/>
      <c r="D125" s="130" t="s">
        <v>73</v>
      </c>
      <c r="E125" s="131" t="s">
        <v>230</v>
      </c>
      <c r="F125" s="131" t="s">
        <v>95</v>
      </c>
      <c r="I125" s="132"/>
      <c r="J125" s="133">
        <f>BK125</f>
        <v>0</v>
      </c>
      <c r="L125" s="129"/>
      <c r="M125" s="134"/>
      <c r="N125" s="135"/>
      <c r="O125" s="135"/>
      <c r="P125" s="136">
        <f>P126+P154+P182+P217+P243+P275+P297</f>
        <v>0</v>
      </c>
      <c r="Q125" s="135"/>
      <c r="R125" s="136">
        <f>R126+R154+R182+R217+R243+R275+R297</f>
        <v>0</v>
      </c>
      <c r="S125" s="135"/>
      <c r="T125" s="137">
        <f>T126+T154+T182+T217+T243+T275+T297</f>
        <v>0</v>
      </c>
      <c r="AR125" s="130" t="s">
        <v>141</v>
      </c>
      <c r="AT125" s="138" t="s">
        <v>73</v>
      </c>
      <c r="AU125" s="138" t="s">
        <v>74</v>
      </c>
      <c r="AY125" s="130" t="s">
        <v>140</v>
      </c>
      <c r="BK125" s="139">
        <f>BK126+BK154+BK182+BK217+BK243+BK275+BK297</f>
        <v>0</v>
      </c>
    </row>
    <row r="126" spans="1:65" s="12" customFormat="1" ht="22.9" customHeight="1">
      <c r="B126" s="129"/>
      <c r="D126" s="130" t="s">
        <v>73</v>
      </c>
      <c r="E126" s="140" t="s">
        <v>881</v>
      </c>
      <c r="F126" s="140" t="s">
        <v>882</v>
      </c>
      <c r="I126" s="132"/>
      <c r="J126" s="141">
        <f>BK126</f>
        <v>0</v>
      </c>
      <c r="L126" s="129"/>
      <c r="M126" s="134"/>
      <c r="N126" s="135"/>
      <c r="O126" s="135"/>
      <c r="P126" s="136">
        <f>SUM(P127:P153)</f>
        <v>0</v>
      </c>
      <c r="Q126" s="135"/>
      <c r="R126" s="136">
        <f>SUM(R127:R153)</f>
        <v>0</v>
      </c>
      <c r="S126" s="135"/>
      <c r="T126" s="137">
        <f>SUM(T127:T153)</f>
        <v>0</v>
      </c>
      <c r="AR126" s="130" t="s">
        <v>141</v>
      </c>
      <c r="AT126" s="138" t="s">
        <v>73</v>
      </c>
      <c r="AU126" s="138" t="s">
        <v>82</v>
      </c>
      <c r="AY126" s="130" t="s">
        <v>140</v>
      </c>
      <c r="BK126" s="139">
        <f>SUM(BK127:BK153)</f>
        <v>0</v>
      </c>
    </row>
    <row r="127" spans="1:65" s="2" customFormat="1" ht="24.2" customHeight="1">
      <c r="A127" s="31"/>
      <c r="B127" s="142"/>
      <c r="C127" s="173" t="s">
        <v>82</v>
      </c>
      <c r="D127" s="173" t="s">
        <v>230</v>
      </c>
      <c r="E127" s="174" t="s">
        <v>883</v>
      </c>
      <c r="F127" s="175" t="s">
        <v>884</v>
      </c>
      <c r="G127" s="176" t="s">
        <v>885</v>
      </c>
      <c r="H127" s="177">
        <v>16</v>
      </c>
      <c r="I127" s="178"/>
      <c r="J127" s="179">
        <f t="shared" ref="J127:J153" si="0">ROUND(I127*H127,2)</f>
        <v>0</v>
      </c>
      <c r="K127" s="175" t="s">
        <v>1</v>
      </c>
      <c r="L127" s="180"/>
      <c r="M127" s="181" t="s">
        <v>1</v>
      </c>
      <c r="N127" s="182" t="s">
        <v>39</v>
      </c>
      <c r="O127" s="57"/>
      <c r="P127" s="152">
        <f t="shared" ref="P127:P153" si="1">O127*H127</f>
        <v>0</v>
      </c>
      <c r="Q127" s="152">
        <v>0</v>
      </c>
      <c r="R127" s="152">
        <f t="shared" ref="R127:R153" si="2">Q127*H127</f>
        <v>0</v>
      </c>
      <c r="S127" s="152">
        <v>0</v>
      </c>
      <c r="T127" s="153">
        <f t="shared" ref="T127:T153" si="3"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4" t="s">
        <v>185</v>
      </c>
      <c r="AT127" s="154" t="s">
        <v>230</v>
      </c>
      <c r="AU127" s="154" t="s">
        <v>84</v>
      </c>
      <c r="AY127" s="16" t="s">
        <v>140</v>
      </c>
      <c r="BE127" s="155">
        <f t="shared" ref="BE127:BE153" si="4">IF(N127="základní",J127,0)</f>
        <v>0</v>
      </c>
      <c r="BF127" s="155">
        <f t="shared" ref="BF127:BF153" si="5">IF(N127="snížená",J127,0)</f>
        <v>0</v>
      </c>
      <c r="BG127" s="155">
        <f t="shared" ref="BG127:BG153" si="6">IF(N127="zákl. přenesená",J127,0)</f>
        <v>0</v>
      </c>
      <c r="BH127" s="155">
        <f t="shared" ref="BH127:BH153" si="7">IF(N127="sníž. přenesená",J127,0)</f>
        <v>0</v>
      </c>
      <c r="BI127" s="155">
        <f t="shared" ref="BI127:BI153" si="8">IF(N127="nulová",J127,0)</f>
        <v>0</v>
      </c>
      <c r="BJ127" s="16" t="s">
        <v>82</v>
      </c>
      <c r="BK127" s="155">
        <f t="shared" ref="BK127:BK153" si="9">ROUND(I127*H127,2)</f>
        <v>0</v>
      </c>
      <c r="BL127" s="16" t="s">
        <v>148</v>
      </c>
      <c r="BM127" s="154" t="s">
        <v>886</v>
      </c>
    </row>
    <row r="128" spans="1:65" s="2" customFormat="1" ht="33" customHeight="1">
      <c r="A128" s="31"/>
      <c r="B128" s="142"/>
      <c r="C128" s="143" t="s">
        <v>84</v>
      </c>
      <c r="D128" s="143" t="s">
        <v>143</v>
      </c>
      <c r="E128" s="144" t="s">
        <v>887</v>
      </c>
      <c r="F128" s="145" t="s">
        <v>888</v>
      </c>
      <c r="G128" s="146" t="s">
        <v>157</v>
      </c>
      <c r="H128" s="147">
        <v>16</v>
      </c>
      <c r="I128" s="148"/>
      <c r="J128" s="149">
        <f t="shared" si="0"/>
        <v>0</v>
      </c>
      <c r="K128" s="145" t="s">
        <v>1</v>
      </c>
      <c r="L128" s="32"/>
      <c r="M128" s="150" t="s">
        <v>1</v>
      </c>
      <c r="N128" s="151" t="s">
        <v>39</v>
      </c>
      <c r="O128" s="57"/>
      <c r="P128" s="152">
        <f t="shared" si="1"/>
        <v>0</v>
      </c>
      <c r="Q128" s="152">
        <v>0</v>
      </c>
      <c r="R128" s="152">
        <f t="shared" si="2"/>
        <v>0</v>
      </c>
      <c r="S128" s="152">
        <v>0</v>
      </c>
      <c r="T128" s="153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4" t="s">
        <v>148</v>
      </c>
      <c r="AT128" s="154" t="s">
        <v>143</v>
      </c>
      <c r="AU128" s="154" t="s">
        <v>84</v>
      </c>
      <c r="AY128" s="16" t="s">
        <v>140</v>
      </c>
      <c r="BE128" s="155">
        <f t="shared" si="4"/>
        <v>0</v>
      </c>
      <c r="BF128" s="155">
        <f t="shared" si="5"/>
        <v>0</v>
      </c>
      <c r="BG128" s="155">
        <f t="shared" si="6"/>
        <v>0</v>
      </c>
      <c r="BH128" s="155">
        <f t="shared" si="7"/>
        <v>0</v>
      </c>
      <c r="BI128" s="155">
        <f t="shared" si="8"/>
        <v>0</v>
      </c>
      <c r="BJ128" s="16" t="s">
        <v>82</v>
      </c>
      <c r="BK128" s="155">
        <f t="shared" si="9"/>
        <v>0</v>
      </c>
      <c r="BL128" s="16" t="s">
        <v>148</v>
      </c>
      <c r="BM128" s="154" t="s">
        <v>889</v>
      </c>
    </row>
    <row r="129" spans="1:65" s="2" customFormat="1" ht="24.2" customHeight="1">
      <c r="A129" s="31"/>
      <c r="B129" s="142"/>
      <c r="C129" s="173" t="s">
        <v>141</v>
      </c>
      <c r="D129" s="173" t="s">
        <v>230</v>
      </c>
      <c r="E129" s="174" t="s">
        <v>890</v>
      </c>
      <c r="F129" s="175" t="s">
        <v>891</v>
      </c>
      <c r="G129" s="176" t="s">
        <v>885</v>
      </c>
      <c r="H129" s="177">
        <v>8</v>
      </c>
      <c r="I129" s="178"/>
      <c r="J129" s="179">
        <f t="shared" si="0"/>
        <v>0</v>
      </c>
      <c r="K129" s="175" t="s">
        <v>1</v>
      </c>
      <c r="L129" s="180"/>
      <c r="M129" s="181" t="s">
        <v>1</v>
      </c>
      <c r="N129" s="182" t="s">
        <v>39</v>
      </c>
      <c r="O129" s="57"/>
      <c r="P129" s="152">
        <f t="shared" si="1"/>
        <v>0</v>
      </c>
      <c r="Q129" s="152">
        <v>0</v>
      </c>
      <c r="R129" s="152">
        <f t="shared" si="2"/>
        <v>0</v>
      </c>
      <c r="S129" s="152">
        <v>0</v>
      </c>
      <c r="T129" s="153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4" t="s">
        <v>185</v>
      </c>
      <c r="AT129" s="154" t="s">
        <v>230</v>
      </c>
      <c r="AU129" s="154" t="s">
        <v>84</v>
      </c>
      <c r="AY129" s="16" t="s">
        <v>140</v>
      </c>
      <c r="BE129" s="155">
        <f t="shared" si="4"/>
        <v>0</v>
      </c>
      <c r="BF129" s="155">
        <f t="shared" si="5"/>
        <v>0</v>
      </c>
      <c r="BG129" s="155">
        <f t="shared" si="6"/>
        <v>0</v>
      </c>
      <c r="BH129" s="155">
        <f t="shared" si="7"/>
        <v>0</v>
      </c>
      <c r="BI129" s="155">
        <f t="shared" si="8"/>
        <v>0</v>
      </c>
      <c r="BJ129" s="16" t="s">
        <v>82</v>
      </c>
      <c r="BK129" s="155">
        <f t="shared" si="9"/>
        <v>0</v>
      </c>
      <c r="BL129" s="16" t="s">
        <v>148</v>
      </c>
      <c r="BM129" s="154" t="s">
        <v>892</v>
      </c>
    </row>
    <row r="130" spans="1:65" s="2" customFormat="1" ht="16.5" customHeight="1">
      <c r="A130" s="31"/>
      <c r="B130" s="142"/>
      <c r="C130" s="173" t="s">
        <v>148</v>
      </c>
      <c r="D130" s="173" t="s">
        <v>230</v>
      </c>
      <c r="E130" s="174" t="s">
        <v>893</v>
      </c>
      <c r="F130" s="175" t="s">
        <v>894</v>
      </c>
      <c r="G130" s="176" t="s">
        <v>885</v>
      </c>
      <c r="H130" s="177">
        <v>8</v>
      </c>
      <c r="I130" s="178"/>
      <c r="J130" s="179">
        <f t="shared" si="0"/>
        <v>0</v>
      </c>
      <c r="K130" s="175" t="s">
        <v>1</v>
      </c>
      <c r="L130" s="180"/>
      <c r="M130" s="181" t="s">
        <v>1</v>
      </c>
      <c r="N130" s="182" t="s">
        <v>39</v>
      </c>
      <c r="O130" s="57"/>
      <c r="P130" s="152">
        <f t="shared" si="1"/>
        <v>0</v>
      </c>
      <c r="Q130" s="152">
        <v>0</v>
      </c>
      <c r="R130" s="152">
        <f t="shared" si="2"/>
        <v>0</v>
      </c>
      <c r="S130" s="152">
        <v>0</v>
      </c>
      <c r="T130" s="15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4" t="s">
        <v>185</v>
      </c>
      <c r="AT130" s="154" t="s">
        <v>230</v>
      </c>
      <c r="AU130" s="154" t="s">
        <v>84</v>
      </c>
      <c r="AY130" s="16" t="s">
        <v>140</v>
      </c>
      <c r="BE130" s="155">
        <f t="shared" si="4"/>
        <v>0</v>
      </c>
      <c r="BF130" s="155">
        <f t="shared" si="5"/>
        <v>0</v>
      </c>
      <c r="BG130" s="155">
        <f t="shared" si="6"/>
        <v>0</v>
      </c>
      <c r="BH130" s="155">
        <f t="shared" si="7"/>
        <v>0</v>
      </c>
      <c r="BI130" s="155">
        <f t="shared" si="8"/>
        <v>0</v>
      </c>
      <c r="BJ130" s="16" t="s">
        <v>82</v>
      </c>
      <c r="BK130" s="155">
        <f t="shared" si="9"/>
        <v>0</v>
      </c>
      <c r="BL130" s="16" t="s">
        <v>148</v>
      </c>
      <c r="BM130" s="154" t="s">
        <v>895</v>
      </c>
    </row>
    <row r="131" spans="1:65" s="2" customFormat="1" ht="16.5" customHeight="1">
      <c r="A131" s="31"/>
      <c r="B131" s="142"/>
      <c r="C131" s="173" t="s">
        <v>172</v>
      </c>
      <c r="D131" s="173" t="s">
        <v>230</v>
      </c>
      <c r="E131" s="174" t="s">
        <v>896</v>
      </c>
      <c r="F131" s="175" t="s">
        <v>897</v>
      </c>
      <c r="G131" s="176" t="s">
        <v>898</v>
      </c>
      <c r="H131" s="177">
        <v>8</v>
      </c>
      <c r="I131" s="178"/>
      <c r="J131" s="179">
        <f t="shared" si="0"/>
        <v>0</v>
      </c>
      <c r="K131" s="175" t="s">
        <v>1</v>
      </c>
      <c r="L131" s="180"/>
      <c r="M131" s="181" t="s">
        <v>1</v>
      </c>
      <c r="N131" s="182" t="s">
        <v>39</v>
      </c>
      <c r="O131" s="57"/>
      <c r="P131" s="152">
        <f t="shared" si="1"/>
        <v>0</v>
      </c>
      <c r="Q131" s="152">
        <v>0</v>
      </c>
      <c r="R131" s="152">
        <f t="shared" si="2"/>
        <v>0</v>
      </c>
      <c r="S131" s="152">
        <v>0</v>
      </c>
      <c r="T131" s="153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4" t="s">
        <v>185</v>
      </c>
      <c r="AT131" s="154" t="s">
        <v>230</v>
      </c>
      <c r="AU131" s="154" t="s">
        <v>84</v>
      </c>
      <c r="AY131" s="16" t="s">
        <v>140</v>
      </c>
      <c r="BE131" s="155">
        <f t="shared" si="4"/>
        <v>0</v>
      </c>
      <c r="BF131" s="155">
        <f t="shared" si="5"/>
        <v>0</v>
      </c>
      <c r="BG131" s="155">
        <f t="shared" si="6"/>
        <v>0</v>
      </c>
      <c r="BH131" s="155">
        <f t="shared" si="7"/>
        <v>0</v>
      </c>
      <c r="BI131" s="155">
        <f t="shared" si="8"/>
        <v>0</v>
      </c>
      <c r="BJ131" s="16" t="s">
        <v>82</v>
      </c>
      <c r="BK131" s="155">
        <f t="shared" si="9"/>
        <v>0</v>
      </c>
      <c r="BL131" s="16" t="s">
        <v>148</v>
      </c>
      <c r="BM131" s="154" t="s">
        <v>899</v>
      </c>
    </row>
    <row r="132" spans="1:65" s="2" customFormat="1" ht="24.2" customHeight="1">
      <c r="A132" s="31"/>
      <c r="B132" s="142"/>
      <c r="C132" s="143" t="s">
        <v>153</v>
      </c>
      <c r="D132" s="143" t="s">
        <v>143</v>
      </c>
      <c r="E132" s="144" t="s">
        <v>900</v>
      </c>
      <c r="F132" s="145" t="s">
        <v>901</v>
      </c>
      <c r="G132" s="146" t="s">
        <v>902</v>
      </c>
      <c r="H132" s="147">
        <v>8</v>
      </c>
      <c r="I132" s="148"/>
      <c r="J132" s="149">
        <f t="shared" si="0"/>
        <v>0</v>
      </c>
      <c r="K132" s="145" t="s">
        <v>1</v>
      </c>
      <c r="L132" s="32"/>
      <c r="M132" s="150" t="s">
        <v>1</v>
      </c>
      <c r="N132" s="151" t="s">
        <v>39</v>
      </c>
      <c r="O132" s="57"/>
      <c r="P132" s="152">
        <f t="shared" si="1"/>
        <v>0</v>
      </c>
      <c r="Q132" s="152">
        <v>0</v>
      </c>
      <c r="R132" s="152">
        <f t="shared" si="2"/>
        <v>0</v>
      </c>
      <c r="S132" s="152">
        <v>0</v>
      </c>
      <c r="T132" s="153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4" t="s">
        <v>148</v>
      </c>
      <c r="AT132" s="154" t="s">
        <v>143</v>
      </c>
      <c r="AU132" s="154" t="s">
        <v>84</v>
      </c>
      <c r="AY132" s="16" t="s">
        <v>140</v>
      </c>
      <c r="BE132" s="155">
        <f t="shared" si="4"/>
        <v>0</v>
      </c>
      <c r="BF132" s="155">
        <f t="shared" si="5"/>
        <v>0</v>
      </c>
      <c r="BG132" s="155">
        <f t="shared" si="6"/>
        <v>0</v>
      </c>
      <c r="BH132" s="155">
        <f t="shared" si="7"/>
        <v>0</v>
      </c>
      <c r="BI132" s="155">
        <f t="shared" si="8"/>
        <v>0</v>
      </c>
      <c r="BJ132" s="16" t="s">
        <v>82</v>
      </c>
      <c r="BK132" s="155">
        <f t="shared" si="9"/>
        <v>0</v>
      </c>
      <c r="BL132" s="16" t="s">
        <v>148</v>
      </c>
      <c r="BM132" s="154" t="s">
        <v>903</v>
      </c>
    </row>
    <row r="133" spans="1:65" s="2" customFormat="1" ht="24.2" customHeight="1">
      <c r="A133" s="31"/>
      <c r="B133" s="142"/>
      <c r="C133" s="173" t="s">
        <v>180</v>
      </c>
      <c r="D133" s="173" t="s">
        <v>230</v>
      </c>
      <c r="E133" s="174" t="s">
        <v>904</v>
      </c>
      <c r="F133" s="175" t="s">
        <v>905</v>
      </c>
      <c r="G133" s="176" t="s">
        <v>230</v>
      </c>
      <c r="H133" s="177">
        <v>24</v>
      </c>
      <c r="I133" s="178"/>
      <c r="J133" s="179">
        <f t="shared" si="0"/>
        <v>0</v>
      </c>
      <c r="K133" s="175" t="s">
        <v>1</v>
      </c>
      <c r="L133" s="180"/>
      <c r="M133" s="181" t="s">
        <v>1</v>
      </c>
      <c r="N133" s="182" t="s">
        <v>39</v>
      </c>
      <c r="O133" s="57"/>
      <c r="P133" s="152">
        <f t="shared" si="1"/>
        <v>0</v>
      </c>
      <c r="Q133" s="152">
        <v>0</v>
      </c>
      <c r="R133" s="152">
        <f t="shared" si="2"/>
        <v>0</v>
      </c>
      <c r="S133" s="152">
        <v>0</v>
      </c>
      <c r="T133" s="153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4" t="s">
        <v>185</v>
      </c>
      <c r="AT133" s="154" t="s">
        <v>230</v>
      </c>
      <c r="AU133" s="154" t="s">
        <v>84</v>
      </c>
      <c r="AY133" s="16" t="s">
        <v>140</v>
      </c>
      <c r="BE133" s="155">
        <f t="shared" si="4"/>
        <v>0</v>
      </c>
      <c r="BF133" s="155">
        <f t="shared" si="5"/>
        <v>0</v>
      </c>
      <c r="BG133" s="155">
        <f t="shared" si="6"/>
        <v>0</v>
      </c>
      <c r="BH133" s="155">
        <f t="shared" si="7"/>
        <v>0</v>
      </c>
      <c r="BI133" s="155">
        <f t="shared" si="8"/>
        <v>0</v>
      </c>
      <c r="BJ133" s="16" t="s">
        <v>82</v>
      </c>
      <c r="BK133" s="155">
        <f t="shared" si="9"/>
        <v>0</v>
      </c>
      <c r="BL133" s="16" t="s">
        <v>148</v>
      </c>
      <c r="BM133" s="154" t="s">
        <v>906</v>
      </c>
    </row>
    <row r="134" spans="1:65" s="2" customFormat="1" ht="24.2" customHeight="1">
      <c r="A134" s="31"/>
      <c r="B134" s="142"/>
      <c r="C134" s="143" t="s">
        <v>185</v>
      </c>
      <c r="D134" s="143" t="s">
        <v>143</v>
      </c>
      <c r="E134" s="144" t="s">
        <v>907</v>
      </c>
      <c r="F134" s="145" t="s">
        <v>908</v>
      </c>
      <c r="G134" s="146" t="s">
        <v>295</v>
      </c>
      <c r="H134" s="147">
        <v>24</v>
      </c>
      <c r="I134" s="148"/>
      <c r="J134" s="149">
        <f t="shared" si="0"/>
        <v>0</v>
      </c>
      <c r="K134" s="145" t="s">
        <v>1</v>
      </c>
      <c r="L134" s="32"/>
      <c r="M134" s="150" t="s">
        <v>1</v>
      </c>
      <c r="N134" s="151" t="s">
        <v>39</v>
      </c>
      <c r="O134" s="57"/>
      <c r="P134" s="152">
        <f t="shared" si="1"/>
        <v>0</v>
      </c>
      <c r="Q134" s="152">
        <v>0</v>
      </c>
      <c r="R134" s="152">
        <f t="shared" si="2"/>
        <v>0</v>
      </c>
      <c r="S134" s="152">
        <v>0</v>
      </c>
      <c r="T134" s="153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4" t="s">
        <v>148</v>
      </c>
      <c r="AT134" s="154" t="s">
        <v>143</v>
      </c>
      <c r="AU134" s="154" t="s">
        <v>84</v>
      </c>
      <c r="AY134" s="16" t="s">
        <v>140</v>
      </c>
      <c r="BE134" s="155">
        <f t="shared" si="4"/>
        <v>0</v>
      </c>
      <c r="BF134" s="155">
        <f t="shared" si="5"/>
        <v>0</v>
      </c>
      <c r="BG134" s="155">
        <f t="shared" si="6"/>
        <v>0</v>
      </c>
      <c r="BH134" s="155">
        <f t="shared" si="7"/>
        <v>0</v>
      </c>
      <c r="BI134" s="155">
        <f t="shared" si="8"/>
        <v>0</v>
      </c>
      <c r="BJ134" s="16" t="s">
        <v>82</v>
      </c>
      <c r="BK134" s="155">
        <f t="shared" si="9"/>
        <v>0</v>
      </c>
      <c r="BL134" s="16" t="s">
        <v>148</v>
      </c>
      <c r="BM134" s="154" t="s">
        <v>909</v>
      </c>
    </row>
    <row r="135" spans="1:65" s="2" customFormat="1" ht="16.5" customHeight="1">
      <c r="A135" s="31"/>
      <c r="B135" s="142"/>
      <c r="C135" s="173" t="s">
        <v>170</v>
      </c>
      <c r="D135" s="173" t="s">
        <v>230</v>
      </c>
      <c r="E135" s="174" t="s">
        <v>910</v>
      </c>
      <c r="F135" s="175" t="s">
        <v>911</v>
      </c>
      <c r="G135" s="176" t="s">
        <v>295</v>
      </c>
      <c r="H135" s="177">
        <v>8</v>
      </c>
      <c r="I135" s="178"/>
      <c r="J135" s="179">
        <f t="shared" si="0"/>
        <v>0</v>
      </c>
      <c r="K135" s="175" t="s">
        <v>1</v>
      </c>
      <c r="L135" s="180"/>
      <c r="M135" s="181" t="s">
        <v>1</v>
      </c>
      <c r="N135" s="182" t="s">
        <v>39</v>
      </c>
      <c r="O135" s="57"/>
      <c r="P135" s="152">
        <f t="shared" si="1"/>
        <v>0</v>
      </c>
      <c r="Q135" s="152">
        <v>0</v>
      </c>
      <c r="R135" s="152">
        <f t="shared" si="2"/>
        <v>0</v>
      </c>
      <c r="S135" s="152">
        <v>0</v>
      </c>
      <c r="T135" s="153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4" t="s">
        <v>185</v>
      </c>
      <c r="AT135" s="154" t="s">
        <v>230</v>
      </c>
      <c r="AU135" s="154" t="s">
        <v>84</v>
      </c>
      <c r="AY135" s="16" t="s">
        <v>140</v>
      </c>
      <c r="BE135" s="155">
        <f t="shared" si="4"/>
        <v>0</v>
      </c>
      <c r="BF135" s="155">
        <f t="shared" si="5"/>
        <v>0</v>
      </c>
      <c r="BG135" s="155">
        <f t="shared" si="6"/>
        <v>0</v>
      </c>
      <c r="BH135" s="155">
        <f t="shared" si="7"/>
        <v>0</v>
      </c>
      <c r="BI135" s="155">
        <f t="shared" si="8"/>
        <v>0</v>
      </c>
      <c r="BJ135" s="16" t="s">
        <v>82</v>
      </c>
      <c r="BK135" s="155">
        <f t="shared" si="9"/>
        <v>0</v>
      </c>
      <c r="BL135" s="16" t="s">
        <v>148</v>
      </c>
      <c r="BM135" s="154" t="s">
        <v>912</v>
      </c>
    </row>
    <row r="136" spans="1:65" s="2" customFormat="1" ht="24.2" customHeight="1">
      <c r="A136" s="31"/>
      <c r="B136" s="142"/>
      <c r="C136" s="143" t="s">
        <v>197</v>
      </c>
      <c r="D136" s="143" t="s">
        <v>143</v>
      </c>
      <c r="E136" s="144" t="s">
        <v>913</v>
      </c>
      <c r="F136" s="145" t="s">
        <v>914</v>
      </c>
      <c r="G136" s="146" t="s">
        <v>295</v>
      </c>
      <c r="H136" s="147">
        <v>8</v>
      </c>
      <c r="I136" s="148"/>
      <c r="J136" s="149">
        <f t="shared" si="0"/>
        <v>0</v>
      </c>
      <c r="K136" s="145" t="s">
        <v>1</v>
      </c>
      <c r="L136" s="32"/>
      <c r="M136" s="150" t="s">
        <v>1</v>
      </c>
      <c r="N136" s="151" t="s">
        <v>39</v>
      </c>
      <c r="O136" s="57"/>
      <c r="P136" s="152">
        <f t="shared" si="1"/>
        <v>0</v>
      </c>
      <c r="Q136" s="152">
        <v>0</v>
      </c>
      <c r="R136" s="152">
        <f t="shared" si="2"/>
        <v>0</v>
      </c>
      <c r="S136" s="152">
        <v>0</v>
      </c>
      <c r="T136" s="153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4" t="s">
        <v>148</v>
      </c>
      <c r="AT136" s="154" t="s">
        <v>143</v>
      </c>
      <c r="AU136" s="154" t="s">
        <v>84</v>
      </c>
      <c r="AY136" s="16" t="s">
        <v>140</v>
      </c>
      <c r="BE136" s="155">
        <f t="shared" si="4"/>
        <v>0</v>
      </c>
      <c r="BF136" s="155">
        <f t="shared" si="5"/>
        <v>0</v>
      </c>
      <c r="BG136" s="155">
        <f t="shared" si="6"/>
        <v>0</v>
      </c>
      <c r="BH136" s="155">
        <f t="shared" si="7"/>
        <v>0</v>
      </c>
      <c r="BI136" s="155">
        <f t="shared" si="8"/>
        <v>0</v>
      </c>
      <c r="BJ136" s="16" t="s">
        <v>82</v>
      </c>
      <c r="BK136" s="155">
        <f t="shared" si="9"/>
        <v>0</v>
      </c>
      <c r="BL136" s="16" t="s">
        <v>148</v>
      </c>
      <c r="BM136" s="154" t="s">
        <v>915</v>
      </c>
    </row>
    <row r="137" spans="1:65" s="2" customFormat="1" ht="16.5" customHeight="1">
      <c r="A137" s="31"/>
      <c r="B137" s="142"/>
      <c r="C137" s="173" t="s">
        <v>202</v>
      </c>
      <c r="D137" s="173" t="s">
        <v>230</v>
      </c>
      <c r="E137" s="174" t="s">
        <v>916</v>
      </c>
      <c r="F137" s="175" t="s">
        <v>917</v>
      </c>
      <c r="G137" s="176" t="s">
        <v>295</v>
      </c>
      <c r="H137" s="177">
        <v>14</v>
      </c>
      <c r="I137" s="178"/>
      <c r="J137" s="179">
        <f t="shared" si="0"/>
        <v>0</v>
      </c>
      <c r="K137" s="175" t="s">
        <v>1</v>
      </c>
      <c r="L137" s="180"/>
      <c r="M137" s="181" t="s">
        <v>1</v>
      </c>
      <c r="N137" s="182" t="s">
        <v>39</v>
      </c>
      <c r="O137" s="57"/>
      <c r="P137" s="152">
        <f t="shared" si="1"/>
        <v>0</v>
      </c>
      <c r="Q137" s="152">
        <v>0</v>
      </c>
      <c r="R137" s="152">
        <f t="shared" si="2"/>
        <v>0</v>
      </c>
      <c r="S137" s="152">
        <v>0</v>
      </c>
      <c r="T137" s="153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4" t="s">
        <v>185</v>
      </c>
      <c r="AT137" s="154" t="s">
        <v>230</v>
      </c>
      <c r="AU137" s="154" t="s">
        <v>84</v>
      </c>
      <c r="AY137" s="16" t="s">
        <v>140</v>
      </c>
      <c r="BE137" s="155">
        <f t="shared" si="4"/>
        <v>0</v>
      </c>
      <c r="BF137" s="155">
        <f t="shared" si="5"/>
        <v>0</v>
      </c>
      <c r="BG137" s="155">
        <f t="shared" si="6"/>
        <v>0</v>
      </c>
      <c r="BH137" s="155">
        <f t="shared" si="7"/>
        <v>0</v>
      </c>
      <c r="BI137" s="155">
        <f t="shared" si="8"/>
        <v>0</v>
      </c>
      <c r="BJ137" s="16" t="s">
        <v>82</v>
      </c>
      <c r="BK137" s="155">
        <f t="shared" si="9"/>
        <v>0</v>
      </c>
      <c r="BL137" s="16" t="s">
        <v>148</v>
      </c>
      <c r="BM137" s="154" t="s">
        <v>918</v>
      </c>
    </row>
    <row r="138" spans="1:65" s="2" customFormat="1" ht="24.2" customHeight="1">
      <c r="A138" s="31"/>
      <c r="B138" s="142"/>
      <c r="C138" s="143" t="s">
        <v>8</v>
      </c>
      <c r="D138" s="143" t="s">
        <v>143</v>
      </c>
      <c r="E138" s="144" t="s">
        <v>913</v>
      </c>
      <c r="F138" s="145" t="s">
        <v>914</v>
      </c>
      <c r="G138" s="146" t="s">
        <v>295</v>
      </c>
      <c r="H138" s="147">
        <v>14</v>
      </c>
      <c r="I138" s="148"/>
      <c r="J138" s="149">
        <f t="shared" si="0"/>
        <v>0</v>
      </c>
      <c r="K138" s="145" t="s">
        <v>1</v>
      </c>
      <c r="L138" s="32"/>
      <c r="M138" s="150" t="s">
        <v>1</v>
      </c>
      <c r="N138" s="151" t="s">
        <v>39</v>
      </c>
      <c r="O138" s="57"/>
      <c r="P138" s="152">
        <f t="shared" si="1"/>
        <v>0</v>
      </c>
      <c r="Q138" s="152">
        <v>0</v>
      </c>
      <c r="R138" s="152">
        <f t="shared" si="2"/>
        <v>0</v>
      </c>
      <c r="S138" s="152">
        <v>0</v>
      </c>
      <c r="T138" s="153">
        <f t="shared" si="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4" t="s">
        <v>148</v>
      </c>
      <c r="AT138" s="154" t="s">
        <v>143</v>
      </c>
      <c r="AU138" s="154" t="s">
        <v>84</v>
      </c>
      <c r="AY138" s="16" t="s">
        <v>140</v>
      </c>
      <c r="BE138" s="155">
        <f t="shared" si="4"/>
        <v>0</v>
      </c>
      <c r="BF138" s="155">
        <f t="shared" si="5"/>
        <v>0</v>
      </c>
      <c r="BG138" s="155">
        <f t="shared" si="6"/>
        <v>0</v>
      </c>
      <c r="BH138" s="155">
        <f t="shared" si="7"/>
        <v>0</v>
      </c>
      <c r="BI138" s="155">
        <f t="shared" si="8"/>
        <v>0</v>
      </c>
      <c r="BJ138" s="16" t="s">
        <v>82</v>
      </c>
      <c r="BK138" s="155">
        <f t="shared" si="9"/>
        <v>0</v>
      </c>
      <c r="BL138" s="16" t="s">
        <v>148</v>
      </c>
      <c r="BM138" s="154" t="s">
        <v>919</v>
      </c>
    </row>
    <row r="139" spans="1:65" s="2" customFormat="1" ht="16.5" customHeight="1">
      <c r="A139" s="31"/>
      <c r="B139" s="142"/>
      <c r="C139" s="173" t="s">
        <v>210</v>
      </c>
      <c r="D139" s="173" t="s">
        <v>230</v>
      </c>
      <c r="E139" s="174" t="s">
        <v>920</v>
      </c>
      <c r="F139" s="175" t="s">
        <v>921</v>
      </c>
      <c r="G139" s="176" t="s">
        <v>295</v>
      </c>
      <c r="H139" s="177">
        <v>72</v>
      </c>
      <c r="I139" s="178"/>
      <c r="J139" s="179">
        <f t="shared" si="0"/>
        <v>0</v>
      </c>
      <c r="K139" s="175" t="s">
        <v>1</v>
      </c>
      <c r="L139" s="180"/>
      <c r="M139" s="181" t="s">
        <v>1</v>
      </c>
      <c r="N139" s="182" t="s">
        <v>39</v>
      </c>
      <c r="O139" s="57"/>
      <c r="P139" s="152">
        <f t="shared" si="1"/>
        <v>0</v>
      </c>
      <c r="Q139" s="152">
        <v>0</v>
      </c>
      <c r="R139" s="152">
        <f t="shared" si="2"/>
        <v>0</v>
      </c>
      <c r="S139" s="152">
        <v>0</v>
      </c>
      <c r="T139" s="153">
        <f t="shared" si="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4" t="s">
        <v>185</v>
      </c>
      <c r="AT139" s="154" t="s">
        <v>230</v>
      </c>
      <c r="AU139" s="154" t="s">
        <v>84</v>
      </c>
      <c r="AY139" s="16" t="s">
        <v>140</v>
      </c>
      <c r="BE139" s="155">
        <f t="shared" si="4"/>
        <v>0</v>
      </c>
      <c r="BF139" s="155">
        <f t="shared" si="5"/>
        <v>0</v>
      </c>
      <c r="BG139" s="155">
        <f t="shared" si="6"/>
        <v>0</v>
      </c>
      <c r="BH139" s="155">
        <f t="shared" si="7"/>
        <v>0</v>
      </c>
      <c r="BI139" s="155">
        <f t="shared" si="8"/>
        <v>0</v>
      </c>
      <c r="BJ139" s="16" t="s">
        <v>82</v>
      </c>
      <c r="BK139" s="155">
        <f t="shared" si="9"/>
        <v>0</v>
      </c>
      <c r="BL139" s="16" t="s">
        <v>148</v>
      </c>
      <c r="BM139" s="154" t="s">
        <v>922</v>
      </c>
    </row>
    <row r="140" spans="1:65" s="2" customFormat="1" ht="24.2" customHeight="1">
      <c r="A140" s="31"/>
      <c r="B140" s="142"/>
      <c r="C140" s="143" t="s">
        <v>216</v>
      </c>
      <c r="D140" s="143" t="s">
        <v>143</v>
      </c>
      <c r="E140" s="144" t="s">
        <v>923</v>
      </c>
      <c r="F140" s="145" t="s">
        <v>924</v>
      </c>
      <c r="G140" s="146" t="s">
        <v>295</v>
      </c>
      <c r="H140" s="147">
        <v>72</v>
      </c>
      <c r="I140" s="148"/>
      <c r="J140" s="149">
        <f t="shared" si="0"/>
        <v>0</v>
      </c>
      <c r="K140" s="145" t="s">
        <v>1</v>
      </c>
      <c r="L140" s="32"/>
      <c r="M140" s="150" t="s">
        <v>1</v>
      </c>
      <c r="N140" s="151" t="s">
        <v>39</v>
      </c>
      <c r="O140" s="57"/>
      <c r="P140" s="152">
        <f t="shared" si="1"/>
        <v>0</v>
      </c>
      <c r="Q140" s="152">
        <v>0</v>
      </c>
      <c r="R140" s="152">
        <f t="shared" si="2"/>
        <v>0</v>
      </c>
      <c r="S140" s="152">
        <v>0</v>
      </c>
      <c r="T140" s="153">
        <f t="shared" si="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4" t="s">
        <v>148</v>
      </c>
      <c r="AT140" s="154" t="s">
        <v>143</v>
      </c>
      <c r="AU140" s="154" t="s">
        <v>84</v>
      </c>
      <c r="AY140" s="16" t="s">
        <v>140</v>
      </c>
      <c r="BE140" s="155">
        <f t="shared" si="4"/>
        <v>0</v>
      </c>
      <c r="BF140" s="155">
        <f t="shared" si="5"/>
        <v>0</v>
      </c>
      <c r="BG140" s="155">
        <f t="shared" si="6"/>
        <v>0</v>
      </c>
      <c r="BH140" s="155">
        <f t="shared" si="7"/>
        <v>0</v>
      </c>
      <c r="BI140" s="155">
        <f t="shared" si="8"/>
        <v>0</v>
      </c>
      <c r="BJ140" s="16" t="s">
        <v>82</v>
      </c>
      <c r="BK140" s="155">
        <f t="shared" si="9"/>
        <v>0</v>
      </c>
      <c r="BL140" s="16" t="s">
        <v>148</v>
      </c>
      <c r="BM140" s="154" t="s">
        <v>925</v>
      </c>
    </row>
    <row r="141" spans="1:65" s="2" customFormat="1" ht="24.2" customHeight="1">
      <c r="A141" s="31"/>
      <c r="B141" s="142"/>
      <c r="C141" s="173" t="s">
        <v>224</v>
      </c>
      <c r="D141" s="173" t="s">
        <v>230</v>
      </c>
      <c r="E141" s="174" t="s">
        <v>926</v>
      </c>
      <c r="F141" s="175" t="s">
        <v>927</v>
      </c>
      <c r="G141" s="176" t="s">
        <v>885</v>
      </c>
      <c r="H141" s="177">
        <v>3</v>
      </c>
      <c r="I141" s="178"/>
      <c r="J141" s="179">
        <f t="shared" si="0"/>
        <v>0</v>
      </c>
      <c r="K141" s="175" t="s">
        <v>1</v>
      </c>
      <c r="L141" s="180"/>
      <c r="M141" s="181" t="s">
        <v>1</v>
      </c>
      <c r="N141" s="182" t="s">
        <v>39</v>
      </c>
      <c r="O141" s="57"/>
      <c r="P141" s="152">
        <f t="shared" si="1"/>
        <v>0</v>
      </c>
      <c r="Q141" s="152">
        <v>0</v>
      </c>
      <c r="R141" s="152">
        <f t="shared" si="2"/>
        <v>0</v>
      </c>
      <c r="S141" s="152">
        <v>0</v>
      </c>
      <c r="T141" s="153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4" t="s">
        <v>185</v>
      </c>
      <c r="AT141" s="154" t="s">
        <v>230</v>
      </c>
      <c r="AU141" s="154" t="s">
        <v>84</v>
      </c>
      <c r="AY141" s="16" t="s">
        <v>140</v>
      </c>
      <c r="BE141" s="155">
        <f t="shared" si="4"/>
        <v>0</v>
      </c>
      <c r="BF141" s="155">
        <f t="shared" si="5"/>
        <v>0</v>
      </c>
      <c r="BG141" s="155">
        <f t="shared" si="6"/>
        <v>0</v>
      </c>
      <c r="BH141" s="155">
        <f t="shared" si="7"/>
        <v>0</v>
      </c>
      <c r="BI141" s="155">
        <f t="shared" si="8"/>
        <v>0</v>
      </c>
      <c r="BJ141" s="16" t="s">
        <v>82</v>
      </c>
      <c r="BK141" s="155">
        <f t="shared" si="9"/>
        <v>0</v>
      </c>
      <c r="BL141" s="16" t="s">
        <v>148</v>
      </c>
      <c r="BM141" s="154" t="s">
        <v>928</v>
      </c>
    </row>
    <row r="142" spans="1:65" s="2" customFormat="1" ht="24.2" customHeight="1">
      <c r="A142" s="31"/>
      <c r="B142" s="142"/>
      <c r="C142" s="143" t="s">
        <v>227</v>
      </c>
      <c r="D142" s="143" t="s">
        <v>143</v>
      </c>
      <c r="E142" s="144" t="s">
        <v>929</v>
      </c>
      <c r="F142" s="145" t="s">
        <v>930</v>
      </c>
      <c r="G142" s="146" t="s">
        <v>157</v>
      </c>
      <c r="H142" s="147">
        <v>3</v>
      </c>
      <c r="I142" s="148"/>
      <c r="J142" s="149">
        <f t="shared" si="0"/>
        <v>0</v>
      </c>
      <c r="K142" s="145" t="s">
        <v>1</v>
      </c>
      <c r="L142" s="32"/>
      <c r="M142" s="150" t="s">
        <v>1</v>
      </c>
      <c r="N142" s="151" t="s">
        <v>39</v>
      </c>
      <c r="O142" s="57"/>
      <c r="P142" s="152">
        <f t="shared" si="1"/>
        <v>0</v>
      </c>
      <c r="Q142" s="152">
        <v>0</v>
      </c>
      <c r="R142" s="152">
        <f t="shared" si="2"/>
        <v>0</v>
      </c>
      <c r="S142" s="152">
        <v>0</v>
      </c>
      <c r="T142" s="153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4" t="s">
        <v>148</v>
      </c>
      <c r="AT142" s="154" t="s">
        <v>143</v>
      </c>
      <c r="AU142" s="154" t="s">
        <v>84</v>
      </c>
      <c r="AY142" s="16" t="s">
        <v>140</v>
      </c>
      <c r="BE142" s="155">
        <f t="shared" si="4"/>
        <v>0</v>
      </c>
      <c r="BF142" s="155">
        <f t="shared" si="5"/>
        <v>0</v>
      </c>
      <c r="BG142" s="155">
        <f t="shared" si="6"/>
        <v>0</v>
      </c>
      <c r="BH142" s="155">
        <f t="shared" si="7"/>
        <v>0</v>
      </c>
      <c r="BI142" s="155">
        <f t="shared" si="8"/>
        <v>0</v>
      </c>
      <c r="BJ142" s="16" t="s">
        <v>82</v>
      </c>
      <c r="BK142" s="155">
        <f t="shared" si="9"/>
        <v>0</v>
      </c>
      <c r="BL142" s="16" t="s">
        <v>148</v>
      </c>
      <c r="BM142" s="154" t="s">
        <v>931</v>
      </c>
    </row>
    <row r="143" spans="1:65" s="2" customFormat="1" ht="16.5" customHeight="1">
      <c r="A143" s="31"/>
      <c r="B143" s="142"/>
      <c r="C143" s="173" t="s">
        <v>236</v>
      </c>
      <c r="D143" s="173" t="s">
        <v>230</v>
      </c>
      <c r="E143" s="174" t="s">
        <v>932</v>
      </c>
      <c r="F143" s="175" t="s">
        <v>933</v>
      </c>
      <c r="G143" s="176" t="s">
        <v>934</v>
      </c>
      <c r="H143" s="177">
        <v>7.2</v>
      </c>
      <c r="I143" s="178"/>
      <c r="J143" s="179">
        <f t="shared" si="0"/>
        <v>0</v>
      </c>
      <c r="K143" s="175" t="s">
        <v>1</v>
      </c>
      <c r="L143" s="180"/>
      <c r="M143" s="181" t="s">
        <v>1</v>
      </c>
      <c r="N143" s="182" t="s">
        <v>39</v>
      </c>
      <c r="O143" s="57"/>
      <c r="P143" s="152">
        <f t="shared" si="1"/>
        <v>0</v>
      </c>
      <c r="Q143" s="152">
        <v>0</v>
      </c>
      <c r="R143" s="152">
        <f t="shared" si="2"/>
        <v>0</v>
      </c>
      <c r="S143" s="152">
        <v>0</v>
      </c>
      <c r="T143" s="153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4" t="s">
        <v>185</v>
      </c>
      <c r="AT143" s="154" t="s">
        <v>230</v>
      </c>
      <c r="AU143" s="154" t="s">
        <v>84</v>
      </c>
      <c r="AY143" s="16" t="s">
        <v>140</v>
      </c>
      <c r="BE143" s="155">
        <f t="shared" si="4"/>
        <v>0</v>
      </c>
      <c r="BF143" s="155">
        <f t="shared" si="5"/>
        <v>0</v>
      </c>
      <c r="BG143" s="155">
        <f t="shared" si="6"/>
        <v>0</v>
      </c>
      <c r="BH143" s="155">
        <f t="shared" si="7"/>
        <v>0</v>
      </c>
      <c r="BI143" s="155">
        <f t="shared" si="8"/>
        <v>0</v>
      </c>
      <c r="BJ143" s="16" t="s">
        <v>82</v>
      </c>
      <c r="BK143" s="155">
        <f t="shared" si="9"/>
        <v>0</v>
      </c>
      <c r="BL143" s="16" t="s">
        <v>148</v>
      </c>
      <c r="BM143" s="154" t="s">
        <v>935</v>
      </c>
    </row>
    <row r="144" spans="1:65" s="2" customFormat="1" ht="16.5" customHeight="1">
      <c r="A144" s="31"/>
      <c r="B144" s="142"/>
      <c r="C144" s="173" t="s">
        <v>243</v>
      </c>
      <c r="D144" s="173" t="s">
        <v>230</v>
      </c>
      <c r="E144" s="174" t="s">
        <v>936</v>
      </c>
      <c r="F144" s="175" t="s">
        <v>937</v>
      </c>
      <c r="G144" s="176" t="s">
        <v>902</v>
      </c>
      <c r="H144" s="177">
        <v>66</v>
      </c>
      <c r="I144" s="178"/>
      <c r="J144" s="179">
        <f t="shared" si="0"/>
        <v>0</v>
      </c>
      <c r="K144" s="175" t="s">
        <v>1</v>
      </c>
      <c r="L144" s="180"/>
      <c r="M144" s="181" t="s">
        <v>1</v>
      </c>
      <c r="N144" s="182" t="s">
        <v>39</v>
      </c>
      <c r="O144" s="57"/>
      <c r="P144" s="152">
        <f t="shared" si="1"/>
        <v>0</v>
      </c>
      <c r="Q144" s="152">
        <v>0</v>
      </c>
      <c r="R144" s="152">
        <f t="shared" si="2"/>
        <v>0</v>
      </c>
      <c r="S144" s="152">
        <v>0</v>
      </c>
      <c r="T144" s="153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4" t="s">
        <v>185</v>
      </c>
      <c r="AT144" s="154" t="s">
        <v>230</v>
      </c>
      <c r="AU144" s="154" t="s">
        <v>84</v>
      </c>
      <c r="AY144" s="16" t="s">
        <v>140</v>
      </c>
      <c r="BE144" s="155">
        <f t="shared" si="4"/>
        <v>0</v>
      </c>
      <c r="BF144" s="155">
        <f t="shared" si="5"/>
        <v>0</v>
      </c>
      <c r="BG144" s="155">
        <f t="shared" si="6"/>
        <v>0</v>
      </c>
      <c r="BH144" s="155">
        <f t="shared" si="7"/>
        <v>0</v>
      </c>
      <c r="BI144" s="155">
        <f t="shared" si="8"/>
        <v>0</v>
      </c>
      <c r="BJ144" s="16" t="s">
        <v>82</v>
      </c>
      <c r="BK144" s="155">
        <f t="shared" si="9"/>
        <v>0</v>
      </c>
      <c r="BL144" s="16" t="s">
        <v>148</v>
      </c>
      <c r="BM144" s="154" t="s">
        <v>938</v>
      </c>
    </row>
    <row r="145" spans="1:65" s="2" customFormat="1" ht="24.2" customHeight="1">
      <c r="A145" s="31"/>
      <c r="B145" s="142"/>
      <c r="C145" s="143" t="s">
        <v>250</v>
      </c>
      <c r="D145" s="143" t="s">
        <v>143</v>
      </c>
      <c r="E145" s="144" t="s">
        <v>939</v>
      </c>
      <c r="F145" s="145" t="s">
        <v>940</v>
      </c>
      <c r="G145" s="146" t="s">
        <v>157</v>
      </c>
      <c r="H145" s="147">
        <v>66</v>
      </c>
      <c r="I145" s="148"/>
      <c r="J145" s="149">
        <f t="shared" si="0"/>
        <v>0</v>
      </c>
      <c r="K145" s="145" t="s">
        <v>1</v>
      </c>
      <c r="L145" s="32"/>
      <c r="M145" s="150" t="s">
        <v>1</v>
      </c>
      <c r="N145" s="151" t="s">
        <v>39</v>
      </c>
      <c r="O145" s="57"/>
      <c r="P145" s="152">
        <f t="shared" si="1"/>
        <v>0</v>
      </c>
      <c r="Q145" s="152">
        <v>0</v>
      </c>
      <c r="R145" s="152">
        <f t="shared" si="2"/>
        <v>0</v>
      </c>
      <c r="S145" s="152">
        <v>0</v>
      </c>
      <c r="T145" s="153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4" t="s">
        <v>148</v>
      </c>
      <c r="AT145" s="154" t="s">
        <v>143</v>
      </c>
      <c r="AU145" s="154" t="s">
        <v>84</v>
      </c>
      <c r="AY145" s="16" t="s">
        <v>140</v>
      </c>
      <c r="BE145" s="155">
        <f t="shared" si="4"/>
        <v>0</v>
      </c>
      <c r="BF145" s="155">
        <f t="shared" si="5"/>
        <v>0</v>
      </c>
      <c r="BG145" s="155">
        <f t="shared" si="6"/>
        <v>0</v>
      </c>
      <c r="BH145" s="155">
        <f t="shared" si="7"/>
        <v>0</v>
      </c>
      <c r="BI145" s="155">
        <f t="shared" si="8"/>
        <v>0</v>
      </c>
      <c r="BJ145" s="16" t="s">
        <v>82</v>
      </c>
      <c r="BK145" s="155">
        <f t="shared" si="9"/>
        <v>0</v>
      </c>
      <c r="BL145" s="16" t="s">
        <v>148</v>
      </c>
      <c r="BM145" s="154" t="s">
        <v>941</v>
      </c>
    </row>
    <row r="146" spans="1:65" s="2" customFormat="1" ht="16.5" customHeight="1">
      <c r="A146" s="31"/>
      <c r="B146" s="142"/>
      <c r="C146" s="173" t="s">
        <v>256</v>
      </c>
      <c r="D146" s="173" t="s">
        <v>230</v>
      </c>
      <c r="E146" s="174" t="s">
        <v>942</v>
      </c>
      <c r="F146" s="175" t="s">
        <v>943</v>
      </c>
      <c r="G146" s="176" t="s">
        <v>902</v>
      </c>
      <c r="H146" s="177">
        <v>12</v>
      </c>
      <c r="I146" s="178"/>
      <c r="J146" s="179">
        <f t="shared" si="0"/>
        <v>0</v>
      </c>
      <c r="K146" s="175" t="s">
        <v>1</v>
      </c>
      <c r="L146" s="180"/>
      <c r="M146" s="181" t="s">
        <v>1</v>
      </c>
      <c r="N146" s="182" t="s">
        <v>39</v>
      </c>
      <c r="O146" s="57"/>
      <c r="P146" s="152">
        <f t="shared" si="1"/>
        <v>0</v>
      </c>
      <c r="Q146" s="152">
        <v>0</v>
      </c>
      <c r="R146" s="152">
        <f t="shared" si="2"/>
        <v>0</v>
      </c>
      <c r="S146" s="152">
        <v>0</v>
      </c>
      <c r="T146" s="153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4" t="s">
        <v>185</v>
      </c>
      <c r="AT146" s="154" t="s">
        <v>230</v>
      </c>
      <c r="AU146" s="154" t="s">
        <v>84</v>
      </c>
      <c r="AY146" s="16" t="s">
        <v>140</v>
      </c>
      <c r="BE146" s="155">
        <f t="shared" si="4"/>
        <v>0</v>
      </c>
      <c r="BF146" s="155">
        <f t="shared" si="5"/>
        <v>0</v>
      </c>
      <c r="BG146" s="155">
        <f t="shared" si="6"/>
        <v>0</v>
      </c>
      <c r="BH146" s="155">
        <f t="shared" si="7"/>
        <v>0</v>
      </c>
      <c r="BI146" s="155">
        <f t="shared" si="8"/>
        <v>0</v>
      </c>
      <c r="BJ146" s="16" t="s">
        <v>82</v>
      </c>
      <c r="BK146" s="155">
        <f t="shared" si="9"/>
        <v>0</v>
      </c>
      <c r="BL146" s="16" t="s">
        <v>148</v>
      </c>
      <c r="BM146" s="154" t="s">
        <v>944</v>
      </c>
    </row>
    <row r="147" spans="1:65" s="2" customFormat="1" ht="24.2" customHeight="1">
      <c r="A147" s="31"/>
      <c r="B147" s="142"/>
      <c r="C147" s="143" t="s">
        <v>7</v>
      </c>
      <c r="D147" s="143" t="s">
        <v>143</v>
      </c>
      <c r="E147" s="144" t="s">
        <v>945</v>
      </c>
      <c r="F147" s="145" t="s">
        <v>946</v>
      </c>
      <c r="G147" s="146" t="s">
        <v>157</v>
      </c>
      <c r="H147" s="147">
        <v>12</v>
      </c>
      <c r="I147" s="148"/>
      <c r="J147" s="149">
        <f t="shared" si="0"/>
        <v>0</v>
      </c>
      <c r="K147" s="145" t="s">
        <v>1</v>
      </c>
      <c r="L147" s="32"/>
      <c r="M147" s="150" t="s">
        <v>1</v>
      </c>
      <c r="N147" s="151" t="s">
        <v>39</v>
      </c>
      <c r="O147" s="57"/>
      <c r="P147" s="152">
        <f t="shared" si="1"/>
        <v>0</v>
      </c>
      <c r="Q147" s="152">
        <v>0</v>
      </c>
      <c r="R147" s="152">
        <f t="shared" si="2"/>
        <v>0</v>
      </c>
      <c r="S147" s="152">
        <v>0</v>
      </c>
      <c r="T147" s="153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4" t="s">
        <v>148</v>
      </c>
      <c r="AT147" s="154" t="s">
        <v>143</v>
      </c>
      <c r="AU147" s="154" t="s">
        <v>84</v>
      </c>
      <c r="AY147" s="16" t="s">
        <v>140</v>
      </c>
      <c r="BE147" s="155">
        <f t="shared" si="4"/>
        <v>0</v>
      </c>
      <c r="BF147" s="155">
        <f t="shared" si="5"/>
        <v>0</v>
      </c>
      <c r="BG147" s="155">
        <f t="shared" si="6"/>
        <v>0</v>
      </c>
      <c r="BH147" s="155">
        <f t="shared" si="7"/>
        <v>0</v>
      </c>
      <c r="BI147" s="155">
        <f t="shared" si="8"/>
        <v>0</v>
      </c>
      <c r="BJ147" s="16" t="s">
        <v>82</v>
      </c>
      <c r="BK147" s="155">
        <f t="shared" si="9"/>
        <v>0</v>
      </c>
      <c r="BL147" s="16" t="s">
        <v>148</v>
      </c>
      <c r="BM147" s="154" t="s">
        <v>947</v>
      </c>
    </row>
    <row r="148" spans="1:65" s="2" customFormat="1" ht="16.5" customHeight="1">
      <c r="A148" s="31"/>
      <c r="B148" s="142"/>
      <c r="C148" s="173" t="s">
        <v>263</v>
      </c>
      <c r="D148" s="173" t="s">
        <v>230</v>
      </c>
      <c r="E148" s="174" t="s">
        <v>948</v>
      </c>
      <c r="F148" s="175" t="s">
        <v>949</v>
      </c>
      <c r="G148" s="176" t="s">
        <v>902</v>
      </c>
      <c r="H148" s="177">
        <v>3</v>
      </c>
      <c r="I148" s="178"/>
      <c r="J148" s="179">
        <f t="shared" si="0"/>
        <v>0</v>
      </c>
      <c r="K148" s="175" t="s">
        <v>1</v>
      </c>
      <c r="L148" s="180"/>
      <c r="M148" s="181" t="s">
        <v>1</v>
      </c>
      <c r="N148" s="182" t="s">
        <v>39</v>
      </c>
      <c r="O148" s="57"/>
      <c r="P148" s="152">
        <f t="shared" si="1"/>
        <v>0</v>
      </c>
      <c r="Q148" s="152">
        <v>0</v>
      </c>
      <c r="R148" s="152">
        <f t="shared" si="2"/>
        <v>0</v>
      </c>
      <c r="S148" s="152">
        <v>0</v>
      </c>
      <c r="T148" s="153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4" t="s">
        <v>185</v>
      </c>
      <c r="AT148" s="154" t="s">
        <v>230</v>
      </c>
      <c r="AU148" s="154" t="s">
        <v>84</v>
      </c>
      <c r="AY148" s="16" t="s">
        <v>140</v>
      </c>
      <c r="BE148" s="155">
        <f t="shared" si="4"/>
        <v>0</v>
      </c>
      <c r="BF148" s="155">
        <f t="shared" si="5"/>
        <v>0</v>
      </c>
      <c r="BG148" s="155">
        <f t="shared" si="6"/>
        <v>0</v>
      </c>
      <c r="BH148" s="155">
        <f t="shared" si="7"/>
        <v>0</v>
      </c>
      <c r="BI148" s="155">
        <f t="shared" si="8"/>
        <v>0</v>
      </c>
      <c r="BJ148" s="16" t="s">
        <v>82</v>
      </c>
      <c r="BK148" s="155">
        <f t="shared" si="9"/>
        <v>0</v>
      </c>
      <c r="BL148" s="16" t="s">
        <v>148</v>
      </c>
      <c r="BM148" s="154" t="s">
        <v>950</v>
      </c>
    </row>
    <row r="149" spans="1:65" s="2" customFormat="1" ht="24.2" customHeight="1">
      <c r="A149" s="31"/>
      <c r="B149" s="142"/>
      <c r="C149" s="143" t="s">
        <v>267</v>
      </c>
      <c r="D149" s="143" t="s">
        <v>143</v>
      </c>
      <c r="E149" s="144" t="s">
        <v>951</v>
      </c>
      <c r="F149" s="145" t="s">
        <v>952</v>
      </c>
      <c r="G149" s="146" t="s">
        <v>157</v>
      </c>
      <c r="H149" s="147">
        <v>3</v>
      </c>
      <c r="I149" s="148"/>
      <c r="J149" s="149">
        <f t="shared" si="0"/>
        <v>0</v>
      </c>
      <c r="K149" s="145" t="s">
        <v>1</v>
      </c>
      <c r="L149" s="32"/>
      <c r="M149" s="150" t="s">
        <v>1</v>
      </c>
      <c r="N149" s="151" t="s">
        <v>39</v>
      </c>
      <c r="O149" s="57"/>
      <c r="P149" s="152">
        <f t="shared" si="1"/>
        <v>0</v>
      </c>
      <c r="Q149" s="152">
        <v>0</v>
      </c>
      <c r="R149" s="152">
        <f t="shared" si="2"/>
        <v>0</v>
      </c>
      <c r="S149" s="152">
        <v>0</v>
      </c>
      <c r="T149" s="153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4" t="s">
        <v>148</v>
      </c>
      <c r="AT149" s="154" t="s">
        <v>143</v>
      </c>
      <c r="AU149" s="154" t="s">
        <v>84</v>
      </c>
      <c r="AY149" s="16" t="s">
        <v>140</v>
      </c>
      <c r="BE149" s="155">
        <f t="shared" si="4"/>
        <v>0</v>
      </c>
      <c r="BF149" s="155">
        <f t="shared" si="5"/>
        <v>0</v>
      </c>
      <c r="BG149" s="155">
        <f t="shared" si="6"/>
        <v>0</v>
      </c>
      <c r="BH149" s="155">
        <f t="shared" si="7"/>
        <v>0</v>
      </c>
      <c r="BI149" s="155">
        <f t="shared" si="8"/>
        <v>0</v>
      </c>
      <c r="BJ149" s="16" t="s">
        <v>82</v>
      </c>
      <c r="BK149" s="155">
        <f t="shared" si="9"/>
        <v>0</v>
      </c>
      <c r="BL149" s="16" t="s">
        <v>148</v>
      </c>
      <c r="BM149" s="154" t="s">
        <v>953</v>
      </c>
    </row>
    <row r="150" spans="1:65" s="2" customFormat="1" ht="33" customHeight="1">
      <c r="A150" s="31"/>
      <c r="B150" s="142"/>
      <c r="C150" s="143" t="s">
        <v>271</v>
      </c>
      <c r="D150" s="143" t="s">
        <v>143</v>
      </c>
      <c r="E150" s="144" t="s">
        <v>954</v>
      </c>
      <c r="F150" s="145" t="s">
        <v>955</v>
      </c>
      <c r="G150" s="146" t="s">
        <v>157</v>
      </c>
      <c r="H150" s="147">
        <v>12</v>
      </c>
      <c r="I150" s="148"/>
      <c r="J150" s="149">
        <f t="shared" si="0"/>
        <v>0</v>
      </c>
      <c r="K150" s="145" t="s">
        <v>1</v>
      </c>
      <c r="L150" s="32"/>
      <c r="M150" s="150" t="s">
        <v>1</v>
      </c>
      <c r="N150" s="151" t="s">
        <v>39</v>
      </c>
      <c r="O150" s="57"/>
      <c r="P150" s="152">
        <f t="shared" si="1"/>
        <v>0</v>
      </c>
      <c r="Q150" s="152">
        <v>0</v>
      </c>
      <c r="R150" s="152">
        <f t="shared" si="2"/>
        <v>0</v>
      </c>
      <c r="S150" s="152">
        <v>0</v>
      </c>
      <c r="T150" s="153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4" t="s">
        <v>148</v>
      </c>
      <c r="AT150" s="154" t="s">
        <v>143</v>
      </c>
      <c r="AU150" s="154" t="s">
        <v>84</v>
      </c>
      <c r="AY150" s="16" t="s">
        <v>140</v>
      </c>
      <c r="BE150" s="155">
        <f t="shared" si="4"/>
        <v>0</v>
      </c>
      <c r="BF150" s="155">
        <f t="shared" si="5"/>
        <v>0</v>
      </c>
      <c r="BG150" s="155">
        <f t="shared" si="6"/>
        <v>0</v>
      </c>
      <c r="BH150" s="155">
        <f t="shared" si="7"/>
        <v>0</v>
      </c>
      <c r="BI150" s="155">
        <f t="shared" si="8"/>
        <v>0</v>
      </c>
      <c r="BJ150" s="16" t="s">
        <v>82</v>
      </c>
      <c r="BK150" s="155">
        <f t="shared" si="9"/>
        <v>0</v>
      </c>
      <c r="BL150" s="16" t="s">
        <v>148</v>
      </c>
      <c r="BM150" s="154" t="s">
        <v>956</v>
      </c>
    </row>
    <row r="151" spans="1:65" s="2" customFormat="1" ht="37.9" customHeight="1">
      <c r="A151" s="31"/>
      <c r="B151" s="142"/>
      <c r="C151" s="143" t="s">
        <v>275</v>
      </c>
      <c r="D151" s="143" t="s">
        <v>143</v>
      </c>
      <c r="E151" s="144" t="s">
        <v>957</v>
      </c>
      <c r="F151" s="145" t="s">
        <v>958</v>
      </c>
      <c r="G151" s="146" t="s">
        <v>157</v>
      </c>
      <c r="H151" s="147">
        <v>8</v>
      </c>
      <c r="I151" s="148"/>
      <c r="J151" s="149">
        <f t="shared" si="0"/>
        <v>0</v>
      </c>
      <c r="K151" s="145" t="s">
        <v>1</v>
      </c>
      <c r="L151" s="32"/>
      <c r="M151" s="150" t="s">
        <v>1</v>
      </c>
      <c r="N151" s="151" t="s">
        <v>39</v>
      </c>
      <c r="O151" s="57"/>
      <c r="P151" s="152">
        <f t="shared" si="1"/>
        <v>0</v>
      </c>
      <c r="Q151" s="152">
        <v>0</v>
      </c>
      <c r="R151" s="152">
        <f t="shared" si="2"/>
        <v>0</v>
      </c>
      <c r="S151" s="152">
        <v>0</v>
      </c>
      <c r="T151" s="153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4" t="s">
        <v>148</v>
      </c>
      <c r="AT151" s="154" t="s">
        <v>143</v>
      </c>
      <c r="AU151" s="154" t="s">
        <v>84</v>
      </c>
      <c r="AY151" s="16" t="s">
        <v>140</v>
      </c>
      <c r="BE151" s="155">
        <f t="shared" si="4"/>
        <v>0</v>
      </c>
      <c r="BF151" s="155">
        <f t="shared" si="5"/>
        <v>0</v>
      </c>
      <c r="BG151" s="155">
        <f t="shared" si="6"/>
        <v>0</v>
      </c>
      <c r="BH151" s="155">
        <f t="shared" si="7"/>
        <v>0</v>
      </c>
      <c r="BI151" s="155">
        <f t="shared" si="8"/>
        <v>0</v>
      </c>
      <c r="BJ151" s="16" t="s">
        <v>82</v>
      </c>
      <c r="BK151" s="155">
        <f t="shared" si="9"/>
        <v>0</v>
      </c>
      <c r="BL151" s="16" t="s">
        <v>148</v>
      </c>
      <c r="BM151" s="154" t="s">
        <v>959</v>
      </c>
    </row>
    <row r="152" spans="1:65" s="2" customFormat="1" ht="33" customHeight="1">
      <c r="A152" s="31"/>
      <c r="B152" s="142"/>
      <c r="C152" s="143" t="s">
        <v>279</v>
      </c>
      <c r="D152" s="143" t="s">
        <v>143</v>
      </c>
      <c r="E152" s="144" t="s">
        <v>960</v>
      </c>
      <c r="F152" s="145" t="s">
        <v>961</v>
      </c>
      <c r="G152" s="146" t="s">
        <v>295</v>
      </c>
      <c r="H152" s="147">
        <v>11.7</v>
      </c>
      <c r="I152" s="148"/>
      <c r="J152" s="149">
        <f t="shared" si="0"/>
        <v>0</v>
      </c>
      <c r="K152" s="145" t="s">
        <v>1</v>
      </c>
      <c r="L152" s="32"/>
      <c r="M152" s="150" t="s">
        <v>1</v>
      </c>
      <c r="N152" s="151" t="s">
        <v>39</v>
      </c>
      <c r="O152" s="57"/>
      <c r="P152" s="152">
        <f t="shared" si="1"/>
        <v>0</v>
      </c>
      <c r="Q152" s="152">
        <v>0</v>
      </c>
      <c r="R152" s="152">
        <f t="shared" si="2"/>
        <v>0</v>
      </c>
      <c r="S152" s="152">
        <v>0</v>
      </c>
      <c r="T152" s="153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4" t="s">
        <v>148</v>
      </c>
      <c r="AT152" s="154" t="s">
        <v>143</v>
      </c>
      <c r="AU152" s="154" t="s">
        <v>84</v>
      </c>
      <c r="AY152" s="16" t="s">
        <v>140</v>
      </c>
      <c r="BE152" s="155">
        <f t="shared" si="4"/>
        <v>0</v>
      </c>
      <c r="BF152" s="155">
        <f t="shared" si="5"/>
        <v>0</v>
      </c>
      <c r="BG152" s="155">
        <f t="shared" si="6"/>
        <v>0</v>
      </c>
      <c r="BH152" s="155">
        <f t="shared" si="7"/>
        <v>0</v>
      </c>
      <c r="BI152" s="155">
        <f t="shared" si="8"/>
        <v>0</v>
      </c>
      <c r="BJ152" s="16" t="s">
        <v>82</v>
      </c>
      <c r="BK152" s="155">
        <f t="shared" si="9"/>
        <v>0</v>
      </c>
      <c r="BL152" s="16" t="s">
        <v>148</v>
      </c>
      <c r="BM152" s="154" t="s">
        <v>962</v>
      </c>
    </row>
    <row r="153" spans="1:65" s="2" customFormat="1" ht="33" customHeight="1">
      <c r="A153" s="31"/>
      <c r="B153" s="142"/>
      <c r="C153" s="143" t="s">
        <v>285</v>
      </c>
      <c r="D153" s="143" t="s">
        <v>143</v>
      </c>
      <c r="E153" s="144" t="s">
        <v>963</v>
      </c>
      <c r="F153" s="145" t="s">
        <v>964</v>
      </c>
      <c r="G153" s="146" t="s">
        <v>902</v>
      </c>
      <c r="H153" s="147">
        <v>1</v>
      </c>
      <c r="I153" s="148"/>
      <c r="J153" s="149">
        <f t="shared" si="0"/>
        <v>0</v>
      </c>
      <c r="K153" s="145" t="s">
        <v>1</v>
      </c>
      <c r="L153" s="32"/>
      <c r="M153" s="150" t="s">
        <v>1</v>
      </c>
      <c r="N153" s="151" t="s">
        <v>39</v>
      </c>
      <c r="O153" s="57"/>
      <c r="P153" s="152">
        <f t="shared" si="1"/>
        <v>0</v>
      </c>
      <c r="Q153" s="152">
        <v>0</v>
      </c>
      <c r="R153" s="152">
        <f t="shared" si="2"/>
        <v>0</v>
      </c>
      <c r="S153" s="152">
        <v>0</v>
      </c>
      <c r="T153" s="153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4" t="s">
        <v>148</v>
      </c>
      <c r="AT153" s="154" t="s">
        <v>143</v>
      </c>
      <c r="AU153" s="154" t="s">
        <v>84</v>
      </c>
      <c r="AY153" s="16" t="s">
        <v>140</v>
      </c>
      <c r="BE153" s="155">
        <f t="shared" si="4"/>
        <v>0</v>
      </c>
      <c r="BF153" s="155">
        <f t="shared" si="5"/>
        <v>0</v>
      </c>
      <c r="BG153" s="155">
        <f t="shared" si="6"/>
        <v>0</v>
      </c>
      <c r="BH153" s="155">
        <f t="shared" si="7"/>
        <v>0</v>
      </c>
      <c r="BI153" s="155">
        <f t="shared" si="8"/>
        <v>0</v>
      </c>
      <c r="BJ153" s="16" t="s">
        <v>82</v>
      </c>
      <c r="BK153" s="155">
        <f t="shared" si="9"/>
        <v>0</v>
      </c>
      <c r="BL153" s="16" t="s">
        <v>148</v>
      </c>
      <c r="BM153" s="154" t="s">
        <v>965</v>
      </c>
    </row>
    <row r="154" spans="1:65" s="12" customFormat="1" ht="22.9" customHeight="1">
      <c r="B154" s="129"/>
      <c r="D154" s="130" t="s">
        <v>73</v>
      </c>
      <c r="E154" s="140" t="s">
        <v>966</v>
      </c>
      <c r="F154" s="140" t="s">
        <v>967</v>
      </c>
      <c r="I154" s="132"/>
      <c r="J154" s="141">
        <f>BK154</f>
        <v>0</v>
      </c>
      <c r="L154" s="129"/>
      <c r="M154" s="134"/>
      <c r="N154" s="135"/>
      <c r="O154" s="135"/>
      <c r="P154" s="136">
        <f>SUM(P155:P181)</f>
        <v>0</v>
      </c>
      <c r="Q154" s="135"/>
      <c r="R154" s="136">
        <f>SUM(R155:R181)</f>
        <v>0</v>
      </c>
      <c r="S154" s="135"/>
      <c r="T154" s="137">
        <f>SUM(T155:T181)</f>
        <v>0</v>
      </c>
      <c r="AR154" s="130" t="s">
        <v>141</v>
      </c>
      <c r="AT154" s="138" t="s">
        <v>73</v>
      </c>
      <c r="AU154" s="138" t="s">
        <v>82</v>
      </c>
      <c r="AY154" s="130" t="s">
        <v>140</v>
      </c>
      <c r="BK154" s="139">
        <f>SUM(BK155:BK181)</f>
        <v>0</v>
      </c>
    </row>
    <row r="155" spans="1:65" s="2" customFormat="1" ht="24.2" customHeight="1">
      <c r="A155" s="31"/>
      <c r="B155" s="142"/>
      <c r="C155" s="173" t="s">
        <v>292</v>
      </c>
      <c r="D155" s="173" t="s">
        <v>230</v>
      </c>
      <c r="E155" s="174" t="s">
        <v>883</v>
      </c>
      <c r="F155" s="175" t="s">
        <v>884</v>
      </c>
      <c r="G155" s="176" t="s">
        <v>885</v>
      </c>
      <c r="H155" s="177">
        <v>28</v>
      </c>
      <c r="I155" s="178"/>
      <c r="J155" s="179">
        <f t="shared" ref="J155:J181" si="10">ROUND(I155*H155,2)</f>
        <v>0</v>
      </c>
      <c r="K155" s="175" t="s">
        <v>1</v>
      </c>
      <c r="L155" s="180"/>
      <c r="M155" s="181" t="s">
        <v>1</v>
      </c>
      <c r="N155" s="182" t="s">
        <v>39</v>
      </c>
      <c r="O155" s="57"/>
      <c r="P155" s="152">
        <f t="shared" ref="P155:P181" si="11">O155*H155</f>
        <v>0</v>
      </c>
      <c r="Q155" s="152">
        <v>0</v>
      </c>
      <c r="R155" s="152">
        <f t="shared" ref="R155:R181" si="12">Q155*H155</f>
        <v>0</v>
      </c>
      <c r="S155" s="152">
        <v>0</v>
      </c>
      <c r="T155" s="153">
        <f t="shared" ref="T155:T181" si="13"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4" t="s">
        <v>185</v>
      </c>
      <c r="AT155" s="154" t="s">
        <v>230</v>
      </c>
      <c r="AU155" s="154" t="s">
        <v>84</v>
      </c>
      <c r="AY155" s="16" t="s">
        <v>140</v>
      </c>
      <c r="BE155" s="155">
        <f t="shared" ref="BE155:BE181" si="14">IF(N155="základní",J155,0)</f>
        <v>0</v>
      </c>
      <c r="BF155" s="155">
        <f t="shared" ref="BF155:BF181" si="15">IF(N155="snížená",J155,0)</f>
        <v>0</v>
      </c>
      <c r="BG155" s="155">
        <f t="shared" ref="BG155:BG181" si="16">IF(N155="zákl. přenesená",J155,0)</f>
        <v>0</v>
      </c>
      <c r="BH155" s="155">
        <f t="shared" ref="BH155:BH181" si="17">IF(N155="sníž. přenesená",J155,0)</f>
        <v>0</v>
      </c>
      <c r="BI155" s="155">
        <f t="shared" ref="BI155:BI181" si="18">IF(N155="nulová",J155,0)</f>
        <v>0</v>
      </c>
      <c r="BJ155" s="16" t="s">
        <v>82</v>
      </c>
      <c r="BK155" s="155">
        <f t="shared" ref="BK155:BK181" si="19">ROUND(I155*H155,2)</f>
        <v>0</v>
      </c>
      <c r="BL155" s="16" t="s">
        <v>148</v>
      </c>
      <c r="BM155" s="154" t="s">
        <v>968</v>
      </c>
    </row>
    <row r="156" spans="1:65" s="2" customFormat="1" ht="33" customHeight="1">
      <c r="A156" s="31"/>
      <c r="B156" s="142"/>
      <c r="C156" s="143" t="s">
        <v>297</v>
      </c>
      <c r="D156" s="143" t="s">
        <v>143</v>
      </c>
      <c r="E156" s="144" t="s">
        <v>887</v>
      </c>
      <c r="F156" s="145" t="s">
        <v>888</v>
      </c>
      <c r="G156" s="146" t="s">
        <v>157</v>
      </c>
      <c r="H156" s="147">
        <v>28</v>
      </c>
      <c r="I156" s="148"/>
      <c r="J156" s="149">
        <f t="shared" si="10"/>
        <v>0</v>
      </c>
      <c r="K156" s="145" t="s">
        <v>1</v>
      </c>
      <c r="L156" s="32"/>
      <c r="M156" s="150" t="s">
        <v>1</v>
      </c>
      <c r="N156" s="151" t="s">
        <v>39</v>
      </c>
      <c r="O156" s="57"/>
      <c r="P156" s="152">
        <f t="shared" si="11"/>
        <v>0</v>
      </c>
      <c r="Q156" s="152">
        <v>0</v>
      </c>
      <c r="R156" s="152">
        <f t="shared" si="12"/>
        <v>0</v>
      </c>
      <c r="S156" s="152">
        <v>0</v>
      </c>
      <c r="T156" s="153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4" t="s">
        <v>148</v>
      </c>
      <c r="AT156" s="154" t="s">
        <v>143</v>
      </c>
      <c r="AU156" s="154" t="s">
        <v>84</v>
      </c>
      <c r="AY156" s="16" t="s">
        <v>140</v>
      </c>
      <c r="BE156" s="155">
        <f t="shared" si="14"/>
        <v>0</v>
      </c>
      <c r="BF156" s="155">
        <f t="shared" si="15"/>
        <v>0</v>
      </c>
      <c r="BG156" s="155">
        <f t="shared" si="16"/>
        <v>0</v>
      </c>
      <c r="BH156" s="155">
        <f t="shared" si="17"/>
        <v>0</v>
      </c>
      <c r="BI156" s="155">
        <f t="shared" si="18"/>
        <v>0</v>
      </c>
      <c r="BJ156" s="16" t="s">
        <v>82</v>
      </c>
      <c r="BK156" s="155">
        <f t="shared" si="19"/>
        <v>0</v>
      </c>
      <c r="BL156" s="16" t="s">
        <v>148</v>
      </c>
      <c r="BM156" s="154" t="s">
        <v>969</v>
      </c>
    </row>
    <row r="157" spans="1:65" s="2" customFormat="1" ht="24.2" customHeight="1">
      <c r="A157" s="31"/>
      <c r="B157" s="142"/>
      <c r="C157" s="173" t="s">
        <v>302</v>
      </c>
      <c r="D157" s="173" t="s">
        <v>230</v>
      </c>
      <c r="E157" s="174" t="s">
        <v>890</v>
      </c>
      <c r="F157" s="175" t="s">
        <v>891</v>
      </c>
      <c r="G157" s="176" t="s">
        <v>885</v>
      </c>
      <c r="H157" s="177">
        <v>14</v>
      </c>
      <c r="I157" s="178"/>
      <c r="J157" s="179">
        <f t="shared" si="10"/>
        <v>0</v>
      </c>
      <c r="K157" s="175" t="s">
        <v>1</v>
      </c>
      <c r="L157" s="180"/>
      <c r="M157" s="181" t="s">
        <v>1</v>
      </c>
      <c r="N157" s="182" t="s">
        <v>39</v>
      </c>
      <c r="O157" s="57"/>
      <c r="P157" s="152">
        <f t="shared" si="11"/>
        <v>0</v>
      </c>
      <c r="Q157" s="152">
        <v>0</v>
      </c>
      <c r="R157" s="152">
        <f t="shared" si="12"/>
        <v>0</v>
      </c>
      <c r="S157" s="152">
        <v>0</v>
      </c>
      <c r="T157" s="153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4" t="s">
        <v>185</v>
      </c>
      <c r="AT157" s="154" t="s">
        <v>230</v>
      </c>
      <c r="AU157" s="154" t="s">
        <v>84</v>
      </c>
      <c r="AY157" s="16" t="s">
        <v>140</v>
      </c>
      <c r="BE157" s="155">
        <f t="shared" si="14"/>
        <v>0</v>
      </c>
      <c r="BF157" s="155">
        <f t="shared" si="15"/>
        <v>0</v>
      </c>
      <c r="BG157" s="155">
        <f t="shared" si="16"/>
        <v>0</v>
      </c>
      <c r="BH157" s="155">
        <f t="shared" si="17"/>
        <v>0</v>
      </c>
      <c r="BI157" s="155">
        <f t="shared" si="18"/>
        <v>0</v>
      </c>
      <c r="BJ157" s="16" t="s">
        <v>82</v>
      </c>
      <c r="BK157" s="155">
        <f t="shared" si="19"/>
        <v>0</v>
      </c>
      <c r="BL157" s="16" t="s">
        <v>148</v>
      </c>
      <c r="BM157" s="154" t="s">
        <v>970</v>
      </c>
    </row>
    <row r="158" spans="1:65" s="2" customFormat="1" ht="16.5" customHeight="1">
      <c r="A158" s="31"/>
      <c r="B158" s="142"/>
      <c r="C158" s="173" t="s">
        <v>306</v>
      </c>
      <c r="D158" s="173" t="s">
        <v>230</v>
      </c>
      <c r="E158" s="174" t="s">
        <v>893</v>
      </c>
      <c r="F158" s="175" t="s">
        <v>894</v>
      </c>
      <c r="G158" s="176" t="s">
        <v>885</v>
      </c>
      <c r="H158" s="177">
        <v>14</v>
      </c>
      <c r="I158" s="178"/>
      <c r="J158" s="179">
        <f t="shared" si="10"/>
        <v>0</v>
      </c>
      <c r="K158" s="175" t="s">
        <v>1</v>
      </c>
      <c r="L158" s="180"/>
      <c r="M158" s="181" t="s">
        <v>1</v>
      </c>
      <c r="N158" s="182" t="s">
        <v>39</v>
      </c>
      <c r="O158" s="57"/>
      <c r="P158" s="152">
        <f t="shared" si="11"/>
        <v>0</v>
      </c>
      <c r="Q158" s="152">
        <v>0</v>
      </c>
      <c r="R158" s="152">
        <f t="shared" si="12"/>
        <v>0</v>
      </c>
      <c r="S158" s="152">
        <v>0</v>
      </c>
      <c r="T158" s="153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4" t="s">
        <v>185</v>
      </c>
      <c r="AT158" s="154" t="s">
        <v>230</v>
      </c>
      <c r="AU158" s="154" t="s">
        <v>84</v>
      </c>
      <c r="AY158" s="16" t="s">
        <v>140</v>
      </c>
      <c r="BE158" s="155">
        <f t="shared" si="14"/>
        <v>0</v>
      </c>
      <c r="BF158" s="155">
        <f t="shared" si="15"/>
        <v>0</v>
      </c>
      <c r="BG158" s="155">
        <f t="shared" si="16"/>
        <v>0</v>
      </c>
      <c r="BH158" s="155">
        <f t="shared" si="17"/>
        <v>0</v>
      </c>
      <c r="BI158" s="155">
        <f t="shared" si="18"/>
        <v>0</v>
      </c>
      <c r="BJ158" s="16" t="s">
        <v>82</v>
      </c>
      <c r="BK158" s="155">
        <f t="shared" si="19"/>
        <v>0</v>
      </c>
      <c r="BL158" s="16" t="s">
        <v>148</v>
      </c>
      <c r="BM158" s="154" t="s">
        <v>971</v>
      </c>
    </row>
    <row r="159" spans="1:65" s="2" customFormat="1" ht="16.5" customHeight="1">
      <c r="A159" s="31"/>
      <c r="B159" s="142"/>
      <c r="C159" s="173" t="s">
        <v>233</v>
      </c>
      <c r="D159" s="173" t="s">
        <v>230</v>
      </c>
      <c r="E159" s="174" t="s">
        <v>896</v>
      </c>
      <c r="F159" s="175" t="s">
        <v>897</v>
      </c>
      <c r="G159" s="176" t="s">
        <v>898</v>
      </c>
      <c r="H159" s="177">
        <v>14</v>
      </c>
      <c r="I159" s="178"/>
      <c r="J159" s="179">
        <f t="shared" si="10"/>
        <v>0</v>
      </c>
      <c r="K159" s="175" t="s">
        <v>1</v>
      </c>
      <c r="L159" s="180"/>
      <c r="M159" s="181" t="s">
        <v>1</v>
      </c>
      <c r="N159" s="182" t="s">
        <v>39</v>
      </c>
      <c r="O159" s="57"/>
      <c r="P159" s="152">
        <f t="shared" si="11"/>
        <v>0</v>
      </c>
      <c r="Q159" s="152">
        <v>0</v>
      </c>
      <c r="R159" s="152">
        <f t="shared" si="12"/>
        <v>0</v>
      </c>
      <c r="S159" s="152">
        <v>0</v>
      </c>
      <c r="T159" s="153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4" t="s">
        <v>185</v>
      </c>
      <c r="AT159" s="154" t="s">
        <v>230</v>
      </c>
      <c r="AU159" s="154" t="s">
        <v>84</v>
      </c>
      <c r="AY159" s="16" t="s">
        <v>140</v>
      </c>
      <c r="BE159" s="155">
        <f t="shared" si="14"/>
        <v>0</v>
      </c>
      <c r="BF159" s="155">
        <f t="shared" si="15"/>
        <v>0</v>
      </c>
      <c r="BG159" s="155">
        <f t="shared" si="16"/>
        <v>0</v>
      </c>
      <c r="BH159" s="155">
        <f t="shared" si="17"/>
        <v>0</v>
      </c>
      <c r="BI159" s="155">
        <f t="shared" si="18"/>
        <v>0</v>
      </c>
      <c r="BJ159" s="16" t="s">
        <v>82</v>
      </c>
      <c r="BK159" s="155">
        <f t="shared" si="19"/>
        <v>0</v>
      </c>
      <c r="BL159" s="16" t="s">
        <v>148</v>
      </c>
      <c r="BM159" s="154" t="s">
        <v>972</v>
      </c>
    </row>
    <row r="160" spans="1:65" s="2" customFormat="1" ht="24.2" customHeight="1">
      <c r="A160" s="31"/>
      <c r="B160" s="142"/>
      <c r="C160" s="143" t="s">
        <v>313</v>
      </c>
      <c r="D160" s="143" t="s">
        <v>143</v>
      </c>
      <c r="E160" s="144" t="s">
        <v>900</v>
      </c>
      <c r="F160" s="145" t="s">
        <v>901</v>
      </c>
      <c r="G160" s="146" t="s">
        <v>902</v>
      </c>
      <c r="H160" s="147">
        <v>14</v>
      </c>
      <c r="I160" s="148"/>
      <c r="J160" s="149">
        <f t="shared" si="10"/>
        <v>0</v>
      </c>
      <c r="K160" s="145" t="s">
        <v>1</v>
      </c>
      <c r="L160" s="32"/>
      <c r="M160" s="150" t="s">
        <v>1</v>
      </c>
      <c r="N160" s="151" t="s">
        <v>39</v>
      </c>
      <c r="O160" s="57"/>
      <c r="P160" s="152">
        <f t="shared" si="11"/>
        <v>0</v>
      </c>
      <c r="Q160" s="152">
        <v>0</v>
      </c>
      <c r="R160" s="152">
        <f t="shared" si="12"/>
        <v>0</v>
      </c>
      <c r="S160" s="152">
        <v>0</v>
      </c>
      <c r="T160" s="153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4" t="s">
        <v>148</v>
      </c>
      <c r="AT160" s="154" t="s">
        <v>143</v>
      </c>
      <c r="AU160" s="154" t="s">
        <v>84</v>
      </c>
      <c r="AY160" s="16" t="s">
        <v>140</v>
      </c>
      <c r="BE160" s="155">
        <f t="shared" si="14"/>
        <v>0</v>
      </c>
      <c r="BF160" s="155">
        <f t="shared" si="15"/>
        <v>0</v>
      </c>
      <c r="BG160" s="155">
        <f t="shared" si="16"/>
        <v>0</v>
      </c>
      <c r="BH160" s="155">
        <f t="shared" si="17"/>
        <v>0</v>
      </c>
      <c r="BI160" s="155">
        <f t="shared" si="18"/>
        <v>0</v>
      </c>
      <c r="BJ160" s="16" t="s">
        <v>82</v>
      </c>
      <c r="BK160" s="155">
        <f t="shared" si="19"/>
        <v>0</v>
      </c>
      <c r="BL160" s="16" t="s">
        <v>148</v>
      </c>
      <c r="BM160" s="154" t="s">
        <v>973</v>
      </c>
    </row>
    <row r="161" spans="1:65" s="2" customFormat="1" ht="24.2" customHeight="1">
      <c r="A161" s="31"/>
      <c r="B161" s="142"/>
      <c r="C161" s="173" t="s">
        <v>317</v>
      </c>
      <c r="D161" s="173" t="s">
        <v>230</v>
      </c>
      <c r="E161" s="174" t="s">
        <v>904</v>
      </c>
      <c r="F161" s="175" t="s">
        <v>905</v>
      </c>
      <c r="G161" s="176" t="s">
        <v>230</v>
      </c>
      <c r="H161" s="177">
        <v>33</v>
      </c>
      <c r="I161" s="178"/>
      <c r="J161" s="179">
        <f t="shared" si="10"/>
        <v>0</v>
      </c>
      <c r="K161" s="175" t="s">
        <v>1</v>
      </c>
      <c r="L161" s="180"/>
      <c r="M161" s="181" t="s">
        <v>1</v>
      </c>
      <c r="N161" s="182" t="s">
        <v>39</v>
      </c>
      <c r="O161" s="57"/>
      <c r="P161" s="152">
        <f t="shared" si="11"/>
        <v>0</v>
      </c>
      <c r="Q161" s="152">
        <v>0</v>
      </c>
      <c r="R161" s="152">
        <f t="shared" si="12"/>
        <v>0</v>
      </c>
      <c r="S161" s="152">
        <v>0</v>
      </c>
      <c r="T161" s="153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4" t="s">
        <v>185</v>
      </c>
      <c r="AT161" s="154" t="s">
        <v>230</v>
      </c>
      <c r="AU161" s="154" t="s">
        <v>84</v>
      </c>
      <c r="AY161" s="16" t="s">
        <v>140</v>
      </c>
      <c r="BE161" s="155">
        <f t="shared" si="14"/>
        <v>0</v>
      </c>
      <c r="BF161" s="155">
        <f t="shared" si="15"/>
        <v>0</v>
      </c>
      <c r="BG161" s="155">
        <f t="shared" si="16"/>
        <v>0</v>
      </c>
      <c r="BH161" s="155">
        <f t="shared" si="17"/>
        <v>0</v>
      </c>
      <c r="BI161" s="155">
        <f t="shared" si="18"/>
        <v>0</v>
      </c>
      <c r="BJ161" s="16" t="s">
        <v>82</v>
      </c>
      <c r="BK161" s="155">
        <f t="shared" si="19"/>
        <v>0</v>
      </c>
      <c r="BL161" s="16" t="s">
        <v>148</v>
      </c>
      <c r="BM161" s="154" t="s">
        <v>974</v>
      </c>
    </row>
    <row r="162" spans="1:65" s="2" customFormat="1" ht="24.2" customHeight="1">
      <c r="A162" s="31"/>
      <c r="B162" s="142"/>
      <c r="C162" s="143" t="s">
        <v>321</v>
      </c>
      <c r="D162" s="143" t="s">
        <v>143</v>
      </c>
      <c r="E162" s="144" t="s">
        <v>907</v>
      </c>
      <c r="F162" s="145" t="s">
        <v>908</v>
      </c>
      <c r="G162" s="146" t="s">
        <v>295</v>
      </c>
      <c r="H162" s="147">
        <v>33</v>
      </c>
      <c r="I162" s="148"/>
      <c r="J162" s="149">
        <f t="shared" si="10"/>
        <v>0</v>
      </c>
      <c r="K162" s="145" t="s">
        <v>1</v>
      </c>
      <c r="L162" s="32"/>
      <c r="M162" s="150" t="s">
        <v>1</v>
      </c>
      <c r="N162" s="151" t="s">
        <v>39</v>
      </c>
      <c r="O162" s="57"/>
      <c r="P162" s="152">
        <f t="shared" si="11"/>
        <v>0</v>
      </c>
      <c r="Q162" s="152">
        <v>0</v>
      </c>
      <c r="R162" s="152">
        <f t="shared" si="12"/>
        <v>0</v>
      </c>
      <c r="S162" s="152">
        <v>0</v>
      </c>
      <c r="T162" s="153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4" t="s">
        <v>148</v>
      </c>
      <c r="AT162" s="154" t="s">
        <v>143</v>
      </c>
      <c r="AU162" s="154" t="s">
        <v>84</v>
      </c>
      <c r="AY162" s="16" t="s">
        <v>140</v>
      </c>
      <c r="BE162" s="155">
        <f t="shared" si="14"/>
        <v>0</v>
      </c>
      <c r="BF162" s="155">
        <f t="shared" si="15"/>
        <v>0</v>
      </c>
      <c r="BG162" s="155">
        <f t="shared" si="16"/>
        <v>0</v>
      </c>
      <c r="BH162" s="155">
        <f t="shared" si="17"/>
        <v>0</v>
      </c>
      <c r="BI162" s="155">
        <f t="shared" si="18"/>
        <v>0</v>
      </c>
      <c r="BJ162" s="16" t="s">
        <v>82</v>
      </c>
      <c r="BK162" s="155">
        <f t="shared" si="19"/>
        <v>0</v>
      </c>
      <c r="BL162" s="16" t="s">
        <v>148</v>
      </c>
      <c r="BM162" s="154" t="s">
        <v>975</v>
      </c>
    </row>
    <row r="163" spans="1:65" s="2" customFormat="1" ht="16.5" customHeight="1">
      <c r="A163" s="31"/>
      <c r="B163" s="142"/>
      <c r="C163" s="173" t="s">
        <v>325</v>
      </c>
      <c r="D163" s="173" t="s">
        <v>230</v>
      </c>
      <c r="E163" s="174" t="s">
        <v>910</v>
      </c>
      <c r="F163" s="175" t="s">
        <v>911</v>
      </c>
      <c r="G163" s="176" t="s">
        <v>295</v>
      </c>
      <c r="H163" s="177">
        <v>12</v>
      </c>
      <c r="I163" s="178"/>
      <c r="J163" s="179">
        <f t="shared" si="10"/>
        <v>0</v>
      </c>
      <c r="K163" s="175" t="s">
        <v>1</v>
      </c>
      <c r="L163" s="180"/>
      <c r="M163" s="181" t="s">
        <v>1</v>
      </c>
      <c r="N163" s="182" t="s">
        <v>39</v>
      </c>
      <c r="O163" s="57"/>
      <c r="P163" s="152">
        <f t="shared" si="11"/>
        <v>0</v>
      </c>
      <c r="Q163" s="152">
        <v>0</v>
      </c>
      <c r="R163" s="152">
        <f t="shared" si="12"/>
        <v>0</v>
      </c>
      <c r="S163" s="152">
        <v>0</v>
      </c>
      <c r="T163" s="153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4" t="s">
        <v>185</v>
      </c>
      <c r="AT163" s="154" t="s">
        <v>230</v>
      </c>
      <c r="AU163" s="154" t="s">
        <v>84</v>
      </c>
      <c r="AY163" s="16" t="s">
        <v>140</v>
      </c>
      <c r="BE163" s="155">
        <f t="shared" si="14"/>
        <v>0</v>
      </c>
      <c r="BF163" s="155">
        <f t="shared" si="15"/>
        <v>0</v>
      </c>
      <c r="BG163" s="155">
        <f t="shared" si="16"/>
        <v>0</v>
      </c>
      <c r="BH163" s="155">
        <f t="shared" si="17"/>
        <v>0</v>
      </c>
      <c r="BI163" s="155">
        <f t="shared" si="18"/>
        <v>0</v>
      </c>
      <c r="BJ163" s="16" t="s">
        <v>82</v>
      </c>
      <c r="BK163" s="155">
        <f t="shared" si="19"/>
        <v>0</v>
      </c>
      <c r="BL163" s="16" t="s">
        <v>148</v>
      </c>
      <c r="BM163" s="154" t="s">
        <v>976</v>
      </c>
    </row>
    <row r="164" spans="1:65" s="2" customFormat="1" ht="24.2" customHeight="1">
      <c r="A164" s="31"/>
      <c r="B164" s="142"/>
      <c r="C164" s="143" t="s">
        <v>329</v>
      </c>
      <c r="D164" s="143" t="s">
        <v>143</v>
      </c>
      <c r="E164" s="144" t="s">
        <v>913</v>
      </c>
      <c r="F164" s="145" t="s">
        <v>914</v>
      </c>
      <c r="G164" s="146" t="s">
        <v>295</v>
      </c>
      <c r="H164" s="147">
        <v>12</v>
      </c>
      <c r="I164" s="148"/>
      <c r="J164" s="149">
        <f t="shared" si="10"/>
        <v>0</v>
      </c>
      <c r="K164" s="145" t="s">
        <v>1</v>
      </c>
      <c r="L164" s="32"/>
      <c r="M164" s="150" t="s">
        <v>1</v>
      </c>
      <c r="N164" s="151" t="s">
        <v>39</v>
      </c>
      <c r="O164" s="57"/>
      <c r="P164" s="152">
        <f t="shared" si="11"/>
        <v>0</v>
      </c>
      <c r="Q164" s="152">
        <v>0</v>
      </c>
      <c r="R164" s="152">
        <f t="shared" si="12"/>
        <v>0</v>
      </c>
      <c r="S164" s="152">
        <v>0</v>
      </c>
      <c r="T164" s="153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4" t="s">
        <v>148</v>
      </c>
      <c r="AT164" s="154" t="s">
        <v>143</v>
      </c>
      <c r="AU164" s="154" t="s">
        <v>84</v>
      </c>
      <c r="AY164" s="16" t="s">
        <v>140</v>
      </c>
      <c r="BE164" s="155">
        <f t="shared" si="14"/>
        <v>0</v>
      </c>
      <c r="BF164" s="155">
        <f t="shared" si="15"/>
        <v>0</v>
      </c>
      <c r="BG164" s="155">
        <f t="shared" si="16"/>
        <v>0</v>
      </c>
      <c r="BH164" s="155">
        <f t="shared" si="17"/>
        <v>0</v>
      </c>
      <c r="BI164" s="155">
        <f t="shared" si="18"/>
        <v>0</v>
      </c>
      <c r="BJ164" s="16" t="s">
        <v>82</v>
      </c>
      <c r="BK164" s="155">
        <f t="shared" si="19"/>
        <v>0</v>
      </c>
      <c r="BL164" s="16" t="s">
        <v>148</v>
      </c>
      <c r="BM164" s="154" t="s">
        <v>977</v>
      </c>
    </row>
    <row r="165" spans="1:65" s="2" customFormat="1" ht="16.5" customHeight="1">
      <c r="A165" s="31"/>
      <c r="B165" s="142"/>
      <c r="C165" s="173" t="s">
        <v>333</v>
      </c>
      <c r="D165" s="173" t="s">
        <v>230</v>
      </c>
      <c r="E165" s="174" t="s">
        <v>916</v>
      </c>
      <c r="F165" s="175" t="s">
        <v>917</v>
      </c>
      <c r="G165" s="176" t="s">
        <v>295</v>
      </c>
      <c r="H165" s="177">
        <v>14</v>
      </c>
      <c r="I165" s="178"/>
      <c r="J165" s="179">
        <f t="shared" si="10"/>
        <v>0</v>
      </c>
      <c r="K165" s="175" t="s">
        <v>1</v>
      </c>
      <c r="L165" s="180"/>
      <c r="M165" s="181" t="s">
        <v>1</v>
      </c>
      <c r="N165" s="182" t="s">
        <v>39</v>
      </c>
      <c r="O165" s="57"/>
      <c r="P165" s="152">
        <f t="shared" si="11"/>
        <v>0</v>
      </c>
      <c r="Q165" s="152">
        <v>0</v>
      </c>
      <c r="R165" s="152">
        <f t="shared" si="12"/>
        <v>0</v>
      </c>
      <c r="S165" s="152">
        <v>0</v>
      </c>
      <c r="T165" s="153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4" t="s">
        <v>185</v>
      </c>
      <c r="AT165" s="154" t="s">
        <v>230</v>
      </c>
      <c r="AU165" s="154" t="s">
        <v>84</v>
      </c>
      <c r="AY165" s="16" t="s">
        <v>140</v>
      </c>
      <c r="BE165" s="155">
        <f t="shared" si="14"/>
        <v>0</v>
      </c>
      <c r="BF165" s="155">
        <f t="shared" si="15"/>
        <v>0</v>
      </c>
      <c r="BG165" s="155">
        <f t="shared" si="16"/>
        <v>0</v>
      </c>
      <c r="BH165" s="155">
        <f t="shared" si="17"/>
        <v>0</v>
      </c>
      <c r="BI165" s="155">
        <f t="shared" si="18"/>
        <v>0</v>
      </c>
      <c r="BJ165" s="16" t="s">
        <v>82</v>
      </c>
      <c r="BK165" s="155">
        <f t="shared" si="19"/>
        <v>0</v>
      </c>
      <c r="BL165" s="16" t="s">
        <v>148</v>
      </c>
      <c r="BM165" s="154" t="s">
        <v>978</v>
      </c>
    </row>
    <row r="166" spans="1:65" s="2" customFormat="1" ht="24.2" customHeight="1">
      <c r="A166" s="31"/>
      <c r="B166" s="142"/>
      <c r="C166" s="143" t="s">
        <v>337</v>
      </c>
      <c r="D166" s="143" t="s">
        <v>143</v>
      </c>
      <c r="E166" s="144" t="s">
        <v>913</v>
      </c>
      <c r="F166" s="145" t="s">
        <v>914</v>
      </c>
      <c r="G166" s="146" t="s">
        <v>295</v>
      </c>
      <c r="H166" s="147">
        <v>14</v>
      </c>
      <c r="I166" s="148"/>
      <c r="J166" s="149">
        <f t="shared" si="10"/>
        <v>0</v>
      </c>
      <c r="K166" s="145" t="s">
        <v>1</v>
      </c>
      <c r="L166" s="32"/>
      <c r="M166" s="150" t="s">
        <v>1</v>
      </c>
      <c r="N166" s="151" t="s">
        <v>39</v>
      </c>
      <c r="O166" s="57"/>
      <c r="P166" s="152">
        <f t="shared" si="11"/>
        <v>0</v>
      </c>
      <c r="Q166" s="152">
        <v>0</v>
      </c>
      <c r="R166" s="152">
        <f t="shared" si="12"/>
        <v>0</v>
      </c>
      <c r="S166" s="152">
        <v>0</v>
      </c>
      <c r="T166" s="153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4" t="s">
        <v>148</v>
      </c>
      <c r="AT166" s="154" t="s">
        <v>143</v>
      </c>
      <c r="AU166" s="154" t="s">
        <v>84</v>
      </c>
      <c r="AY166" s="16" t="s">
        <v>140</v>
      </c>
      <c r="BE166" s="155">
        <f t="shared" si="14"/>
        <v>0</v>
      </c>
      <c r="BF166" s="155">
        <f t="shared" si="15"/>
        <v>0</v>
      </c>
      <c r="BG166" s="155">
        <f t="shared" si="16"/>
        <v>0</v>
      </c>
      <c r="BH166" s="155">
        <f t="shared" si="17"/>
        <v>0</v>
      </c>
      <c r="BI166" s="155">
        <f t="shared" si="18"/>
        <v>0</v>
      </c>
      <c r="BJ166" s="16" t="s">
        <v>82</v>
      </c>
      <c r="BK166" s="155">
        <f t="shared" si="19"/>
        <v>0</v>
      </c>
      <c r="BL166" s="16" t="s">
        <v>148</v>
      </c>
      <c r="BM166" s="154" t="s">
        <v>979</v>
      </c>
    </row>
    <row r="167" spans="1:65" s="2" customFormat="1" ht="16.5" customHeight="1">
      <c r="A167" s="31"/>
      <c r="B167" s="142"/>
      <c r="C167" s="173" t="s">
        <v>341</v>
      </c>
      <c r="D167" s="173" t="s">
        <v>230</v>
      </c>
      <c r="E167" s="174" t="s">
        <v>920</v>
      </c>
      <c r="F167" s="175" t="s">
        <v>921</v>
      </c>
      <c r="G167" s="176" t="s">
        <v>295</v>
      </c>
      <c r="H167" s="177">
        <v>108</v>
      </c>
      <c r="I167" s="178"/>
      <c r="J167" s="179">
        <f t="shared" si="10"/>
        <v>0</v>
      </c>
      <c r="K167" s="175" t="s">
        <v>1</v>
      </c>
      <c r="L167" s="180"/>
      <c r="M167" s="181" t="s">
        <v>1</v>
      </c>
      <c r="N167" s="182" t="s">
        <v>39</v>
      </c>
      <c r="O167" s="57"/>
      <c r="P167" s="152">
        <f t="shared" si="11"/>
        <v>0</v>
      </c>
      <c r="Q167" s="152">
        <v>0</v>
      </c>
      <c r="R167" s="152">
        <f t="shared" si="12"/>
        <v>0</v>
      </c>
      <c r="S167" s="152">
        <v>0</v>
      </c>
      <c r="T167" s="153">
        <f t="shared" si="1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4" t="s">
        <v>185</v>
      </c>
      <c r="AT167" s="154" t="s">
        <v>230</v>
      </c>
      <c r="AU167" s="154" t="s">
        <v>84</v>
      </c>
      <c r="AY167" s="16" t="s">
        <v>140</v>
      </c>
      <c r="BE167" s="155">
        <f t="shared" si="14"/>
        <v>0</v>
      </c>
      <c r="BF167" s="155">
        <f t="shared" si="15"/>
        <v>0</v>
      </c>
      <c r="BG167" s="155">
        <f t="shared" si="16"/>
        <v>0</v>
      </c>
      <c r="BH167" s="155">
        <f t="shared" si="17"/>
        <v>0</v>
      </c>
      <c r="BI167" s="155">
        <f t="shared" si="18"/>
        <v>0</v>
      </c>
      <c r="BJ167" s="16" t="s">
        <v>82</v>
      </c>
      <c r="BK167" s="155">
        <f t="shared" si="19"/>
        <v>0</v>
      </c>
      <c r="BL167" s="16" t="s">
        <v>148</v>
      </c>
      <c r="BM167" s="154" t="s">
        <v>980</v>
      </c>
    </row>
    <row r="168" spans="1:65" s="2" customFormat="1" ht="24.2" customHeight="1">
      <c r="A168" s="31"/>
      <c r="B168" s="142"/>
      <c r="C168" s="143" t="s">
        <v>345</v>
      </c>
      <c r="D168" s="143" t="s">
        <v>143</v>
      </c>
      <c r="E168" s="144" t="s">
        <v>923</v>
      </c>
      <c r="F168" s="145" t="s">
        <v>924</v>
      </c>
      <c r="G168" s="146" t="s">
        <v>295</v>
      </c>
      <c r="H168" s="147">
        <v>108</v>
      </c>
      <c r="I168" s="148"/>
      <c r="J168" s="149">
        <f t="shared" si="10"/>
        <v>0</v>
      </c>
      <c r="K168" s="145" t="s">
        <v>1</v>
      </c>
      <c r="L168" s="32"/>
      <c r="M168" s="150" t="s">
        <v>1</v>
      </c>
      <c r="N168" s="151" t="s">
        <v>39</v>
      </c>
      <c r="O168" s="57"/>
      <c r="P168" s="152">
        <f t="shared" si="11"/>
        <v>0</v>
      </c>
      <c r="Q168" s="152">
        <v>0</v>
      </c>
      <c r="R168" s="152">
        <f t="shared" si="12"/>
        <v>0</v>
      </c>
      <c r="S168" s="152">
        <v>0</v>
      </c>
      <c r="T168" s="153">
        <f t="shared" si="1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4" t="s">
        <v>148</v>
      </c>
      <c r="AT168" s="154" t="s">
        <v>143</v>
      </c>
      <c r="AU168" s="154" t="s">
        <v>84</v>
      </c>
      <c r="AY168" s="16" t="s">
        <v>140</v>
      </c>
      <c r="BE168" s="155">
        <f t="shared" si="14"/>
        <v>0</v>
      </c>
      <c r="BF168" s="155">
        <f t="shared" si="15"/>
        <v>0</v>
      </c>
      <c r="BG168" s="155">
        <f t="shared" si="16"/>
        <v>0</v>
      </c>
      <c r="BH168" s="155">
        <f t="shared" si="17"/>
        <v>0</v>
      </c>
      <c r="BI168" s="155">
        <f t="shared" si="18"/>
        <v>0</v>
      </c>
      <c r="BJ168" s="16" t="s">
        <v>82</v>
      </c>
      <c r="BK168" s="155">
        <f t="shared" si="19"/>
        <v>0</v>
      </c>
      <c r="BL168" s="16" t="s">
        <v>148</v>
      </c>
      <c r="BM168" s="154" t="s">
        <v>981</v>
      </c>
    </row>
    <row r="169" spans="1:65" s="2" customFormat="1" ht="24.2" customHeight="1">
      <c r="A169" s="31"/>
      <c r="B169" s="142"/>
      <c r="C169" s="173" t="s">
        <v>349</v>
      </c>
      <c r="D169" s="173" t="s">
        <v>230</v>
      </c>
      <c r="E169" s="174" t="s">
        <v>926</v>
      </c>
      <c r="F169" s="175" t="s">
        <v>927</v>
      </c>
      <c r="G169" s="176" t="s">
        <v>885</v>
      </c>
      <c r="H169" s="177">
        <v>3</v>
      </c>
      <c r="I169" s="178"/>
      <c r="J169" s="179">
        <f t="shared" si="10"/>
        <v>0</v>
      </c>
      <c r="K169" s="175" t="s">
        <v>1</v>
      </c>
      <c r="L169" s="180"/>
      <c r="M169" s="181" t="s">
        <v>1</v>
      </c>
      <c r="N169" s="182" t="s">
        <v>39</v>
      </c>
      <c r="O169" s="57"/>
      <c r="P169" s="152">
        <f t="shared" si="11"/>
        <v>0</v>
      </c>
      <c r="Q169" s="152">
        <v>0</v>
      </c>
      <c r="R169" s="152">
        <f t="shared" si="12"/>
        <v>0</v>
      </c>
      <c r="S169" s="152">
        <v>0</v>
      </c>
      <c r="T169" s="153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4" t="s">
        <v>185</v>
      </c>
      <c r="AT169" s="154" t="s">
        <v>230</v>
      </c>
      <c r="AU169" s="154" t="s">
        <v>84</v>
      </c>
      <c r="AY169" s="16" t="s">
        <v>140</v>
      </c>
      <c r="BE169" s="155">
        <f t="shared" si="14"/>
        <v>0</v>
      </c>
      <c r="BF169" s="155">
        <f t="shared" si="15"/>
        <v>0</v>
      </c>
      <c r="BG169" s="155">
        <f t="shared" si="16"/>
        <v>0</v>
      </c>
      <c r="BH169" s="155">
        <f t="shared" si="17"/>
        <v>0</v>
      </c>
      <c r="BI169" s="155">
        <f t="shared" si="18"/>
        <v>0</v>
      </c>
      <c r="BJ169" s="16" t="s">
        <v>82</v>
      </c>
      <c r="BK169" s="155">
        <f t="shared" si="19"/>
        <v>0</v>
      </c>
      <c r="BL169" s="16" t="s">
        <v>148</v>
      </c>
      <c r="BM169" s="154" t="s">
        <v>982</v>
      </c>
    </row>
    <row r="170" spans="1:65" s="2" customFormat="1" ht="24.2" customHeight="1">
      <c r="A170" s="31"/>
      <c r="B170" s="142"/>
      <c r="C170" s="143" t="s">
        <v>355</v>
      </c>
      <c r="D170" s="143" t="s">
        <v>143</v>
      </c>
      <c r="E170" s="144" t="s">
        <v>929</v>
      </c>
      <c r="F170" s="145" t="s">
        <v>930</v>
      </c>
      <c r="G170" s="146" t="s">
        <v>157</v>
      </c>
      <c r="H170" s="147">
        <v>3</v>
      </c>
      <c r="I170" s="148"/>
      <c r="J170" s="149">
        <f t="shared" si="10"/>
        <v>0</v>
      </c>
      <c r="K170" s="145" t="s">
        <v>1</v>
      </c>
      <c r="L170" s="32"/>
      <c r="M170" s="150" t="s">
        <v>1</v>
      </c>
      <c r="N170" s="151" t="s">
        <v>39</v>
      </c>
      <c r="O170" s="57"/>
      <c r="P170" s="152">
        <f t="shared" si="11"/>
        <v>0</v>
      </c>
      <c r="Q170" s="152">
        <v>0</v>
      </c>
      <c r="R170" s="152">
        <f t="shared" si="12"/>
        <v>0</v>
      </c>
      <c r="S170" s="152">
        <v>0</v>
      </c>
      <c r="T170" s="153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4" t="s">
        <v>148</v>
      </c>
      <c r="AT170" s="154" t="s">
        <v>143</v>
      </c>
      <c r="AU170" s="154" t="s">
        <v>84</v>
      </c>
      <c r="AY170" s="16" t="s">
        <v>140</v>
      </c>
      <c r="BE170" s="155">
        <f t="shared" si="14"/>
        <v>0</v>
      </c>
      <c r="BF170" s="155">
        <f t="shared" si="15"/>
        <v>0</v>
      </c>
      <c r="BG170" s="155">
        <f t="shared" si="16"/>
        <v>0</v>
      </c>
      <c r="BH170" s="155">
        <f t="shared" si="17"/>
        <v>0</v>
      </c>
      <c r="BI170" s="155">
        <f t="shared" si="18"/>
        <v>0</v>
      </c>
      <c r="BJ170" s="16" t="s">
        <v>82</v>
      </c>
      <c r="BK170" s="155">
        <f t="shared" si="19"/>
        <v>0</v>
      </c>
      <c r="BL170" s="16" t="s">
        <v>148</v>
      </c>
      <c r="BM170" s="154" t="s">
        <v>983</v>
      </c>
    </row>
    <row r="171" spans="1:65" s="2" customFormat="1" ht="16.5" customHeight="1">
      <c r="A171" s="31"/>
      <c r="B171" s="142"/>
      <c r="C171" s="173" t="s">
        <v>359</v>
      </c>
      <c r="D171" s="173" t="s">
        <v>230</v>
      </c>
      <c r="E171" s="174" t="s">
        <v>932</v>
      </c>
      <c r="F171" s="175" t="s">
        <v>933</v>
      </c>
      <c r="G171" s="176" t="s">
        <v>934</v>
      </c>
      <c r="H171" s="177">
        <v>10</v>
      </c>
      <c r="I171" s="178"/>
      <c r="J171" s="179">
        <f t="shared" si="10"/>
        <v>0</v>
      </c>
      <c r="K171" s="175" t="s">
        <v>1</v>
      </c>
      <c r="L171" s="180"/>
      <c r="M171" s="181" t="s">
        <v>1</v>
      </c>
      <c r="N171" s="182" t="s">
        <v>39</v>
      </c>
      <c r="O171" s="57"/>
      <c r="P171" s="152">
        <f t="shared" si="11"/>
        <v>0</v>
      </c>
      <c r="Q171" s="152">
        <v>0</v>
      </c>
      <c r="R171" s="152">
        <f t="shared" si="12"/>
        <v>0</v>
      </c>
      <c r="S171" s="152">
        <v>0</v>
      </c>
      <c r="T171" s="153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4" t="s">
        <v>185</v>
      </c>
      <c r="AT171" s="154" t="s">
        <v>230</v>
      </c>
      <c r="AU171" s="154" t="s">
        <v>84</v>
      </c>
      <c r="AY171" s="16" t="s">
        <v>140</v>
      </c>
      <c r="BE171" s="155">
        <f t="shared" si="14"/>
        <v>0</v>
      </c>
      <c r="BF171" s="155">
        <f t="shared" si="15"/>
        <v>0</v>
      </c>
      <c r="BG171" s="155">
        <f t="shared" si="16"/>
        <v>0</v>
      </c>
      <c r="BH171" s="155">
        <f t="shared" si="17"/>
        <v>0</v>
      </c>
      <c r="BI171" s="155">
        <f t="shared" si="18"/>
        <v>0</v>
      </c>
      <c r="BJ171" s="16" t="s">
        <v>82</v>
      </c>
      <c r="BK171" s="155">
        <f t="shared" si="19"/>
        <v>0</v>
      </c>
      <c r="BL171" s="16" t="s">
        <v>148</v>
      </c>
      <c r="BM171" s="154" t="s">
        <v>984</v>
      </c>
    </row>
    <row r="172" spans="1:65" s="2" customFormat="1" ht="16.5" customHeight="1">
      <c r="A172" s="31"/>
      <c r="B172" s="142"/>
      <c r="C172" s="173" t="s">
        <v>363</v>
      </c>
      <c r="D172" s="173" t="s">
        <v>230</v>
      </c>
      <c r="E172" s="174" t="s">
        <v>936</v>
      </c>
      <c r="F172" s="175" t="s">
        <v>937</v>
      </c>
      <c r="G172" s="176" t="s">
        <v>902</v>
      </c>
      <c r="H172" s="177">
        <v>78</v>
      </c>
      <c r="I172" s="178"/>
      <c r="J172" s="179">
        <f t="shared" si="10"/>
        <v>0</v>
      </c>
      <c r="K172" s="175" t="s">
        <v>1</v>
      </c>
      <c r="L172" s="180"/>
      <c r="M172" s="181" t="s">
        <v>1</v>
      </c>
      <c r="N172" s="182" t="s">
        <v>39</v>
      </c>
      <c r="O172" s="57"/>
      <c r="P172" s="152">
        <f t="shared" si="11"/>
        <v>0</v>
      </c>
      <c r="Q172" s="152">
        <v>0</v>
      </c>
      <c r="R172" s="152">
        <f t="shared" si="12"/>
        <v>0</v>
      </c>
      <c r="S172" s="152">
        <v>0</v>
      </c>
      <c r="T172" s="153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4" t="s">
        <v>185</v>
      </c>
      <c r="AT172" s="154" t="s">
        <v>230</v>
      </c>
      <c r="AU172" s="154" t="s">
        <v>84</v>
      </c>
      <c r="AY172" s="16" t="s">
        <v>140</v>
      </c>
      <c r="BE172" s="155">
        <f t="shared" si="14"/>
        <v>0</v>
      </c>
      <c r="BF172" s="155">
        <f t="shared" si="15"/>
        <v>0</v>
      </c>
      <c r="BG172" s="155">
        <f t="shared" si="16"/>
        <v>0</v>
      </c>
      <c r="BH172" s="155">
        <f t="shared" si="17"/>
        <v>0</v>
      </c>
      <c r="BI172" s="155">
        <f t="shared" si="18"/>
        <v>0</v>
      </c>
      <c r="BJ172" s="16" t="s">
        <v>82</v>
      </c>
      <c r="BK172" s="155">
        <f t="shared" si="19"/>
        <v>0</v>
      </c>
      <c r="BL172" s="16" t="s">
        <v>148</v>
      </c>
      <c r="BM172" s="154" t="s">
        <v>985</v>
      </c>
    </row>
    <row r="173" spans="1:65" s="2" customFormat="1" ht="24.2" customHeight="1">
      <c r="A173" s="31"/>
      <c r="B173" s="142"/>
      <c r="C173" s="143" t="s">
        <v>367</v>
      </c>
      <c r="D173" s="143" t="s">
        <v>143</v>
      </c>
      <c r="E173" s="144" t="s">
        <v>939</v>
      </c>
      <c r="F173" s="145" t="s">
        <v>940</v>
      </c>
      <c r="G173" s="146" t="s">
        <v>157</v>
      </c>
      <c r="H173" s="147">
        <v>78</v>
      </c>
      <c r="I173" s="148"/>
      <c r="J173" s="149">
        <f t="shared" si="10"/>
        <v>0</v>
      </c>
      <c r="K173" s="145" t="s">
        <v>1</v>
      </c>
      <c r="L173" s="32"/>
      <c r="M173" s="150" t="s">
        <v>1</v>
      </c>
      <c r="N173" s="151" t="s">
        <v>39</v>
      </c>
      <c r="O173" s="57"/>
      <c r="P173" s="152">
        <f t="shared" si="11"/>
        <v>0</v>
      </c>
      <c r="Q173" s="152">
        <v>0</v>
      </c>
      <c r="R173" s="152">
        <f t="shared" si="12"/>
        <v>0</v>
      </c>
      <c r="S173" s="152">
        <v>0</v>
      </c>
      <c r="T173" s="153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4" t="s">
        <v>148</v>
      </c>
      <c r="AT173" s="154" t="s">
        <v>143</v>
      </c>
      <c r="AU173" s="154" t="s">
        <v>84</v>
      </c>
      <c r="AY173" s="16" t="s">
        <v>140</v>
      </c>
      <c r="BE173" s="155">
        <f t="shared" si="14"/>
        <v>0</v>
      </c>
      <c r="BF173" s="155">
        <f t="shared" si="15"/>
        <v>0</v>
      </c>
      <c r="BG173" s="155">
        <f t="shared" si="16"/>
        <v>0</v>
      </c>
      <c r="BH173" s="155">
        <f t="shared" si="17"/>
        <v>0</v>
      </c>
      <c r="BI173" s="155">
        <f t="shared" si="18"/>
        <v>0</v>
      </c>
      <c r="BJ173" s="16" t="s">
        <v>82</v>
      </c>
      <c r="BK173" s="155">
        <f t="shared" si="19"/>
        <v>0</v>
      </c>
      <c r="BL173" s="16" t="s">
        <v>148</v>
      </c>
      <c r="BM173" s="154" t="s">
        <v>986</v>
      </c>
    </row>
    <row r="174" spans="1:65" s="2" customFormat="1" ht="16.5" customHeight="1">
      <c r="A174" s="31"/>
      <c r="B174" s="142"/>
      <c r="C174" s="173" t="s">
        <v>371</v>
      </c>
      <c r="D174" s="173" t="s">
        <v>230</v>
      </c>
      <c r="E174" s="174" t="s">
        <v>942</v>
      </c>
      <c r="F174" s="175" t="s">
        <v>943</v>
      </c>
      <c r="G174" s="176" t="s">
        <v>902</v>
      </c>
      <c r="H174" s="177">
        <v>12</v>
      </c>
      <c r="I174" s="178"/>
      <c r="J174" s="179">
        <f t="shared" si="10"/>
        <v>0</v>
      </c>
      <c r="K174" s="175" t="s">
        <v>1</v>
      </c>
      <c r="L174" s="180"/>
      <c r="M174" s="181" t="s">
        <v>1</v>
      </c>
      <c r="N174" s="182" t="s">
        <v>39</v>
      </c>
      <c r="O174" s="57"/>
      <c r="P174" s="152">
        <f t="shared" si="11"/>
        <v>0</v>
      </c>
      <c r="Q174" s="152">
        <v>0</v>
      </c>
      <c r="R174" s="152">
        <f t="shared" si="12"/>
        <v>0</v>
      </c>
      <c r="S174" s="152">
        <v>0</v>
      </c>
      <c r="T174" s="153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4" t="s">
        <v>185</v>
      </c>
      <c r="AT174" s="154" t="s">
        <v>230</v>
      </c>
      <c r="AU174" s="154" t="s">
        <v>84</v>
      </c>
      <c r="AY174" s="16" t="s">
        <v>140</v>
      </c>
      <c r="BE174" s="155">
        <f t="shared" si="14"/>
        <v>0</v>
      </c>
      <c r="BF174" s="155">
        <f t="shared" si="15"/>
        <v>0</v>
      </c>
      <c r="BG174" s="155">
        <f t="shared" si="16"/>
        <v>0</v>
      </c>
      <c r="BH174" s="155">
        <f t="shared" si="17"/>
        <v>0</v>
      </c>
      <c r="BI174" s="155">
        <f t="shared" si="18"/>
        <v>0</v>
      </c>
      <c r="BJ174" s="16" t="s">
        <v>82</v>
      </c>
      <c r="BK174" s="155">
        <f t="shared" si="19"/>
        <v>0</v>
      </c>
      <c r="BL174" s="16" t="s">
        <v>148</v>
      </c>
      <c r="BM174" s="154" t="s">
        <v>987</v>
      </c>
    </row>
    <row r="175" spans="1:65" s="2" customFormat="1" ht="24.2" customHeight="1">
      <c r="A175" s="31"/>
      <c r="B175" s="142"/>
      <c r="C175" s="143" t="s">
        <v>377</v>
      </c>
      <c r="D175" s="143" t="s">
        <v>143</v>
      </c>
      <c r="E175" s="144" t="s">
        <v>945</v>
      </c>
      <c r="F175" s="145" t="s">
        <v>946</v>
      </c>
      <c r="G175" s="146" t="s">
        <v>157</v>
      </c>
      <c r="H175" s="147">
        <v>12</v>
      </c>
      <c r="I175" s="148"/>
      <c r="J175" s="149">
        <f t="shared" si="10"/>
        <v>0</v>
      </c>
      <c r="K175" s="145" t="s">
        <v>1</v>
      </c>
      <c r="L175" s="32"/>
      <c r="M175" s="150" t="s">
        <v>1</v>
      </c>
      <c r="N175" s="151" t="s">
        <v>39</v>
      </c>
      <c r="O175" s="57"/>
      <c r="P175" s="152">
        <f t="shared" si="11"/>
        <v>0</v>
      </c>
      <c r="Q175" s="152">
        <v>0</v>
      </c>
      <c r="R175" s="152">
        <f t="shared" si="12"/>
        <v>0</v>
      </c>
      <c r="S175" s="152">
        <v>0</v>
      </c>
      <c r="T175" s="153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54" t="s">
        <v>148</v>
      </c>
      <c r="AT175" s="154" t="s">
        <v>143</v>
      </c>
      <c r="AU175" s="154" t="s">
        <v>84</v>
      </c>
      <c r="AY175" s="16" t="s">
        <v>140</v>
      </c>
      <c r="BE175" s="155">
        <f t="shared" si="14"/>
        <v>0</v>
      </c>
      <c r="BF175" s="155">
        <f t="shared" si="15"/>
        <v>0</v>
      </c>
      <c r="BG175" s="155">
        <f t="shared" si="16"/>
        <v>0</v>
      </c>
      <c r="BH175" s="155">
        <f t="shared" si="17"/>
        <v>0</v>
      </c>
      <c r="BI175" s="155">
        <f t="shared" si="18"/>
        <v>0</v>
      </c>
      <c r="BJ175" s="16" t="s">
        <v>82</v>
      </c>
      <c r="BK175" s="155">
        <f t="shared" si="19"/>
        <v>0</v>
      </c>
      <c r="BL175" s="16" t="s">
        <v>148</v>
      </c>
      <c r="BM175" s="154" t="s">
        <v>988</v>
      </c>
    </row>
    <row r="176" spans="1:65" s="2" customFormat="1" ht="16.5" customHeight="1">
      <c r="A176" s="31"/>
      <c r="B176" s="142"/>
      <c r="C176" s="173" t="s">
        <v>381</v>
      </c>
      <c r="D176" s="173" t="s">
        <v>230</v>
      </c>
      <c r="E176" s="174" t="s">
        <v>948</v>
      </c>
      <c r="F176" s="175" t="s">
        <v>949</v>
      </c>
      <c r="G176" s="176" t="s">
        <v>902</v>
      </c>
      <c r="H176" s="177">
        <v>3</v>
      </c>
      <c r="I176" s="178"/>
      <c r="J176" s="179">
        <f t="shared" si="10"/>
        <v>0</v>
      </c>
      <c r="K176" s="175" t="s">
        <v>1</v>
      </c>
      <c r="L176" s="180"/>
      <c r="M176" s="181" t="s">
        <v>1</v>
      </c>
      <c r="N176" s="182" t="s">
        <v>39</v>
      </c>
      <c r="O176" s="57"/>
      <c r="P176" s="152">
        <f t="shared" si="11"/>
        <v>0</v>
      </c>
      <c r="Q176" s="152">
        <v>0</v>
      </c>
      <c r="R176" s="152">
        <f t="shared" si="12"/>
        <v>0</v>
      </c>
      <c r="S176" s="152">
        <v>0</v>
      </c>
      <c r="T176" s="153">
        <f t="shared" si="1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54" t="s">
        <v>185</v>
      </c>
      <c r="AT176" s="154" t="s">
        <v>230</v>
      </c>
      <c r="AU176" s="154" t="s">
        <v>84</v>
      </c>
      <c r="AY176" s="16" t="s">
        <v>140</v>
      </c>
      <c r="BE176" s="155">
        <f t="shared" si="14"/>
        <v>0</v>
      </c>
      <c r="BF176" s="155">
        <f t="shared" si="15"/>
        <v>0</v>
      </c>
      <c r="BG176" s="155">
        <f t="shared" si="16"/>
        <v>0</v>
      </c>
      <c r="BH176" s="155">
        <f t="shared" si="17"/>
        <v>0</v>
      </c>
      <c r="BI176" s="155">
        <f t="shared" si="18"/>
        <v>0</v>
      </c>
      <c r="BJ176" s="16" t="s">
        <v>82</v>
      </c>
      <c r="BK176" s="155">
        <f t="shared" si="19"/>
        <v>0</v>
      </c>
      <c r="BL176" s="16" t="s">
        <v>148</v>
      </c>
      <c r="BM176" s="154" t="s">
        <v>989</v>
      </c>
    </row>
    <row r="177" spans="1:65" s="2" customFormat="1" ht="24.2" customHeight="1">
      <c r="A177" s="31"/>
      <c r="B177" s="142"/>
      <c r="C177" s="143" t="s">
        <v>386</v>
      </c>
      <c r="D177" s="143" t="s">
        <v>143</v>
      </c>
      <c r="E177" s="144" t="s">
        <v>951</v>
      </c>
      <c r="F177" s="145" t="s">
        <v>952</v>
      </c>
      <c r="G177" s="146" t="s">
        <v>157</v>
      </c>
      <c r="H177" s="147">
        <v>3</v>
      </c>
      <c r="I177" s="148"/>
      <c r="J177" s="149">
        <f t="shared" si="10"/>
        <v>0</v>
      </c>
      <c r="K177" s="145" t="s">
        <v>1</v>
      </c>
      <c r="L177" s="32"/>
      <c r="M177" s="150" t="s">
        <v>1</v>
      </c>
      <c r="N177" s="151" t="s">
        <v>39</v>
      </c>
      <c r="O177" s="57"/>
      <c r="P177" s="152">
        <f t="shared" si="11"/>
        <v>0</v>
      </c>
      <c r="Q177" s="152">
        <v>0</v>
      </c>
      <c r="R177" s="152">
        <f t="shared" si="12"/>
        <v>0</v>
      </c>
      <c r="S177" s="152">
        <v>0</v>
      </c>
      <c r="T177" s="153">
        <f t="shared" si="1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4" t="s">
        <v>148</v>
      </c>
      <c r="AT177" s="154" t="s">
        <v>143</v>
      </c>
      <c r="AU177" s="154" t="s">
        <v>84</v>
      </c>
      <c r="AY177" s="16" t="s">
        <v>140</v>
      </c>
      <c r="BE177" s="155">
        <f t="shared" si="14"/>
        <v>0</v>
      </c>
      <c r="BF177" s="155">
        <f t="shared" si="15"/>
        <v>0</v>
      </c>
      <c r="BG177" s="155">
        <f t="shared" si="16"/>
        <v>0</v>
      </c>
      <c r="BH177" s="155">
        <f t="shared" si="17"/>
        <v>0</v>
      </c>
      <c r="BI177" s="155">
        <f t="shared" si="18"/>
        <v>0</v>
      </c>
      <c r="BJ177" s="16" t="s">
        <v>82</v>
      </c>
      <c r="BK177" s="155">
        <f t="shared" si="19"/>
        <v>0</v>
      </c>
      <c r="BL177" s="16" t="s">
        <v>148</v>
      </c>
      <c r="BM177" s="154" t="s">
        <v>990</v>
      </c>
    </row>
    <row r="178" spans="1:65" s="2" customFormat="1" ht="33" customHeight="1">
      <c r="A178" s="31"/>
      <c r="B178" s="142"/>
      <c r="C178" s="143" t="s">
        <v>392</v>
      </c>
      <c r="D178" s="143" t="s">
        <v>143</v>
      </c>
      <c r="E178" s="144" t="s">
        <v>954</v>
      </c>
      <c r="F178" s="145" t="s">
        <v>955</v>
      </c>
      <c r="G178" s="146" t="s">
        <v>157</v>
      </c>
      <c r="H178" s="147">
        <v>12</v>
      </c>
      <c r="I178" s="148"/>
      <c r="J178" s="149">
        <f t="shared" si="10"/>
        <v>0</v>
      </c>
      <c r="K178" s="145" t="s">
        <v>1</v>
      </c>
      <c r="L178" s="32"/>
      <c r="M178" s="150" t="s">
        <v>1</v>
      </c>
      <c r="N178" s="151" t="s">
        <v>39</v>
      </c>
      <c r="O178" s="57"/>
      <c r="P178" s="152">
        <f t="shared" si="11"/>
        <v>0</v>
      </c>
      <c r="Q178" s="152">
        <v>0</v>
      </c>
      <c r="R178" s="152">
        <f t="shared" si="12"/>
        <v>0</v>
      </c>
      <c r="S178" s="152">
        <v>0</v>
      </c>
      <c r="T178" s="153">
        <f t="shared" si="1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54" t="s">
        <v>148</v>
      </c>
      <c r="AT178" s="154" t="s">
        <v>143</v>
      </c>
      <c r="AU178" s="154" t="s">
        <v>84</v>
      </c>
      <c r="AY178" s="16" t="s">
        <v>140</v>
      </c>
      <c r="BE178" s="155">
        <f t="shared" si="14"/>
        <v>0</v>
      </c>
      <c r="BF178" s="155">
        <f t="shared" si="15"/>
        <v>0</v>
      </c>
      <c r="BG178" s="155">
        <f t="shared" si="16"/>
        <v>0</v>
      </c>
      <c r="BH178" s="155">
        <f t="shared" si="17"/>
        <v>0</v>
      </c>
      <c r="BI178" s="155">
        <f t="shared" si="18"/>
        <v>0</v>
      </c>
      <c r="BJ178" s="16" t="s">
        <v>82</v>
      </c>
      <c r="BK178" s="155">
        <f t="shared" si="19"/>
        <v>0</v>
      </c>
      <c r="BL178" s="16" t="s">
        <v>148</v>
      </c>
      <c r="BM178" s="154" t="s">
        <v>991</v>
      </c>
    </row>
    <row r="179" spans="1:65" s="2" customFormat="1" ht="37.9" customHeight="1">
      <c r="A179" s="31"/>
      <c r="B179" s="142"/>
      <c r="C179" s="143" t="s">
        <v>396</v>
      </c>
      <c r="D179" s="143" t="s">
        <v>143</v>
      </c>
      <c r="E179" s="144" t="s">
        <v>957</v>
      </c>
      <c r="F179" s="145" t="s">
        <v>958</v>
      </c>
      <c r="G179" s="146" t="s">
        <v>157</v>
      </c>
      <c r="H179" s="147">
        <v>14</v>
      </c>
      <c r="I179" s="148"/>
      <c r="J179" s="149">
        <f t="shared" si="10"/>
        <v>0</v>
      </c>
      <c r="K179" s="145" t="s">
        <v>1</v>
      </c>
      <c r="L179" s="32"/>
      <c r="M179" s="150" t="s">
        <v>1</v>
      </c>
      <c r="N179" s="151" t="s">
        <v>39</v>
      </c>
      <c r="O179" s="57"/>
      <c r="P179" s="152">
        <f t="shared" si="11"/>
        <v>0</v>
      </c>
      <c r="Q179" s="152">
        <v>0</v>
      </c>
      <c r="R179" s="152">
        <f t="shared" si="12"/>
        <v>0</v>
      </c>
      <c r="S179" s="152">
        <v>0</v>
      </c>
      <c r="T179" s="153">
        <f t="shared" si="1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54" t="s">
        <v>148</v>
      </c>
      <c r="AT179" s="154" t="s">
        <v>143</v>
      </c>
      <c r="AU179" s="154" t="s">
        <v>84</v>
      </c>
      <c r="AY179" s="16" t="s">
        <v>140</v>
      </c>
      <c r="BE179" s="155">
        <f t="shared" si="14"/>
        <v>0</v>
      </c>
      <c r="BF179" s="155">
        <f t="shared" si="15"/>
        <v>0</v>
      </c>
      <c r="BG179" s="155">
        <f t="shared" si="16"/>
        <v>0</v>
      </c>
      <c r="BH179" s="155">
        <f t="shared" si="17"/>
        <v>0</v>
      </c>
      <c r="BI179" s="155">
        <f t="shared" si="18"/>
        <v>0</v>
      </c>
      <c r="BJ179" s="16" t="s">
        <v>82</v>
      </c>
      <c r="BK179" s="155">
        <f t="shared" si="19"/>
        <v>0</v>
      </c>
      <c r="BL179" s="16" t="s">
        <v>148</v>
      </c>
      <c r="BM179" s="154" t="s">
        <v>992</v>
      </c>
    </row>
    <row r="180" spans="1:65" s="2" customFormat="1" ht="33" customHeight="1">
      <c r="A180" s="31"/>
      <c r="B180" s="142"/>
      <c r="C180" s="143" t="s">
        <v>401</v>
      </c>
      <c r="D180" s="143" t="s">
        <v>143</v>
      </c>
      <c r="E180" s="144" t="s">
        <v>960</v>
      </c>
      <c r="F180" s="145" t="s">
        <v>961</v>
      </c>
      <c r="G180" s="146" t="s">
        <v>295</v>
      </c>
      <c r="H180" s="147">
        <v>33</v>
      </c>
      <c r="I180" s="148"/>
      <c r="J180" s="149">
        <f t="shared" si="10"/>
        <v>0</v>
      </c>
      <c r="K180" s="145" t="s">
        <v>1</v>
      </c>
      <c r="L180" s="32"/>
      <c r="M180" s="150" t="s">
        <v>1</v>
      </c>
      <c r="N180" s="151" t="s">
        <v>39</v>
      </c>
      <c r="O180" s="57"/>
      <c r="P180" s="152">
        <f t="shared" si="11"/>
        <v>0</v>
      </c>
      <c r="Q180" s="152">
        <v>0</v>
      </c>
      <c r="R180" s="152">
        <f t="shared" si="12"/>
        <v>0</v>
      </c>
      <c r="S180" s="152">
        <v>0</v>
      </c>
      <c r="T180" s="153">
        <f t="shared" si="1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4" t="s">
        <v>148</v>
      </c>
      <c r="AT180" s="154" t="s">
        <v>143</v>
      </c>
      <c r="AU180" s="154" t="s">
        <v>84</v>
      </c>
      <c r="AY180" s="16" t="s">
        <v>140</v>
      </c>
      <c r="BE180" s="155">
        <f t="shared" si="14"/>
        <v>0</v>
      </c>
      <c r="BF180" s="155">
        <f t="shared" si="15"/>
        <v>0</v>
      </c>
      <c r="BG180" s="155">
        <f t="shared" si="16"/>
        <v>0</v>
      </c>
      <c r="BH180" s="155">
        <f t="shared" si="17"/>
        <v>0</v>
      </c>
      <c r="BI180" s="155">
        <f t="shared" si="18"/>
        <v>0</v>
      </c>
      <c r="BJ180" s="16" t="s">
        <v>82</v>
      </c>
      <c r="BK180" s="155">
        <f t="shared" si="19"/>
        <v>0</v>
      </c>
      <c r="BL180" s="16" t="s">
        <v>148</v>
      </c>
      <c r="BM180" s="154" t="s">
        <v>993</v>
      </c>
    </row>
    <row r="181" spans="1:65" s="2" customFormat="1" ht="33" customHeight="1">
      <c r="A181" s="31"/>
      <c r="B181" s="142"/>
      <c r="C181" s="143" t="s">
        <v>405</v>
      </c>
      <c r="D181" s="143" t="s">
        <v>143</v>
      </c>
      <c r="E181" s="144" t="s">
        <v>963</v>
      </c>
      <c r="F181" s="145" t="s">
        <v>964</v>
      </c>
      <c r="G181" s="146" t="s">
        <v>902</v>
      </c>
      <c r="H181" s="147">
        <v>1</v>
      </c>
      <c r="I181" s="148"/>
      <c r="J181" s="149">
        <f t="shared" si="10"/>
        <v>0</v>
      </c>
      <c r="K181" s="145" t="s">
        <v>1</v>
      </c>
      <c r="L181" s="32"/>
      <c r="M181" s="150" t="s">
        <v>1</v>
      </c>
      <c r="N181" s="151" t="s">
        <v>39</v>
      </c>
      <c r="O181" s="57"/>
      <c r="P181" s="152">
        <f t="shared" si="11"/>
        <v>0</v>
      </c>
      <c r="Q181" s="152">
        <v>0</v>
      </c>
      <c r="R181" s="152">
        <f t="shared" si="12"/>
        <v>0</v>
      </c>
      <c r="S181" s="152">
        <v>0</v>
      </c>
      <c r="T181" s="153">
        <f t="shared" si="1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4" t="s">
        <v>148</v>
      </c>
      <c r="AT181" s="154" t="s">
        <v>143</v>
      </c>
      <c r="AU181" s="154" t="s">
        <v>84</v>
      </c>
      <c r="AY181" s="16" t="s">
        <v>140</v>
      </c>
      <c r="BE181" s="155">
        <f t="shared" si="14"/>
        <v>0</v>
      </c>
      <c r="BF181" s="155">
        <f t="shared" si="15"/>
        <v>0</v>
      </c>
      <c r="BG181" s="155">
        <f t="shared" si="16"/>
        <v>0</v>
      </c>
      <c r="BH181" s="155">
        <f t="shared" si="17"/>
        <v>0</v>
      </c>
      <c r="BI181" s="155">
        <f t="shared" si="18"/>
        <v>0</v>
      </c>
      <c r="BJ181" s="16" t="s">
        <v>82</v>
      </c>
      <c r="BK181" s="155">
        <f t="shared" si="19"/>
        <v>0</v>
      </c>
      <c r="BL181" s="16" t="s">
        <v>148</v>
      </c>
      <c r="BM181" s="154" t="s">
        <v>994</v>
      </c>
    </row>
    <row r="182" spans="1:65" s="12" customFormat="1" ht="22.9" customHeight="1">
      <c r="B182" s="129"/>
      <c r="D182" s="130" t="s">
        <v>73</v>
      </c>
      <c r="E182" s="140" t="s">
        <v>995</v>
      </c>
      <c r="F182" s="140" t="s">
        <v>996</v>
      </c>
      <c r="I182" s="132"/>
      <c r="J182" s="141">
        <f>BK182</f>
        <v>0</v>
      </c>
      <c r="L182" s="129"/>
      <c r="M182" s="134"/>
      <c r="N182" s="135"/>
      <c r="O182" s="135"/>
      <c r="P182" s="136">
        <f>SUM(P183:P216)</f>
        <v>0</v>
      </c>
      <c r="Q182" s="135"/>
      <c r="R182" s="136">
        <f>SUM(R183:R216)</f>
        <v>0</v>
      </c>
      <c r="S182" s="135"/>
      <c r="T182" s="137">
        <f>SUM(T183:T216)</f>
        <v>0</v>
      </c>
      <c r="AR182" s="130" t="s">
        <v>141</v>
      </c>
      <c r="AT182" s="138" t="s">
        <v>73</v>
      </c>
      <c r="AU182" s="138" t="s">
        <v>82</v>
      </c>
      <c r="AY182" s="130" t="s">
        <v>140</v>
      </c>
      <c r="BK182" s="139">
        <f>SUM(BK183:BK216)</f>
        <v>0</v>
      </c>
    </row>
    <row r="183" spans="1:65" s="2" customFormat="1" ht="24.2" customHeight="1">
      <c r="A183" s="31"/>
      <c r="B183" s="142"/>
      <c r="C183" s="173" t="s">
        <v>410</v>
      </c>
      <c r="D183" s="173" t="s">
        <v>230</v>
      </c>
      <c r="E183" s="174" t="s">
        <v>883</v>
      </c>
      <c r="F183" s="175" t="s">
        <v>884</v>
      </c>
      <c r="G183" s="176" t="s">
        <v>885</v>
      </c>
      <c r="H183" s="177">
        <v>3</v>
      </c>
      <c r="I183" s="178"/>
      <c r="J183" s="179">
        <f t="shared" ref="J183:J216" si="20">ROUND(I183*H183,2)</f>
        <v>0</v>
      </c>
      <c r="K183" s="175" t="s">
        <v>1</v>
      </c>
      <c r="L183" s="180"/>
      <c r="M183" s="181" t="s">
        <v>1</v>
      </c>
      <c r="N183" s="182" t="s">
        <v>39</v>
      </c>
      <c r="O183" s="57"/>
      <c r="P183" s="152">
        <f t="shared" ref="P183:P216" si="21">O183*H183</f>
        <v>0</v>
      </c>
      <c r="Q183" s="152">
        <v>0</v>
      </c>
      <c r="R183" s="152">
        <f t="shared" ref="R183:R216" si="22">Q183*H183</f>
        <v>0</v>
      </c>
      <c r="S183" s="152">
        <v>0</v>
      </c>
      <c r="T183" s="153">
        <f t="shared" ref="T183:T216" si="23"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54" t="s">
        <v>185</v>
      </c>
      <c r="AT183" s="154" t="s">
        <v>230</v>
      </c>
      <c r="AU183" s="154" t="s">
        <v>84</v>
      </c>
      <c r="AY183" s="16" t="s">
        <v>140</v>
      </c>
      <c r="BE183" s="155">
        <f t="shared" ref="BE183:BE216" si="24">IF(N183="základní",J183,0)</f>
        <v>0</v>
      </c>
      <c r="BF183" s="155">
        <f t="shared" ref="BF183:BF216" si="25">IF(N183="snížená",J183,0)</f>
        <v>0</v>
      </c>
      <c r="BG183" s="155">
        <f t="shared" ref="BG183:BG216" si="26">IF(N183="zákl. přenesená",J183,0)</f>
        <v>0</v>
      </c>
      <c r="BH183" s="155">
        <f t="shared" ref="BH183:BH216" si="27">IF(N183="sníž. přenesená",J183,0)</f>
        <v>0</v>
      </c>
      <c r="BI183" s="155">
        <f t="shared" ref="BI183:BI216" si="28">IF(N183="nulová",J183,0)</f>
        <v>0</v>
      </c>
      <c r="BJ183" s="16" t="s">
        <v>82</v>
      </c>
      <c r="BK183" s="155">
        <f t="shared" ref="BK183:BK216" si="29">ROUND(I183*H183,2)</f>
        <v>0</v>
      </c>
      <c r="BL183" s="16" t="s">
        <v>148</v>
      </c>
      <c r="BM183" s="154" t="s">
        <v>997</v>
      </c>
    </row>
    <row r="184" spans="1:65" s="2" customFormat="1" ht="33" customHeight="1">
      <c r="A184" s="31"/>
      <c r="B184" s="142"/>
      <c r="C184" s="143" t="s">
        <v>416</v>
      </c>
      <c r="D184" s="143" t="s">
        <v>143</v>
      </c>
      <c r="E184" s="144" t="s">
        <v>887</v>
      </c>
      <c r="F184" s="145" t="s">
        <v>888</v>
      </c>
      <c r="G184" s="146" t="s">
        <v>157</v>
      </c>
      <c r="H184" s="147">
        <v>3</v>
      </c>
      <c r="I184" s="148"/>
      <c r="J184" s="149">
        <f t="shared" si="20"/>
        <v>0</v>
      </c>
      <c r="K184" s="145" t="s">
        <v>1</v>
      </c>
      <c r="L184" s="32"/>
      <c r="M184" s="150" t="s">
        <v>1</v>
      </c>
      <c r="N184" s="151" t="s">
        <v>39</v>
      </c>
      <c r="O184" s="57"/>
      <c r="P184" s="152">
        <f t="shared" si="21"/>
        <v>0</v>
      </c>
      <c r="Q184" s="152">
        <v>0</v>
      </c>
      <c r="R184" s="152">
        <f t="shared" si="22"/>
        <v>0</v>
      </c>
      <c r="S184" s="152">
        <v>0</v>
      </c>
      <c r="T184" s="153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54" t="s">
        <v>148</v>
      </c>
      <c r="AT184" s="154" t="s">
        <v>143</v>
      </c>
      <c r="AU184" s="154" t="s">
        <v>84</v>
      </c>
      <c r="AY184" s="16" t="s">
        <v>140</v>
      </c>
      <c r="BE184" s="155">
        <f t="shared" si="24"/>
        <v>0</v>
      </c>
      <c r="BF184" s="155">
        <f t="shared" si="25"/>
        <v>0</v>
      </c>
      <c r="BG184" s="155">
        <f t="shared" si="26"/>
        <v>0</v>
      </c>
      <c r="BH184" s="155">
        <f t="shared" si="27"/>
        <v>0</v>
      </c>
      <c r="BI184" s="155">
        <f t="shared" si="28"/>
        <v>0</v>
      </c>
      <c r="BJ184" s="16" t="s">
        <v>82</v>
      </c>
      <c r="BK184" s="155">
        <f t="shared" si="29"/>
        <v>0</v>
      </c>
      <c r="BL184" s="16" t="s">
        <v>148</v>
      </c>
      <c r="BM184" s="154" t="s">
        <v>998</v>
      </c>
    </row>
    <row r="185" spans="1:65" s="2" customFormat="1" ht="24.2" customHeight="1">
      <c r="A185" s="31"/>
      <c r="B185" s="142"/>
      <c r="C185" s="173" t="s">
        <v>420</v>
      </c>
      <c r="D185" s="173" t="s">
        <v>230</v>
      </c>
      <c r="E185" s="174" t="s">
        <v>890</v>
      </c>
      <c r="F185" s="175" t="s">
        <v>891</v>
      </c>
      <c r="G185" s="176" t="s">
        <v>885</v>
      </c>
      <c r="H185" s="177">
        <v>1</v>
      </c>
      <c r="I185" s="178"/>
      <c r="J185" s="179">
        <f t="shared" si="20"/>
        <v>0</v>
      </c>
      <c r="K185" s="175" t="s">
        <v>1</v>
      </c>
      <c r="L185" s="180"/>
      <c r="M185" s="181" t="s">
        <v>1</v>
      </c>
      <c r="N185" s="182" t="s">
        <v>39</v>
      </c>
      <c r="O185" s="57"/>
      <c r="P185" s="152">
        <f t="shared" si="21"/>
        <v>0</v>
      </c>
      <c r="Q185" s="152">
        <v>0</v>
      </c>
      <c r="R185" s="152">
        <f t="shared" si="22"/>
        <v>0</v>
      </c>
      <c r="S185" s="152">
        <v>0</v>
      </c>
      <c r="T185" s="153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54" t="s">
        <v>185</v>
      </c>
      <c r="AT185" s="154" t="s">
        <v>230</v>
      </c>
      <c r="AU185" s="154" t="s">
        <v>84</v>
      </c>
      <c r="AY185" s="16" t="s">
        <v>140</v>
      </c>
      <c r="BE185" s="155">
        <f t="shared" si="24"/>
        <v>0</v>
      </c>
      <c r="BF185" s="155">
        <f t="shared" si="25"/>
        <v>0</v>
      </c>
      <c r="BG185" s="155">
        <f t="shared" si="26"/>
        <v>0</v>
      </c>
      <c r="BH185" s="155">
        <f t="shared" si="27"/>
        <v>0</v>
      </c>
      <c r="BI185" s="155">
        <f t="shared" si="28"/>
        <v>0</v>
      </c>
      <c r="BJ185" s="16" t="s">
        <v>82</v>
      </c>
      <c r="BK185" s="155">
        <f t="shared" si="29"/>
        <v>0</v>
      </c>
      <c r="BL185" s="16" t="s">
        <v>148</v>
      </c>
      <c r="BM185" s="154" t="s">
        <v>999</v>
      </c>
    </row>
    <row r="186" spans="1:65" s="2" customFormat="1" ht="16.5" customHeight="1">
      <c r="A186" s="31"/>
      <c r="B186" s="142"/>
      <c r="C186" s="173" t="s">
        <v>424</v>
      </c>
      <c r="D186" s="173" t="s">
        <v>230</v>
      </c>
      <c r="E186" s="174" t="s">
        <v>893</v>
      </c>
      <c r="F186" s="175" t="s">
        <v>894</v>
      </c>
      <c r="G186" s="176" t="s">
        <v>885</v>
      </c>
      <c r="H186" s="177">
        <v>1</v>
      </c>
      <c r="I186" s="178"/>
      <c r="J186" s="179">
        <f t="shared" si="20"/>
        <v>0</v>
      </c>
      <c r="K186" s="175" t="s">
        <v>1</v>
      </c>
      <c r="L186" s="180"/>
      <c r="M186" s="181" t="s">
        <v>1</v>
      </c>
      <c r="N186" s="182" t="s">
        <v>39</v>
      </c>
      <c r="O186" s="57"/>
      <c r="P186" s="152">
        <f t="shared" si="21"/>
        <v>0</v>
      </c>
      <c r="Q186" s="152">
        <v>0</v>
      </c>
      <c r="R186" s="152">
        <f t="shared" si="22"/>
        <v>0</v>
      </c>
      <c r="S186" s="152">
        <v>0</v>
      </c>
      <c r="T186" s="153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4" t="s">
        <v>185</v>
      </c>
      <c r="AT186" s="154" t="s">
        <v>230</v>
      </c>
      <c r="AU186" s="154" t="s">
        <v>84</v>
      </c>
      <c r="AY186" s="16" t="s">
        <v>140</v>
      </c>
      <c r="BE186" s="155">
        <f t="shared" si="24"/>
        <v>0</v>
      </c>
      <c r="BF186" s="155">
        <f t="shared" si="25"/>
        <v>0</v>
      </c>
      <c r="BG186" s="155">
        <f t="shared" si="26"/>
        <v>0</v>
      </c>
      <c r="BH186" s="155">
        <f t="shared" si="27"/>
        <v>0</v>
      </c>
      <c r="BI186" s="155">
        <f t="shared" si="28"/>
        <v>0</v>
      </c>
      <c r="BJ186" s="16" t="s">
        <v>82</v>
      </c>
      <c r="BK186" s="155">
        <f t="shared" si="29"/>
        <v>0</v>
      </c>
      <c r="BL186" s="16" t="s">
        <v>148</v>
      </c>
      <c r="BM186" s="154" t="s">
        <v>1000</v>
      </c>
    </row>
    <row r="187" spans="1:65" s="2" customFormat="1" ht="16.5" customHeight="1">
      <c r="A187" s="31"/>
      <c r="B187" s="142"/>
      <c r="C187" s="173" t="s">
        <v>429</v>
      </c>
      <c r="D187" s="173" t="s">
        <v>230</v>
      </c>
      <c r="E187" s="174" t="s">
        <v>896</v>
      </c>
      <c r="F187" s="175" t="s">
        <v>897</v>
      </c>
      <c r="G187" s="176" t="s">
        <v>898</v>
      </c>
      <c r="H187" s="177">
        <v>1</v>
      </c>
      <c r="I187" s="178"/>
      <c r="J187" s="179">
        <f t="shared" si="20"/>
        <v>0</v>
      </c>
      <c r="K187" s="175" t="s">
        <v>1</v>
      </c>
      <c r="L187" s="180"/>
      <c r="M187" s="181" t="s">
        <v>1</v>
      </c>
      <c r="N187" s="182" t="s">
        <v>39</v>
      </c>
      <c r="O187" s="57"/>
      <c r="P187" s="152">
        <f t="shared" si="21"/>
        <v>0</v>
      </c>
      <c r="Q187" s="152">
        <v>0</v>
      </c>
      <c r="R187" s="152">
        <f t="shared" si="22"/>
        <v>0</v>
      </c>
      <c r="S187" s="152">
        <v>0</v>
      </c>
      <c r="T187" s="153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4" t="s">
        <v>185</v>
      </c>
      <c r="AT187" s="154" t="s">
        <v>230</v>
      </c>
      <c r="AU187" s="154" t="s">
        <v>84</v>
      </c>
      <c r="AY187" s="16" t="s">
        <v>140</v>
      </c>
      <c r="BE187" s="155">
        <f t="shared" si="24"/>
        <v>0</v>
      </c>
      <c r="BF187" s="155">
        <f t="shared" si="25"/>
        <v>0</v>
      </c>
      <c r="BG187" s="155">
        <f t="shared" si="26"/>
        <v>0</v>
      </c>
      <c r="BH187" s="155">
        <f t="shared" si="27"/>
        <v>0</v>
      </c>
      <c r="BI187" s="155">
        <f t="shared" si="28"/>
        <v>0</v>
      </c>
      <c r="BJ187" s="16" t="s">
        <v>82</v>
      </c>
      <c r="BK187" s="155">
        <f t="shared" si="29"/>
        <v>0</v>
      </c>
      <c r="BL187" s="16" t="s">
        <v>148</v>
      </c>
      <c r="BM187" s="154" t="s">
        <v>1001</v>
      </c>
    </row>
    <row r="188" spans="1:65" s="2" customFormat="1" ht="24.2" customHeight="1">
      <c r="A188" s="31"/>
      <c r="B188" s="142"/>
      <c r="C188" s="143" t="s">
        <v>437</v>
      </c>
      <c r="D188" s="143" t="s">
        <v>143</v>
      </c>
      <c r="E188" s="144" t="s">
        <v>900</v>
      </c>
      <c r="F188" s="145" t="s">
        <v>901</v>
      </c>
      <c r="G188" s="146" t="s">
        <v>902</v>
      </c>
      <c r="H188" s="147">
        <v>1</v>
      </c>
      <c r="I188" s="148"/>
      <c r="J188" s="149">
        <f t="shared" si="20"/>
        <v>0</v>
      </c>
      <c r="K188" s="145" t="s">
        <v>1</v>
      </c>
      <c r="L188" s="32"/>
      <c r="M188" s="150" t="s">
        <v>1</v>
      </c>
      <c r="N188" s="151" t="s">
        <v>39</v>
      </c>
      <c r="O188" s="57"/>
      <c r="P188" s="152">
        <f t="shared" si="21"/>
        <v>0</v>
      </c>
      <c r="Q188" s="152">
        <v>0</v>
      </c>
      <c r="R188" s="152">
        <f t="shared" si="22"/>
        <v>0</v>
      </c>
      <c r="S188" s="152">
        <v>0</v>
      </c>
      <c r="T188" s="153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4" t="s">
        <v>148</v>
      </c>
      <c r="AT188" s="154" t="s">
        <v>143</v>
      </c>
      <c r="AU188" s="154" t="s">
        <v>84</v>
      </c>
      <c r="AY188" s="16" t="s">
        <v>140</v>
      </c>
      <c r="BE188" s="155">
        <f t="shared" si="24"/>
        <v>0</v>
      </c>
      <c r="BF188" s="155">
        <f t="shared" si="25"/>
        <v>0</v>
      </c>
      <c r="BG188" s="155">
        <f t="shared" si="26"/>
        <v>0</v>
      </c>
      <c r="BH188" s="155">
        <f t="shared" si="27"/>
        <v>0</v>
      </c>
      <c r="BI188" s="155">
        <f t="shared" si="28"/>
        <v>0</v>
      </c>
      <c r="BJ188" s="16" t="s">
        <v>82</v>
      </c>
      <c r="BK188" s="155">
        <f t="shared" si="29"/>
        <v>0</v>
      </c>
      <c r="BL188" s="16" t="s">
        <v>148</v>
      </c>
      <c r="BM188" s="154" t="s">
        <v>1002</v>
      </c>
    </row>
    <row r="189" spans="1:65" s="2" customFormat="1" ht="24.2" customHeight="1">
      <c r="A189" s="31"/>
      <c r="B189" s="142"/>
      <c r="C189" s="173" t="s">
        <v>442</v>
      </c>
      <c r="D189" s="173" t="s">
        <v>230</v>
      </c>
      <c r="E189" s="174" t="s">
        <v>904</v>
      </c>
      <c r="F189" s="175" t="s">
        <v>905</v>
      </c>
      <c r="G189" s="176" t="s">
        <v>230</v>
      </c>
      <c r="H189" s="177">
        <v>5</v>
      </c>
      <c r="I189" s="178"/>
      <c r="J189" s="179">
        <f t="shared" si="20"/>
        <v>0</v>
      </c>
      <c r="K189" s="175" t="s">
        <v>1</v>
      </c>
      <c r="L189" s="180"/>
      <c r="M189" s="181" t="s">
        <v>1</v>
      </c>
      <c r="N189" s="182" t="s">
        <v>39</v>
      </c>
      <c r="O189" s="57"/>
      <c r="P189" s="152">
        <f t="shared" si="21"/>
        <v>0</v>
      </c>
      <c r="Q189" s="152">
        <v>0</v>
      </c>
      <c r="R189" s="152">
        <f t="shared" si="22"/>
        <v>0</v>
      </c>
      <c r="S189" s="152">
        <v>0</v>
      </c>
      <c r="T189" s="153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54" t="s">
        <v>185</v>
      </c>
      <c r="AT189" s="154" t="s">
        <v>230</v>
      </c>
      <c r="AU189" s="154" t="s">
        <v>84</v>
      </c>
      <c r="AY189" s="16" t="s">
        <v>140</v>
      </c>
      <c r="BE189" s="155">
        <f t="shared" si="24"/>
        <v>0</v>
      </c>
      <c r="BF189" s="155">
        <f t="shared" si="25"/>
        <v>0</v>
      </c>
      <c r="BG189" s="155">
        <f t="shared" si="26"/>
        <v>0</v>
      </c>
      <c r="BH189" s="155">
        <f t="shared" si="27"/>
        <v>0</v>
      </c>
      <c r="BI189" s="155">
        <f t="shared" si="28"/>
        <v>0</v>
      </c>
      <c r="BJ189" s="16" t="s">
        <v>82</v>
      </c>
      <c r="BK189" s="155">
        <f t="shared" si="29"/>
        <v>0</v>
      </c>
      <c r="BL189" s="16" t="s">
        <v>148</v>
      </c>
      <c r="BM189" s="154" t="s">
        <v>1003</v>
      </c>
    </row>
    <row r="190" spans="1:65" s="2" customFormat="1" ht="24.2" customHeight="1">
      <c r="A190" s="31"/>
      <c r="B190" s="142"/>
      <c r="C190" s="143" t="s">
        <v>446</v>
      </c>
      <c r="D190" s="143" t="s">
        <v>143</v>
      </c>
      <c r="E190" s="144" t="s">
        <v>907</v>
      </c>
      <c r="F190" s="145" t="s">
        <v>908</v>
      </c>
      <c r="G190" s="146" t="s">
        <v>295</v>
      </c>
      <c r="H190" s="147">
        <v>5</v>
      </c>
      <c r="I190" s="148"/>
      <c r="J190" s="149">
        <f t="shared" si="20"/>
        <v>0</v>
      </c>
      <c r="K190" s="145" t="s">
        <v>1</v>
      </c>
      <c r="L190" s="32"/>
      <c r="M190" s="150" t="s">
        <v>1</v>
      </c>
      <c r="N190" s="151" t="s">
        <v>39</v>
      </c>
      <c r="O190" s="57"/>
      <c r="P190" s="152">
        <f t="shared" si="21"/>
        <v>0</v>
      </c>
      <c r="Q190" s="152">
        <v>0</v>
      </c>
      <c r="R190" s="152">
        <f t="shared" si="22"/>
        <v>0</v>
      </c>
      <c r="S190" s="152">
        <v>0</v>
      </c>
      <c r="T190" s="153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4" t="s">
        <v>148</v>
      </c>
      <c r="AT190" s="154" t="s">
        <v>143</v>
      </c>
      <c r="AU190" s="154" t="s">
        <v>84</v>
      </c>
      <c r="AY190" s="16" t="s">
        <v>140</v>
      </c>
      <c r="BE190" s="155">
        <f t="shared" si="24"/>
        <v>0</v>
      </c>
      <c r="BF190" s="155">
        <f t="shared" si="25"/>
        <v>0</v>
      </c>
      <c r="BG190" s="155">
        <f t="shared" si="26"/>
        <v>0</v>
      </c>
      <c r="BH190" s="155">
        <f t="shared" si="27"/>
        <v>0</v>
      </c>
      <c r="BI190" s="155">
        <f t="shared" si="28"/>
        <v>0</v>
      </c>
      <c r="BJ190" s="16" t="s">
        <v>82</v>
      </c>
      <c r="BK190" s="155">
        <f t="shared" si="29"/>
        <v>0</v>
      </c>
      <c r="BL190" s="16" t="s">
        <v>148</v>
      </c>
      <c r="BM190" s="154" t="s">
        <v>1004</v>
      </c>
    </row>
    <row r="191" spans="1:65" s="2" customFormat="1" ht="16.5" customHeight="1">
      <c r="A191" s="31"/>
      <c r="B191" s="142"/>
      <c r="C191" s="173" t="s">
        <v>452</v>
      </c>
      <c r="D191" s="173" t="s">
        <v>230</v>
      </c>
      <c r="E191" s="174" t="s">
        <v>910</v>
      </c>
      <c r="F191" s="175" t="s">
        <v>911</v>
      </c>
      <c r="G191" s="176" t="s">
        <v>295</v>
      </c>
      <c r="H191" s="177">
        <v>23</v>
      </c>
      <c r="I191" s="178"/>
      <c r="J191" s="179">
        <f t="shared" si="20"/>
        <v>0</v>
      </c>
      <c r="K191" s="175" t="s">
        <v>1</v>
      </c>
      <c r="L191" s="180"/>
      <c r="M191" s="181" t="s">
        <v>1</v>
      </c>
      <c r="N191" s="182" t="s">
        <v>39</v>
      </c>
      <c r="O191" s="57"/>
      <c r="P191" s="152">
        <f t="shared" si="21"/>
        <v>0</v>
      </c>
      <c r="Q191" s="152">
        <v>0</v>
      </c>
      <c r="R191" s="152">
        <f t="shared" si="22"/>
        <v>0</v>
      </c>
      <c r="S191" s="152">
        <v>0</v>
      </c>
      <c r="T191" s="153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54" t="s">
        <v>185</v>
      </c>
      <c r="AT191" s="154" t="s">
        <v>230</v>
      </c>
      <c r="AU191" s="154" t="s">
        <v>84</v>
      </c>
      <c r="AY191" s="16" t="s">
        <v>140</v>
      </c>
      <c r="BE191" s="155">
        <f t="shared" si="24"/>
        <v>0</v>
      </c>
      <c r="BF191" s="155">
        <f t="shared" si="25"/>
        <v>0</v>
      </c>
      <c r="BG191" s="155">
        <f t="shared" si="26"/>
        <v>0</v>
      </c>
      <c r="BH191" s="155">
        <f t="shared" si="27"/>
        <v>0</v>
      </c>
      <c r="BI191" s="155">
        <f t="shared" si="28"/>
        <v>0</v>
      </c>
      <c r="BJ191" s="16" t="s">
        <v>82</v>
      </c>
      <c r="BK191" s="155">
        <f t="shared" si="29"/>
        <v>0</v>
      </c>
      <c r="BL191" s="16" t="s">
        <v>148</v>
      </c>
      <c r="BM191" s="154" t="s">
        <v>1005</v>
      </c>
    </row>
    <row r="192" spans="1:65" s="2" customFormat="1" ht="24.2" customHeight="1">
      <c r="A192" s="31"/>
      <c r="B192" s="142"/>
      <c r="C192" s="143" t="s">
        <v>825</v>
      </c>
      <c r="D192" s="143" t="s">
        <v>143</v>
      </c>
      <c r="E192" s="144" t="s">
        <v>913</v>
      </c>
      <c r="F192" s="145" t="s">
        <v>914</v>
      </c>
      <c r="G192" s="146" t="s">
        <v>295</v>
      </c>
      <c r="H192" s="147">
        <v>23</v>
      </c>
      <c r="I192" s="148"/>
      <c r="J192" s="149">
        <f t="shared" si="20"/>
        <v>0</v>
      </c>
      <c r="K192" s="145" t="s">
        <v>1</v>
      </c>
      <c r="L192" s="32"/>
      <c r="M192" s="150" t="s">
        <v>1</v>
      </c>
      <c r="N192" s="151" t="s">
        <v>39</v>
      </c>
      <c r="O192" s="57"/>
      <c r="P192" s="152">
        <f t="shared" si="21"/>
        <v>0</v>
      </c>
      <c r="Q192" s="152">
        <v>0</v>
      </c>
      <c r="R192" s="152">
        <f t="shared" si="22"/>
        <v>0</v>
      </c>
      <c r="S192" s="152">
        <v>0</v>
      </c>
      <c r="T192" s="153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4" t="s">
        <v>148</v>
      </c>
      <c r="AT192" s="154" t="s">
        <v>143</v>
      </c>
      <c r="AU192" s="154" t="s">
        <v>84</v>
      </c>
      <c r="AY192" s="16" t="s">
        <v>140</v>
      </c>
      <c r="BE192" s="155">
        <f t="shared" si="24"/>
        <v>0</v>
      </c>
      <c r="BF192" s="155">
        <f t="shared" si="25"/>
        <v>0</v>
      </c>
      <c r="BG192" s="155">
        <f t="shared" si="26"/>
        <v>0</v>
      </c>
      <c r="BH192" s="155">
        <f t="shared" si="27"/>
        <v>0</v>
      </c>
      <c r="BI192" s="155">
        <f t="shared" si="28"/>
        <v>0</v>
      </c>
      <c r="BJ192" s="16" t="s">
        <v>82</v>
      </c>
      <c r="BK192" s="155">
        <f t="shared" si="29"/>
        <v>0</v>
      </c>
      <c r="BL192" s="16" t="s">
        <v>148</v>
      </c>
      <c r="BM192" s="154" t="s">
        <v>1006</v>
      </c>
    </row>
    <row r="193" spans="1:65" s="2" customFormat="1" ht="24.2" customHeight="1">
      <c r="A193" s="31"/>
      <c r="B193" s="142"/>
      <c r="C193" s="173" t="s">
        <v>829</v>
      </c>
      <c r="D193" s="173" t="s">
        <v>230</v>
      </c>
      <c r="E193" s="174" t="s">
        <v>1007</v>
      </c>
      <c r="F193" s="175" t="s">
        <v>1008</v>
      </c>
      <c r="G193" s="176" t="s">
        <v>885</v>
      </c>
      <c r="H193" s="177">
        <v>1</v>
      </c>
      <c r="I193" s="178"/>
      <c r="J193" s="179">
        <f t="shared" si="20"/>
        <v>0</v>
      </c>
      <c r="K193" s="175" t="s">
        <v>1</v>
      </c>
      <c r="L193" s="180"/>
      <c r="M193" s="181" t="s">
        <v>1</v>
      </c>
      <c r="N193" s="182" t="s">
        <v>39</v>
      </c>
      <c r="O193" s="57"/>
      <c r="P193" s="152">
        <f t="shared" si="21"/>
        <v>0</v>
      </c>
      <c r="Q193" s="152">
        <v>0</v>
      </c>
      <c r="R193" s="152">
        <f t="shared" si="22"/>
        <v>0</v>
      </c>
      <c r="S193" s="152">
        <v>0</v>
      </c>
      <c r="T193" s="153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54" t="s">
        <v>185</v>
      </c>
      <c r="AT193" s="154" t="s">
        <v>230</v>
      </c>
      <c r="AU193" s="154" t="s">
        <v>84</v>
      </c>
      <c r="AY193" s="16" t="s">
        <v>140</v>
      </c>
      <c r="BE193" s="155">
        <f t="shared" si="24"/>
        <v>0</v>
      </c>
      <c r="BF193" s="155">
        <f t="shared" si="25"/>
        <v>0</v>
      </c>
      <c r="BG193" s="155">
        <f t="shared" si="26"/>
        <v>0</v>
      </c>
      <c r="BH193" s="155">
        <f t="shared" si="27"/>
        <v>0</v>
      </c>
      <c r="BI193" s="155">
        <f t="shared" si="28"/>
        <v>0</v>
      </c>
      <c r="BJ193" s="16" t="s">
        <v>82</v>
      </c>
      <c r="BK193" s="155">
        <f t="shared" si="29"/>
        <v>0</v>
      </c>
      <c r="BL193" s="16" t="s">
        <v>148</v>
      </c>
      <c r="BM193" s="154" t="s">
        <v>1009</v>
      </c>
    </row>
    <row r="194" spans="1:65" s="2" customFormat="1" ht="24.2" customHeight="1">
      <c r="A194" s="31"/>
      <c r="B194" s="142"/>
      <c r="C194" s="143" t="s">
        <v>833</v>
      </c>
      <c r="D194" s="143" t="s">
        <v>143</v>
      </c>
      <c r="E194" s="144" t="s">
        <v>1010</v>
      </c>
      <c r="F194" s="145" t="s">
        <v>1011</v>
      </c>
      <c r="G194" s="146" t="s">
        <v>157</v>
      </c>
      <c r="H194" s="147">
        <v>1</v>
      </c>
      <c r="I194" s="148"/>
      <c r="J194" s="149">
        <f t="shared" si="20"/>
        <v>0</v>
      </c>
      <c r="K194" s="145" t="s">
        <v>1</v>
      </c>
      <c r="L194" s="32"/>
      <c r="M194" s="150" t="s">
        <v>1</v>
      </c>
      <c r="N194" s="151" t="s">
        <v>39</v>
      </c>
      <c r="O194" s="57"/>
      <c r="P194" s="152">
        <f t="shared" si="21"/>
        <v>0</v>
      </c>
      <c r="Q194" s="152">
        <v>0</v>
      </c>
      <c r="R194" s="152">
        <f t="shared" si="22"/>
        <v>0</v>
      </c>
      <c r="S194" s="152">
        <v>0</v>
      </c>
      <c r="T194" s="153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54" t="s">
        <v>148</v>
      </c>
      <c r="AT194" s="154" t="s">
        <v>143</v>
      </c>
      <c r="AU194" s="154" t="s">
        <v>84</v>
      </c>
      <c r="AY194" s="16" t="s">
        <v>140</v>
      </c>
      <c r="BE194" s="155">
        <f t="shared" si="24"/>
        <v>0</v>
      </c>
      <c r="BF194" s="155">
        <f t="shared" si="25"/>
        <v>0</v>
      </c>
      <c r="BG194" s="155">
        <f t="shared" si="26"/>
        <v>0</v>
      </c>
      <c r="BH194" s="155">
        <f t="shared" si="27"/>
        <v>0</v>
      </c>
      <c r="BI194" s="155">
        <f t="shared" si="28"/>
        <v>0</v>
      </c>
      <c r="BJ194" s="16" t="s">
        <v>82</v>
      </c>
      <c r="BK194" s="155">
        <f t="shared" si="29"/>
        <v>0</v>
      </c>
      <c r="BL194" s="16" t="s">
        <v>148</v>
      </c>
      <c r="BM194" s="154" t="s">
        <v>1012</v>
      </c>
    </row>
    <row r="195" spans="1:65" s="2" customFormat="1" ht="24.2" customHeight="1">
      <c r="A195" s="31"/>
      <c r="B195" s="142"/>
      <c r="C195" s="173" t="s">
        <v>837</v>
      </c>
      <c r="D195" s="173" t="s">
        <v>230</v>
      </c>
      <c r="E195" s="174" t="s">
        <v>1013</v>
      </c>
      <c r="F195" s="175" t="s">
        <v>1014</v>
      </c>
      <c r="G195" s="176" t="s">
        <v>885</v>
      </c>
      <c r="H195" s="177">
        <v>1</v>
      </c>
      <c r="I195" s="178"/>
      <c r="J195" s="179">
        <f t="shared" si="20"/>
        <v>0</v>
      </c>
      <c r="K195" s="175" t="s">
        <v>1</v>
      </c>
      <c r="L195" s="180"/>
      <c r="M195" s="181" t="s">
        <v>1</v>
      </c>
      <c r="N195" s="182" t="s">
        <v>39</v>
      </c>
      <c r="O195" s="57"/>
      <c r="P195" s="152">
        <f t="shared" si="21"/>
        <v>0</v>
      </c>
      <c r="Q195" s="152">
        <v>0</v>
      </c>
      <c r="R195" s="152">
        <f t="shared" si="22"/>
        <v>0</v>
      </c>
      <c r="S195" s="152">
        <v>0</v>
      </c>
      <c r="T195" s="153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54" t="s">
        <v>185</v>
      </c>
      <c r="AT195" s="154" t="s">
        <v>230</v>
      </c>
      <c r="AU195" s="154" t="s">
        <v>84</v>
      </c>
      <c r="AY195" s="16" t="s">
        <v>140</v>
      </c>
      <c r="BE195" s="155">
        <f t="shared" si="24"/>
        <v>0</v>
      </c>
      <c r="BF195" s="155">
        <f t="shared" si="25"/>
        <v>0</v>
      </c>
      <c r="BG195" s="155">
        <f t="shared" si="26"/>
        <v>0</v>
      </c>
      <c r="BH195" s="155">
        <f t="shared" si="27"/>
        <v>0</v>
      </c>
      <c r="BI195" s="155">
        <f t="shared" si="28"/>
        <v>0</v>
      </c>
      <c r="BJ195" s="16" t="s">
        <v>82</v>
      </c>
      <c r="BK195" s="155">
        <f t="shared" si="29"/>
        <v>0</v>
      </c>
      <c r="BL195" s="16" t="s">
        <v>148</v>
      </c>
      <c r="BM195" s="154" t="s">
        <v>1015</v>
      </c>
    </row>
    <row r="196" spans="1:65" s="2" customFormat="1" ht="33" customHeight="1">
      <c r="A196" s="31"/>
      <c r="B196" s="142"/>
      <c r="C196" s="143" t="s">
        <v>842</v>
      </c>
      <c r="D196" s="143" t="s">
        <v>143</v>
      </c>
      <c r="E196" s="144" t="s">
        <v>887</v>
      </c>
      <c r="F196" s="145" t="s">
        <v>888</v>
      </c>
      <c r="G196" s="146" t="s">
        <v>157</v>
      </c>
      <c r="H196" s="147">
        <v>1</v>
      </c>
      <c r="I196" s="148"/>
      <c r="J196" s="149">
        <f t="shared" si="20"/>
        <v>0</v>
      </c>
      <c r="K196" s="145" t="s">
        <v>1</v>
      </c>
      <c r="L196" s="32"/>
      <c r="M196" s="150" t="s">
        <v>1</v>
      </c>
      <c r="N196" s="151" t="s">
        <v>39</v>
      </c>
      <c r="O196" s="57"/>
      <c r="P196" s="152">
        <f t="shared" si="21"/>
        <v>0</v>
      </c>
      <c r="Q196" s="152">
        <v>0</v>
      </c>
      <c r="R196" s="152">
        <f t="shared" si="22"/>
        <v>0</v>
      </c>
      <c r="S196" s="152">
        <v>0</v>
      </c>
      <c r="T196" s="153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54" t="s">
        <v>148</v>
      </c>
      <c r="AT196" s="154" t="s">
        <v>143</v>
      </c>
      <c r="AU196" s="154" t="s">
        <v>84</v>
      </c>
      <c r="AY196" s="16" t="s">
        <v>140</v>
      </c>
      <c r="BE196" s="155">
        <f t="shared" si="24"/>
        <v>0</v>
      </c>
      <c r="BF196" s="155">
        <f t="shared" si="25"/>
        <v>0</v>
      </c>
      <c r="BG196" s="155">
        <f t="shared" si="26"/>
        <v>0</v>
      </c>
      <c r="BH196" s="155">
        <f t="shared" si="27"/>
        <v>0</v>
      </c>
      <c r="BI196" s="155">
        <f t="shared" si="28"/>
        <v>0</v>
      </c>
      <c r="BJ196" s="16" t="s">
        <v>82</v>
      </c>
      <c r="BK196" s="155">
        <f t="shared" si="29"/>
        <v>0</v>
      </c>
      <c r="BL196" s="16" t="s">
        <v>148</v>
      </c>
      <c r="BM196" s="154" t="s">
        <v>1016</v>
      </c>
    </row>
    <row r="197" spans="1:65" s="2" customFormat="1" ht="24.2" customHeight="1">
      <c r="A197" s="31"/>
      <c r="B197" s="142"/>
      <c r="C197" s="173" t="s">
        <v>844</v>
      </c>
      <c r="D197" s="173" t="s">
        <v>230</v>
      </c>
      <c r="E197" s="174" t="s">
        <v>1017</v>
      </c>
      <c r="F197" s="175" t="s">
        <v>1018</v>
      </c>
      <c r="G197" s="176" t="s">
        <v>885</v>
      </c>
      <c r="H197" s="177">
        <v>1</v>
      </c>
      <c r="I197" s="178"/>
      <c r="J197" s="179">
        <f t="shared" si="20"/>
        <v>0</v>
      </c>
      <c r="K197" s="175" t="s">
        <v>1</v>
      </c>
      <c r="L197" s="180"/>
      <c r="M197" s="181" t="s">
        <v>1</v>
      </c>
      <c r="N197" s="182" t="s">
        <v>39</v>
      </c>
      <c r="O197" s="57"/>
      <c r="P197" s="152">
        <f t="shared" si="21"/>
        <v>0</v>
      </c>
      <c r="Q197" s="152">
        <v>0</v>
      </c>
      <c r="R197" s="152">
        <f t="shared" si="22"/>
        <v>0</v>
      </c>
      <c r="S197" s="152">
        <v>0</v>
      </c>
      <c r="T197" s="153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54" t="s">
        <v>185</v>
      </c>
      <c r="AT197" s="154" t="s">
        <v>230</v>
      </c>
      <c r="AU197" s="154" t="s">
        <v>84</v>
      </c>
      <c r="AY197" s="16" t="s">
        <v>140</v>
      </c>
      <c r="BE197" s="155">
        <f t="shared" si="24"/>
        <v>0</v>
      </c>
      <c r="BF197" s="155">
        <f t="shared" si="25"/>
        <v>0</v>
      </c>
      <c r="BG197" s="155">
        <f t="shared" si="26"/>
        <v>0</v>
      </c>
      <c r="BH197" s="155">
        <f t="shared" si="27"/>
        <v>0</v>
      </c>
      <c r="BI197" s="155">
        <f t="shared" si="28"/>
        <v>0</v>
      </c>
      <c r="BJ197" s="16" t="s">
        <v>82</v>
      </c>
      <c r="BK197" s="155">
        <f t="shared" si="29"/>
        <v>0</v>
      </c>
      <c r="BL197" s="16" t="s">
        <v>148</v>
      </c>
      <c r="BM197" s="154" t="s">
        <v>1019</v>
      </c>
    </row>
    <row r="198" spans="1:65" s="2" customFormat="1" ht="24.2" customHeight="1">
      <c r="A198" s="31"/>
      <c r="B198" s="142"/>
      <c r="C198" s="143" t="s">
        <v>850</v>
      </c>
      <c r="D198" s="143" t="s">
        <v>143</v>
      </c>
      <c r="E198" s="144" t="s">
        <v>1010</v>
      </c>
      <c r="F198" s="145" t="s">
        <v>1011</v>
      </c>
      <c r="G198" s="146" t="s">
        <v>157</v>
      </c>
      <c r="H198" s="147">
        <v>1</v>
      </c>
      <c r="I198" s="148"/>
      <c r="J198" s="149">
        <f t="shared" si="20"/>
        <v>0</v>
      </c>
      <c r="K198" s="145" t="s">
        <v>1</v>
      </c>
      <c r="L198" s="32"/>
      <c r="M198" s="150" t="s">
        <v>1</v>
      </c>
      <c r="N198" s="151" t="s">
        <v>39</v>
      </c>
      <c r="O198" s="57"/>
      <c r="P198" s="152">
        <f t="shared" si="21"/>
        <v>0</v>
      </c>
      <c r="Q198" s="152">
        <v>0</v>
      </c>
      <c r="R198" s="152">
        <f t="shared" si="22"/>
        <v>0</v>
      </c>
      <c r="S198" s="152">
        <v>0</v>
      </c>
      <c r="T198" s="153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54" t="s">
        <v>148</v>
      </c>
      <c r="AT198" s="154" t="s">
        <v>143</v>
      </c>
      <c r="AU198" s="154" t="s">
        <v>84</v>
      </c>
      <c r="AY198" s="16" t="s">
        <v>140</v>
      </c>
      <c r="BE198" s="155">
        <f t="shared" si="24"/>
        <v>0</v>
      </c>
      <c r="BF198" s="155">
        <f t="shared" si="25"/>
        <v>0</v>
      </c>
      <c r="BG198" s="155">
        <f t="shared" si="26"/>
        <v>0</v>
      </c>
      <c r="BH198" s="155">
        <f t="shared" si="27"/>
        <v>0</v>
      </c>
      <c r="BI198" s="155">
        <f t="shared" si="28"/>
        <v>0</v>
      </c>
      <c r="BJ198" s="16" t="s">
        <v>82</v>
      </c>
      <c r="BK198" s="155">
        <f t="shared" si="29"/>
        <v>0</v>
      </c>
      <c r="BL198" s="16" t="s">
        <v>148</v>
      </c>
      <c r="BM198" s="154" t="s">
        <v>1020</v>
      </c>
    </row>
    <row r="199" spans="1:65" s="2" customFormat="1" ht="21.75" customHeight="1">
      <c r="A199" s="31"/>
      <c r="B199" s="142"/>
      <c r="C199" s="173" t="s">
        <v>852</v>
      </c>
      <c r="D199" s="173" t="s">
        <v>230</v>
      </c>
      <c r="E199" s="174" t="s">
        <v>1021</v>
      </c>
      <c r="F199" s="175" t="s">
        <v>1022</v>
      </c>
      <c r="G199" s="176" t="s">
        <v>885</v>
      </c>
      <c r="H199" s="177">
        <v>1</v>
      </c>
      <c r="I199" s="178"/>
      <c r="J199" s="179">
        <f t="shared" si="20"/>
        <v>0</v>
      </c>
      <c r="K199" s="175" t="s">
        <v>1</v>
      </c>
      <c r="L199" s="180"/>
      <c r="M199" s="181" t="s">
        <v>1</v>
      </c>
      <c r="N199" s="182" t="s">
        <v>39</v>
      </c>
      <c r="O199" s="57"/>
      <c r="P199" s="152">
        <f t="shared" si="21"/>
        <v>0</v>
      </c>
      <c r="Q199" s="152">
        <v>0</v>
      </c>
      <c r="R199" s="152">
        <f t="shared" si="22"/>
        <v>0</v>
      </c>
      <c r="S199" s="152">
        <v>0</v>
      </c>
      <c r="T199" s="153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54" t="s">
        <v>185</v>
      </c>
      <c r="AT199" s="154" t="s">
        <v>230</v>
      </c>
      <c r="AU199" s="154" t="s">
        <v>84</v>
      </c>
      <c r="AY199" s="16" t="s">
        <v>140</v>
      </c>
      <c r="BE199" s="155">
        <f t="shared" si="24"/>
        <v>0</v>
      </c>
      <c r="BF199" s="155">
        <f t="shared" si="25"/>
        <v>0</v>
      </c>
      <c r="BG199" s="155">
        <f t="shared" si="26"/>
        <v>0</v>
      </c>
      <c r="BH199" s="155">
        <f t="shared" si="27"/>
        <v>0</v>
      </c>
      <c r="BI199" s="155">
        <f t="shared" si="28"/>
        <v>0</v>
      </c>
      <c r="BJ199" s="16" t="s">
        <v>82</v>
      </c>
      <c r="BK199" s="155">
        <f t="shared" si="29"/>
        <v>0</v>
      </c>
      <c r="BL199" s="16" t="s">
        <v>148</v>
      </c>
      <c r="BM199" s="154" t="s">
        <v>1023</v>
      </c>
    </row>
    <row r="200" spans="1:65" s="2" customFormat="1" ht="33" customHeight="1">
      <c r="A200" s="31"/>
      <c r="B200" s="142"/>
      <c r="C200" s="143" t="s">
        <v>858</v>
      </c>
      <c r="D200" s="143" t="s">
        <v>143</v>
      </c>
      <c r="E200" s="144" t="s">
        <v>887</v>
      </c>
      <c r="F200" s="145" t="s">
        <v>888</v>
      </c>
      <c r="G200" s="146" t="s">
        <v>157</v>
      </c>
      <c r="H200" s="147">
        <v>1</v>
      </c>
      <c r="I200" s="148"/>
      <c r="J200" s="149">
        <f t="shared" si="20"/>
        <v>0</v>
      </c>
      <c r="K200" s="145" t="s">
        <v>1</v>
      </c>
      <c r="L200" s="32"/>
      <c r="M200" s="150" t="s">
        <v>1</v>
      </c>
      <c r="N200" s="151" t="s">
        <v>39</v>
      </c>
      <c r="O200" s="57"/>
      <c r="P200" s="152">
        <f t="shared" si="21"/>
        <v>0</v>
      </c>
      <c r="Q200" s="152">
        <v>0</v>
      </c>
      <c r="R200" s="152">
        <f t="shared" si="22"/>
        <v>0</v>
      </c>
      <c r="S200" s="152">
        <v>0</v>
      </c>
      <c r="T200" s="153">
        <f t="shared" si="2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4" t="s">
        <v>148</v>
      </c>
      <c r="AT200" s="154" t="s">
        <v>143</v>
      </c>
      <c r="AU200" s="154" t="s">
        <v>84</v>
      </c>
      <c r="AY200" s="16" t="s">
        <v>140</v>
      </c>
      <c r="BE200" s="155">
        <f t="shared" si="24"/>
        <v>0</v>
      </c>
      <c r="BF200" s="155">
        <f t="shared" si="25"/>
        <v>0</v>
      </c>
      <c r="BG200" s="155">
        <f t="shared" si="26"/>
        <v>0</v>
      </c>
      <c r="BH200" s="155">
        <f t="shared" si="27"/>
        <v>0</v>
      </c>
      <c r="BI200" s="155">
        <f t="shared" si="28"/>
        <v>0</v>
      </c>
      <c r="BJ200" s="16" t="s">
        <v>82</v>
      </c>
      <c r="BK200" s="155">
        <f t="shared" si="29"/>
        <v>0</v>
      </c>
      <c r="BL200" s="16" t="s">
        <v>148</v>
      </c>
      <c r="BM200" s="154" t="s">
        <v>1024</v>
      </c>
    </row>
    <row r="201" spans="1:65" s="2" customFormat="1" ht="21.75" customHeight="1">
      <c r="A201" s="31"/>
      <c r="B201" s="142"/>
      <c r="C201" s="173" t="s">
        <v>860</v>
      </c>
      <c r="D201" s="173" t="s">
        <v>230</v>
      </c>
      <c r="E201" s="174" t="s">
        <v>1025</v>
      </c>
      <c r="F201" s="175" t="s">
        <v>1026</v>
      </c>
      <c r="G201" s="176" t="s">
        <v>885</v>
      </c>
      <c r="H201" s="177">
        <v>1</v>
      </c>
      <c r="I201" s="178"/>
      <c r="J201" s="179">
        <f t="shared" si="20"/>
        <v>0</v>
      </c>
      <c r="K201" s="175" t="s">
        <v>1</v>
      </c>
      <c r="L201" s="180"/>
      <c r="M201" s="181" t="s">
        <v>1</v>
      </c>
      <c r="N201" s="182" t="s">
        <v>39</v>
      </c>
      <c r="O201" s="57"/>
      <c r="P201" s="152">
        <f t="shared" si="21"/>
        <v>0</v>
      </c>
      <c r="Q201" s="152">
        <v>0</v>
      </c>
      <c r="R201" s="152">
        <f t="shared" si="22"/>
        <v>0</v>
      </c>
      <c r="S201" s="152">
        <v>0</v>
      </c>
      <c r="T201" s="153">
        <f t="shared" si="2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54" t="s">
        <v>185</v>
      </c>
      <c r="AT201" s="154" t="s">
        <v>230</v>
      </c>
      <c r="AU201" s="154" t="s">
        <v>84</v>
      </c>
      <c r="AY201" s="16" t="s">
        <v>140</v>
      </c>
      <c r="BE201" s="155">
        <f t="shared" si="24"/>
        <v>0</v>
      </c>
      <c r="BF201" s="155">
        <f t="shared" si="25"/>
        <v>0</v>
      </c>
      <c r="BG201" s="155">
        <f t="shared" si="26"/>
        <v>0</v>
      </c>
      <c r="BH201" s="155">
        <f t="shared" si="27"/>
        <v>0</v>
      </c>
      <c r="BI201" s="155">
        <f t="shared" si="28"/>
        <v>0</v>
      </c>
      <c r="BJ201" s="16" t="s">
        <v>82</v>
      </c>
      <c r="BK201" s="155">
        <f t="shared" si="29"/>
        <v>0</v>
      </c>
      <c r="BL201" s="16" t="s">
        <v>148</v>
      </c>
      <c r="BM201" s="154" t="s">
        <v>1027</v>
      </c>
    </row>
    <row r="202" spans="1:65" s="2" customFormat="1" ht="16.5" customHeight="1">
      <c r="A202" s="31"/>
      <c r="B202" s="142"/>
      <c r="C202" s="173" t="s">
        <v>866</v>
      </c>
      <c r="D202" s="173" t="s">
        <v>230</v>
      </c>
      <c r="E202" s="174" t="s">
        <v>920</v>
      </c>
      <c r="F202" s="175" t="s">
        <v>921</v>
      </c>
      <c r="G202" s="176" t="s">
        <v>295</v>
      </c>
      <c r="H202" s="177">
        <v>70</v>
      </c>
      <c r="I202" s="178"/>
      <c r="J202" s="179">
        <f t="shared" si="20"/>
        <v>0</v>
      </c>
      <c r="K202" s="175" t="s">
        <v>1</v>
      </c>
      <c r="L202" s="180"/>
      <c r="M202" s="181" t="s">
        <v>1</v>
      </c>
      <c r="N202" s="182" t="s">
        <v>39</v>
      </c>
      <c r="O202" s="57"/>
      <c r="P202" s="152">
        <f t="shared" si="21"/>
        <v>0</v>
      </c>
      <c r="Q202" s="152">
        <v>0</v>
      </c>
      <c r="R202" s="152">
        <f t="shared" si="22"/>
        <v>0</v>
      </c>
      <c r="S202" s="152">
        <v>0</v>
      </c>
      <c r="T202" s="153">
        <f t="shared" si="2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54" t="s">
        <v>185</v>
      </c>
      <c r="AT202" s="154" t="s">
        <v>230</v>
      </c>
      <c r="AU202" s="154" t="s">
        <v>84</v>
      </c>
      <c r="AY202" s="16" t="s">
        <v>140</v>
      </c>
      <c r="BE202" s="155">
        <f t="shared" si="24"/>
        <v>0</v>
      </c>
      <c r="BF202" s="155">
        <f t="shared" si="25"/>
        <v>0</v>
      </c>
      <c r="BG202" s="155">
        <f t="shared" si="26"/>
        <v>0</v>
      </c>
      <c r="BH202" s="155">
        <f t="shared" si="27"/>
        <v>0</v>
      </c>
      <c r="BI202" s="155">
        <f t="shared" si="28"/>
        <v>0</v>
      </c>
      <c r="BJ202" s="16" t="s">
        <v>82</v>
      </c>
      <c r="BK202" s="155">
        <f t="shared" si="29"/>
        <v>0</v>
      </c>
      <c r="BL202" s="16" t="s">
        <v>148</v>
      </c>
      <c r="BM202" s="154" t="s">
        <v>1028</v>
      </c>
    </row>
    <row r="203" spans="1:65" s="2" customFormat="1" ht="24.2" customHeight="1">
      <c r="A203" s="31"/>
      <c r="B203" s="142"/>
      <c r="C203" s="143" t="s">
        <v>868</v>
      </c>
      <c r="D203" s="143" t="s">
        <v>143</v>
      </c>
      <c r="E203" s="144" t="s">
        <v>923</v>
      </c>
      <c r="F203" s="145" t="s">
        <v>924</v>
      </c>
      <c r="G203" s="146" t="s">
        <v>295</v>
      </c>
      <c r="H203" s="147">
        <v>70</v>
      </c>
      <c r="I203" s="148"/>
      <c r="J203" s="149">
        <f t="shared" si="20"/>
        <v>0</v>
      </c>
      <c r="K203" s="145" t="s">
        <v>1</v>
      </c>
      <c r="L203" s="32"/>
      <c r="M203" s="150" t="s">
        <v>1</v>
      </c>
      <c r="N203" s="151" t="s">
        <v>39</v>
      </c>
      <c r="O203" s="57"/>
      <c r="P203" s="152">
        <f t="shared" si="21"/>
        <v>0</v>
      </c>
      <c r="Q203" s="152">
        <v>0</v>
      </c>
      <c r="R203" s="152">
        <f t="shared" si="22"/>
        <v>0</v>
      </c>
      <c r="S203" s="152">
        <v>0</v>
      </c>
      <c r="T203" s="153">
        <f t="shared" si="2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54" t="s">
        <v>148</v>
      </c>
      <c r="AT203" s="154" t="s">
        <v>143</v>
      </c>
      <c r="AU203" s="154" t="s">
        <v>84</v>
      </c>
      <c r="AY203" s="16" t="s">
        <v>140</v>
      </c>
      <c r="BE203" s="155">
        <f t="shared" si="24"/>
        <v>0</v>
      </c>
      <c r="BF203" s="155">
        <f t="shared" si="25"/>
        <v>0</v>
      </c>
      <c r="BG203" s="155">
        <f t="shared" si="26"/>
        <v>0</v>
      </c>
      <c r="BH203" s="155">
        <f t="shared" si="27"/>
        <v>0</v>
      </c>
      <c r="BI203" s="155">
        <f t="shared" si="28"/>
        <v>0</v>
      </c>
      <c r="BJ203" s="16" t="s">
        <v>82</v>
      </c>
      <c r="BK203" s="155">
        <f t="shared" si="29"/>
        <v>0</v>
      </c>
      <c r="BL203" s="16" t="s">
        <v>148</v>
      </c>
      <c r="BM203" s="154" t="s">
        <v>1029</v>
      </c>
    </row>
    <row r="204" spans="1:65" s="2" customFormat="1" ht="24.2" customHeight="1">
      <c r="A204" s="31"/>
      <c r="B204" s="142"/>
      <c r="C204" s="173" t="s">
        <v>870</v>
      </c>
      <c r="D204" s="173" t="s">
        <v>230</v>
      </c>
      <c r="E204" s="174" t="s">
        <v>926</v>
      </c>
      <c r="F204" s="175" t="s">
        <v>927</v>
      </c>
      <c r="G204" s="176" t="s">
        <v>885</v>
      </c>
      <c r="H204" s="177">
        <v>2</v>
      </c>
      <c r="I204" s="178"/>
      <c r="J204" s="179">
        <f t="shared" si="20"/>
        <v>0</v>
      </c>
      <c r="K204" s="175" t="s">
        <v>1</v>
      </c>
      <c r="L204" s="180"/>
      <c r="M204" s="181" t="s">
        <v>1</v>
      </c>
      <c r="N204" s="182" t="s">
        <v>39</v>
      </c>
      <c r="O204" s="57"/>
      <c r="P204" s="152">
        <f t="shared" si="21"/>
        <v>0</v>
      </c>
      <c r="Q204" s="152">
        <v>0</v>
      </c>
      <c r="R204" s="152">
        <f t="shared" si="22"/>
        <v>0</v>
      </c>
      <c r="S204" s="152">
        <v>0</v>
      </c>
      <c r="T204" s="153">
        <f t="shared" si="2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54" t="s">
        <v>185</v>
      </c>
      <c r="AT204" s="154" t="s">
        <v>230</v>
      </c>
      <c r="AU204" s="154" t="s">
        <v>84</v>
      </c>
      <c r="AY204" s="16" t="s">
        <v>140</v>
      </c>
      <c r="BE204" s="155">
        <f t="shared" si="24"/>
        <v>0</v>
      </c>
      <c r="BF204" s="155">
        <f t="shared" si="25"/>
        <v>0</v>
      </c>
      <c r="BG204" s="155">
        <f t="shared" si="26"/>
        <v>0</v>
      </c>
      <c r="BH204" s="155">
        <f t="shared" si="27"/>
        <v>0</v>
      </c>
      <c r="BI204" s="155">
        <f t="shared" si="28"/>
        <v>0</v>
      </c>
      <c r="BJ204" s="16" t="s">
        <v>82</v>
      </c>
      <c r="BK204" s="155">
        <f t="shared" si="29"/>
        <v>0</v>
      </c>
      <c r="BL204" s="16" t="s">
        <v>148</v>
      </c>
      <c r="BM204" s="154" t="s">
        <v>1030</v>
      </c>
    </row>
    <row r="205" spans="1:65" s="2" customFormat="1" ht="24.2" customHeight="1">
      <c r="A205" s="31"/>
      <c r="B205" s="142"/>
      <c r="C205" s="143" t="s">
        <v>1031</v>
      </c>
      <c r="D205" s="143" t="s">
        <v>143</v>
      </c>
      <c r="E205" s="144" t="s">
        <v>929</v>
      </c>
      <c r="F205" s="145" t="s">
        <v>930</v>
      </c>
      <c r="G205" s="146" t="s">
        <v>157</v>
      </c>
      <c r="H205" s="147">
        <v>2</v>
      </c>
      <c r="I205" s="148"/>
      <c r="J205" s="149">
        <f t="shared" si="20"/>
        <v>0</v>
      </c>
      <c r="K205" s="145" t="s">
        <v>1</v>
      </c>
      <c r="L205" s="32"/>
      <c r="M205" s="150" t="s">
        <v>1</v>
      </c>
      <c r="N205" s="151" t="s">
        <v>39</v>
      </c>
      <c r="O205" s="57"/>
      <c r="P205" s="152">
        <f t="shared" si="21"/>
        <v>0</v>
      </c>
      <c r="Q205" s="152">
        <v>0</v>
      </c>
      <c r="R205" s="152">
        <f t="shared" si="22"/>
        <v>0</v>
      </c>
      <c r="S205" s="152">
        <v>0</v>
      </c>
      <c r="T205" s="153">
        <f t="shared" si="2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54" t="s">
        <v>148</v>
      </c>
      <c r="AT205" s="154" t="s">
        <v>143</v>
      </c>
      <c r="AU205" s="154" t="s">
        <v>84</v>
      </c>
      <c r="AY205" s="16" t="s">
        <v>140</v>
      </c>
      <c r="BE205" s="155">
        <f t="shared" si="24"/>
        <v>0</v>
      </c>
      <c r="BF205" s="155">
        <f t="shared" si="25"/>
        <v>0</v>
      </c>
      <c r="BG205" s="155">
        <f t="shared" si="26"/>
        <v>0</v>
      </c>
      <c r="BH205" s="155">
        <f t="shared" si="27"/>
        <v>0</v>
      </c>
      <c r="BI205" s="155">
        <f t="shared" si="28"/>
        <v>0</v>
      </c>
      <c r="BJ205" s="16" t="s">
        <v>82</v>
      </c>
      <c r="BK205" s="155">
        <f t="shared" si="29"/>
        <v>0</v>
      </c>
      <c r="BL205" s="16" t="s">
        <v>148</v>
      </c>
      <c r="BM205" s="154" t="s">
        <v>1032</v>
      </c>
    </row>
    <row r="206" spans="1:65" s="2" customFormat="1" ht="16.5" customHeight="1">
      <c r="A206" s="31"/>
      <c r="B206" s="142"/>
      <c r="C206" s="173" t="s">
        <v>1033</v>
      </c>
      <c r="D206" s="173" t="s">
        <v>230</v>
      </c>
      <c r="E206" s="174" t="s">
        <v>932</v>
      </c>
      <c r="F206" s="175" t="s">
        <v>933</v>
      </c>
      <c r="G206" s="176" t="s">
        <v>934</v>
      </c>
      <c r="H206" s="177">
        <v>2</v>
      </c>
      <c r="I206" s="178"/>
      <c r="J206" s="179">
        <f t="shared" si="20"/>
        <v>0</v>
      </c>
      <c r="K206" s="175" t="s">
        <v>1</v>
      </c>
      <c r="L206" s="180"/>
      <c r="M206" s="181" t="s">
        <v>1</v>
      </c>
      <c r="N206" s="182" t="s">
        <v>39</v>
      </c>
      <c r="O206" s="57"/>
      <c r="P206" s="152">
        <f t="shared" si="21"/>
        <v>0</v>
      </c>
      <c r="Q206" s="152">
        <v>0</v>
      </c>
      <c r="R206" s="152">
        <f t="shared" si="22"/>
        <v>0</v>
      </c>
      <c r="S206" s="152">
        <v>0</v>
      </c>
      <c r="T206" s="153">
        <f t="shared" si="2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54" t="s">
        <v>185</v>
      </c>
      <c r="AT206" s="154" t="s">
        <v>230</v>
      </c>
      <c r="AU206" s="154" t="s">
        <v>84</v>
      </c>
      <c r="AY206" s="16" t="s">
        <v>140</v>
      </c>
      <c r="BE206" s="155">
        <f t="shared" si="24"/>
        <v>0</v>
      </c>
      <c r="BF206" s="155">
        <f t="shared" si="25"/>
        <v>0</v>
      </c>
      <c r="BG206" s="155">
        <f t="shared" si="26"/>
        <v>0</v>
      </c>
      <c r="BH206" s="155">
        <f t="shared" si="27"/>
        <v>0</v>
      </c>
      <c r="BI206" s="155">
        <f t="shared" si="28"/>
        <v>0</v>
      </c>
      <c r="BJ206" s="16" t="s">
        <v>82</v>
      </c>
      <c r="BK206" s="155">
        <f t="shared" si="29"/>
        <v>0</v>
      </c>
      <c r="BL206" s="16" t="s">
        <v>148</v>
      </c>
      <c r="BM206" s="154" t="s">
        <v>1034</v>
      </c>
    </row>
    <row r="207" spans="1:65" s="2" customFormat="1" ht="16.5" customHeight="1">
      <c r="A207" s="31"/>
      <c r="B207" s="142"/>
      <c r="C207" s="173" t="s">
        <v>1035</v>
      </c>
      <c r="D207" s="173" t="s">
        <v>230</v>
      </c>
      <c r="E207" s="174" t="s">
        <v>936</v>
      </c>
      <c r="F207" s="175" t="s">
        <v>937</v>
      </c>
      <c r="G207" s="176" t="s">
        <v>902</v>
      </c>
      <c r="H207" s="177">
        <v>73</v>
      </c>
      <c r="I207" s="178"/>
      <c r="J207" s="179">
        <f t="shared" si="20"/>
        <v>0</v>
      </c>
      <c r="K207" s="175" t="s">
        <v>1</v>
      </c>
      <c r="L207" s="180"/>
      <c r="M207" s="181" t="s">
        <v>1</v>
      </c>
      <c r="N207" s="182" t="s">
        <v>39</v>
      </c>
      <c r="O207" s="57"/>
      <c r="P207" s="152">
        <f t="shared" si="21"/>
        <v>0</v>
      </c>
      <c r="Q207" s="152">
        <v>0</v>
      </c>
      <c r="R207" s="152">
        <f t="shared" si="22"/>
        <v>0</v>
      </c>
      <c r="S207" s="152">
        <v>0</v>
      </c>
      <c r="T207" s="153">
        <f t="shared" si="2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54" t="s">
        <v>185</v>
      </c>
      <c r="AT207" s="154" t="s">
        <v>230</v>
      </c>
      <c r="AU207" s="154" t="s">
        <v>84</v>
      </c>
      <c r="AY207" s="16" t="s">
        <v>140</v>
      </c>
      <c r="BE207" s="155">
        <f t="shared" si="24"/>
        <v>0</v>
      </c>
      <c r="BF207" s="155">
        <f t="shared" si="25"/>
        <v>0</v>
      </c>
      <c r="BG207" s="155">
        <f t="shared" si="26"/>
        <v>0</v>
      </c>
      <c r="BH207" s="155">
        <f t="shared" si="27"/>
        <v>0</v>
      </c>
      <c r="BI207" s="155">
        <f t="shared" si="28"/>
        <v>0</v>
      </c>
      <c r="BJ207" s="16" t="s">
        <v>82</v>
      </c>
      <c r="BK207" s="155">
        <f t="shared" si="29"/>
        <v>0</v>
      </c>
      <c r="BL207" s="16" t="s">
        <v>148</v>
      </c>
      <c r="BM207" s="154" t="s">
        <v>1036</v>
      </c>
    </row>
    <row r="208" spans="1:65" s="2" customFormat="1" ht="24.2" customHeight="1">
      <c r="A208" s="31"/>
      <c r="B208" s="142"/>
      <c r="C208" s="143" t="s">
        <v>1037</v>
      </c>
      <c r="D208" s="143" t="s">
        <v>143</v>
      </c>
      <c r="E208" s="144" t="s">
        <v>939</v>
      </c>
      <c r="F208" s="145" t="s">
        <v>940</v>
      </c>
      <c r="G208" s="146" t="s">
        <v>157</v>
      </c>
      <c r="H208" s="147">
        <v>73</v>
      </c>
      <c r="I208" s="148"/>
      <c r="J208" s="149">
        <f t="shared" si="20"/>
        <v>0</v>
      </c>
      <c r="K208" s="145" t="s">
        <v>1</v>
      </c>
      <c r="L208" s="32"/>
      <c r="M208" s="150" t="s">
        <v>1</v>
      </c>
      <c r="N208" s="151" t="s">
        <v>39</v>
      </c>
      <c r="O208" s="57"/>
      <c r="P208" s="152">
        <f t="shared" si="21"/>
        <v>0</v>
      </c>
      <c r="Q208" s="152">
        <v>0</v>
      </c>
      <c r="R208" s="152">
        <f t="shared" si="22"/>
        <v>0</v>
      </c>
      <c r="S208" s="152">
        <v>0</v>
      </c>
      <c r="T208" s="153">
        <f t="shared" si="2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54" t="s">
        <v>148</v>
      </c>
      <c r="AT208" s="154" t="s">
        <v>143</v>
      </c>
      <c r="AU208" s="154" t="s">
        <v>84</v>
      </c>
      <c r="AY208" s="16" t="s">
        <v>140</v>
      </c>
      <c r="BE208" s="155">
        <f t="shared" si="24"/>
        <v>0</v>
      </c>
      <c r="BF208" s="155">
        <f t="shared" si="25"/>
        <v>0</v>
      </c>
      <c r="BG208" s="155">
        <f t="shared" si="26"/>
        <v>0</v>
      </c>
      <c r="BH208" s="155">
        <f t="shared" si="27"/>
        <v>0</v>
      </c>
      <c r="BI208" s="155">
        <f t="shared" si="28"/>
        <v>0</v>
      </c>
      <c r="BJ208" s="16" t="s">
        <v>82</v>
      </c>
      <c r="BK208" s="155">
        <f t="shared" si="29"/>
        <v>0</v>
      </c>
      <c r="BL208" s="16" t="s">
        <v>148</v>
      </c>
      <c r="BM208" s="154" t="s">
        <v>1038</v>
      </c>
    </row>
    <row r="209" spans="1:65" s="2" customFormat="1" ht="16.5" customHeight="1">
      <c r="A209" s="31"/>
      <c r="B209" s="142"/>
      <c r="C209" s="173" t="s">
        <v>1039</v>
      </c>
      <c r="D209" s="173" t="s">
        <v>230</v>
      </c>
      <c r="E209" s="174" t="s">
        <v>942</v>
      </c>
      <c r="F209" s="175" t="s">
        <v>943</v>
      </c>
      <c r="G209" s="176" t="s">
        <v>902</v>
      </c>
      <c r="H209" s="177">
        <v>8</v>
      </c>
      <c r="I209" s="178"/>
      <c r="J209" s="179">
        <f t="shared" si="20"/>
        <v>0</v>
      </c>
      <c r="K209" s="175" t="s">
        <v>1</v>
      </c>
      <c r="L209" s="180"/>
      <c r="M209" s="181" t="s">
        <v>1</v>
      </c>
      <c r="N209" s="182" t="s">
        <v>39</v>
      </c>
      <c r="O209" s="57"/>
      <c r="P209" s="152">
        <f t="shared" si="21"/>
        <v>0</v>
      </c>
      <c r="Q209" s="152">
        <v>0</v>
      </c>
      <c r="R209" s="152">
        <f t="shared" si="22"/>
        <v>0</v>
      </c>
      <c r="S209" s="152">
        <v>0</v>
      </c>
      <c r="T209" s="153">
        <f t="shared" si="2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54" t="s">
        <v>185</v>
      </c>
      <c r="AT209" s="154" t="s">
        <v>230</v>
      </c>
      <c r="AU209" s="154" t="s">
        <v>84</v>
      </c>
      <c r="AY209" s="16" t="s">
        <v>140</v>
      </c>
      <c r="BE209" s="155">
        <f t="shared" si="24"/>
        <v>0</v>
      </c>
      <c r="BF209" s="155">
        <f t="shared" si="25"/>
        <v>0</v>
      </c>
      <c r="BG209" s="155">
        <f t="shared" si="26"/>
        <v>0</v>
      </c>
      <c r="BH209" s="155">
        <f t="shared" si="27"/>
        <v>0</v>
      </c>
      <c r="BI209" s="155">
        <f t="shared" si="28"/>
        <v>0</v>
      </c>
      <c r="BJ209" s="16" t="s">
        <v>82</v>
      </c>
      <c r="BK209" s="155">
        <f t="shared" si="29"/>
        <v>0</v>
      </c>
      <c r="BL209" s="16" t="s">
        <v>148</v>
      </c>
      <c r="BM209" s="154" t="s">
        <v>1040</v>
      </c>
    </row>
    <row r="210" spans="1:65" s="2" customFormat="1" ht="24.2" customHeight="1">
      <c r="A210" s="31"/>
      <c r="B210" s="142"/>
      <c r="C210" s="143" t="s">
        <v>1041</v>
      </c>
      <c r="D210" s="143" t="s">
        <v>143</v>
      </c>
      <c r="E210" s="144" t="s">
        <v>945</v>
      </c>
      <c r="F210" s="145" t="s">
        <v>946</v>
      </c>
      <c r="G210" s="146" t="s">
        <v>157</v>
      </c>
      <c r="H210" s="147">
        <v>8</v>
      </c>
      <c r="I210" s="148"/>
      <c r="J210" s="149">
        <f t="shared" si="20"/>
        <v>0</v>
      </c>
      <c r="K210" s="145" t="s">
        <v>1</v>
      </c>
      <c r="L210" s="32"/>
      <c r="M210" s="150" t="s">
        <v>1</v>
      </c>
      <c r="N210" s="151" t="s">
        <v>39</v>
      </c>
      <c r="O210" s="57"/>
      <c r="P210" s="152">
        <f t="shared" si="21"/>
        <v>0</v>
      </c>
      <c r="Q210" s="152">
        <v>0</v>
      </c>
      <c r="R210" s="152">
        <f t="shared" si="22"/>
        <v>0</v>
      </c>
      <c r="S210" s="152">
        <v>0</v>
      </c>
      <c r="T210" s="153">
        <f t="shared" si="2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54" t="s">
        <v>148</v>
      </c>
      <c r="AT210" s="154" t="s">
        <v>143</v>
      </c>
      <c r="AU210" s="154" t="s">
        <v>84</v>
      </c>
      <c r="AY210" s="16" t="s">
        <v>140</v>
      </c>
      <c r="BE210" s="155">
        <f t="shared" si="24"/>
        <v>0</v>
      </c>
      <c r="BF210" s="155">
        <f t="shared" si="25"/>
        <v>0</v>
      </c>
      <c r="BG210" s="155">
        <f t="shared" si="26"/>
        <v>0</v>
      </c>
      <c r="BH210" s="155">
        <f t="shared" si="27"/>
        <v>0</v>
      </c>
      <c r="BI210" s="155">
        <f t="shared" si="28"/>
        <v>0</v>
      </c>
      <c r="BJ210" s="16" t="s">
        <v>82</v>
      </c>
      <c r="BK210" s="155">
        <f t="shared" si="29"/>
        <v>0</v>
      </c>
      <c r="BL210" s="16" t="s">
        <v>148</v>
      </c>
      <c r="BM210" s="154" t="s">
        <v>1042</v>
      </c>
    </row>
    <row r="211" spans="1:65" s="2" customFormat="1" ht="16.5" customHeight="1">
      <c r="A211" s="31"/>
      <c r="B211" s="142"/>
      <c r="C211" s="173" t="s">
        <v>1043</v>
      </c>
      <c r="D211" s="173" t="s">
        <v>230</v>
      </c>
      <c r="E211" s="174" t="s">
        <v>948</v>
      </c>
      <c r="F211" s="175" t="s">
        <v>949</v>
      </c>
      <c r="G211" s="176" t="s">
        <v>902</v>
      </c>
      <c r="H211" s="177">
        <v>2</v>
      </c>
      <c r="I211" s="178"/>
      <c r="J211" s="179">
        <f t="shared" si="20"/>
        <v>0</v>
      </c>
      <c r="K211" s="175" t="s">
        <v>1</v>
      </c>
      <c r="L211" s="180"/>
      <c r="M211" s="181" t="s">
        <v>1</v>
      </c>
      <c r="N211" s="182" t="s">
        <v>39</v>
      </c>
      <c r="O211" s="57"/>
      <c r="P211" s="152">
        <f t="shared" si="21"/>
        <v>0</v>
      </c>
      <c r="Q211" s="152">
        <v>0</v>
      </c>
      <c r="R211" s="152">
        <f t="shared" si="22"/>
        <v>0</v>
      </c>
      <c r="S211" s="152">
        <v>0</v>
      </c>
      <c r="T211" s="153">
        <f t="shared" si="2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54" t="s">
        <v>185</v>
      </c>
      <c r="AT211" s="154" t="s">
        <v>230</v>
      </c>
      <c r="AU211" s="154" t="s">
        <v>84</v>
      </c>
      <c r="AY211" s="16" t="s">
        <v>140</v>
      </c>
      <c r="BE211" s="155">
        <f t="shared" si="24"/>
        <v>0</v>
      </c>
      <c r="BF211" s="155">
        <f t="shared" si="25"/>
        <v>0</v>
      </c>
      <c r="BG211" s="155">
        <f t="shared" si="26"/>
        <v>0</v>
      </c>
      <c r="BH211" s="155">
        <f t="shared" si="27"/>
        <v>0</v>
      </c>
      <c r="BI211" s="155">
        <f t="shared" si="28"/>
        <v>0</v>
      </c>
      <c r="BJ211" s="16" t="s">
        <v>82</v>
      </c>
      <c r="BK211" s="155">
        <f t="shared" si="29"/>
        <v>0</v>
      </c>
      <c r="BL211" s="16" t="s">
        <v>148</v>
      </c>
      <c r="BM211" s="154" t="s">
        <v>1044</v>
      </c>
    </row>
    <row r="212" spans="1:65" s="2" customFormat="1" ht="24.2" customHeight="1">
      <c r="A212" s="31"/>
      <c r="B212" s="142"/>
      <c r="C212" s="143" t="s">
        <v>1045</v>
      </c>
      <c r="D212" s="143" t="s">
        <v>143</v>
      </c>
      <c r="E212" s="144" t="s">
        <v>951</v>
      </c>
      <c r="F212" s="145" t="s">
        <v>952</v>
      </c>
      <c r="G212" s="146" t="s">
        <v>157</v>
      </c>
      <c r="H212" s="147">
        <v>2</v>
      </c>
      <c r="I212" s="148"/>
      <c r="J212" s="149">
        <f t="shared" si="20"/>
        <v>0</v>
      </c>
      <c r="K212" s="145" t="s">
        <v>1</v>
      </c>
      <c r="L212" s="32"/>
      <c r="M212" s="150" t="s">
        <v>1</v>
      </c>
      <c r="N212" s="151" t="s">
        <v>39</v>
      </c>
      <c r="O212" s="57"/>
      <c r="P212" s="152">
        <f t="shared" si="21"/>
        <v>0</v>
      </c>
      <c r="Q212" s="152">
        <v>0</v>
      </c>
      <c r="R212" s="152">
        <f t="shared" si="22"/>
        <v>0</v>
      </c>
      <c r="S212" s="152">
        <v>0</v>
      </c>
      <c r="T212" s="153">
        <f t="shared" si="2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54" t="s">
        <v>148</v>
      </c>
      <c r="AT212" s="154" t="s">
        <v>143</v>
      </c>
      <c r="AU212" s="154" t="s">
        <v>84</v>
      </c>
      <c r="AY212" s="16" t="s">
        <v>140</v>
      </c>
      <c r="BE212" s="155">
        <f t="shared" si="24"/>
        <v>0</v>
      </c>
      <c r="BF212" s="155">
        <f t="shared" si="25"/>
        <v>0</v>
      </c>
      <c r="BG212" s="155">
        <f t="shared" si="26"/>
        <v>0</v>
      </c>
      <c r="BH212" s="155">
        <f t="shared" si="27"/>
        <v>0</v>
      </c>
      <c r="BI212" s="155">
        <f t="shared" si="28"/>
        <v>0</v>
      </c>
      <c r="BJ212" s="16" t="s">
        <v>82</v>
      </c>
      <c r="BK212" s="155">
        <f t="shared" si="29"/>
        <v>0</v>
      </c>
      <c r="BL212" s="16" t="s">
        <v>148</v>
      </c>
      <c r="BM212" s="154" t="s">
        <v>1046</v>
      </c>
    </row>
    <row r="213" spans="1:65" s="2" customFormat="1" ht="33" customHeight="1">
      <c r="A213" s="31"/>
      <c r="B213" s="142"/>
      <c r="C213" s="143" t="s">
        <v>1047</v>
      </c>
      <c r="D213" s="143" t="s">
        <v>143</v>
      </c>
      <c r="E213" s="144" t="s">
        <v>954</v>
      </c>
      <c r="F213" s="145" t="s">
        <v>955</v>
      </c>
      <c r="G213" s="146" t="s">
        <v>157</v>
      </c>
      <c r="H213" s="147">
        <v>8</v>
      </c>
      <c r="I213" s="148"/>
      <c r="J213" s="149">
        <f t="shared" si="20"/>
        <v>0</v>
      </c>
      <c r="K213" s="145" t="s">
        <v>1</v>
      </c>
      <c r="L213" s="32"/>
      <c r="M213" s="150" t="s">
        <v>1</v>
      </c>
      <c r="N213" s="151" t="s">
        <v>39</v>
      </c>
      <c r="O213" s="57"/>
      <c r="P213" s="152">
        <f t="shared" si="21"/>
        <v>0</v>
      </c>
      <c r="Q213" s="152">
        <v>0</v>
      </c>
      <c r="R213" s="152">
        <f t="shared" si="22"/>
        <v>0</v>
      </c>
      <c r="S213" s="152">
        <v>0</v>
      </c>
      <c r="T213" s="153">
        <f t="shared" si="2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54" t="s">
        <v>148</v>
      </c>
      <c r="AT213" s="154" t="s">
        <v>143</v>
      </c>
      <c r="AU213" s="154" t="s">
        <v>84</v>
      </c>
      <c r="AY213" s="16" t="s">
        <v>140</v>
      </c>
      <c r="BE213" s="155">
        <f t="shared" si="24"/>
        <v>0</v>
      </c>
      <c r="BF213" s="155">
        <f t="shared" si="25"/>
        <v>0</v>
      </c>
      <c r="BG213" s="155">
        <f t="shared" si="26"/>
        <v>0</v>
      </c>
      <c r="BH213" s="155">
        <f t="shared" si="27"/>
        <v>0</v>
      </c>
      <c r="BI213" s="155">
        <f t="shared" si="28"/>
        <v>0</v>
      </c>
      <c r="BJ213" s="16" t="s">
        <v>82</v>
      </c>
      <c r="BK213" s="155">
        <f t="shared" si="29"/>
        <v>0</v>
      </c>
      <c r="BL213" s="16" t="s">
        <v>148</v>
      </c>
      <c r="BM213" s="154" t="s">
        <v>1048</v>
      </c>
    </row>
    <row r="214" spans="1:65" s="2" customFormat="1" ht="37.9" customHeight="1">
      <c r="A214" s="31"/>
      <c r="B214" s="142"/>
      <c r="C214" s="143" t="s">
        <v>1049</v>
      </c>
      <c r="D214" s="143" t="s">
        <v>143</v>
      </c>
      <c r="E214" s="144" t="s">
        <v>957</v>
      </c>
      <c r="F214" s="145" t="s">
        <v>958</v>
      </c>
      <c r="G214" s="146" t="s">
        <v>157</v>
      </c>
      <c r="H214" s="147">
        <v>1</v>
      </c>
      <c r="I214" s="148"/>
      <c r="J214" s="149">
        <f t="shared" si="20"/>
        <v>0</v>
      </c>
      <c r="K214" s="145" t="s">
        <v>1</v>
      </c>
      <c r="L214" s="32"/>
      <c r="M214" s="150" t="s">
        <v>1</v>
      </c>
      <c r="N214" s="151" t="s">
        <v>39</v>
      </c>
      <c r="O214" s="57"/>
      <c r="P214" s="152">
        <f t="shared" si="21"/>
        <v>0</v>
      </c>
      <c r="Q214" s="152">
        <v>0</v>
      </c>
      <c r="R214" s="152">
        <f t="shared" si="22"/>
        <v>0</v>
      </c>
      <c r="S214" s="152">
        <v>0</v>
      </c>
      <c r="T214" s="153">
        <f t="shared" si="2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54" t="s">
        <v>148</v>
      </c>
      <c r="AT214" s="154" t="s">
        <v>143</v>
      </c>
      <c r="AU214" s="154" t="s">
        <v>84</v>
      </c>
      <c r="AY214" s="16" t="s">
        <v>140</v>
      </c>
      <c r="BE214" s="155">
        <f t="shared" si="24"/>
        <v>0</v>
      </c>
      <c r="BF214" s="155">
        <f t="shared" si="25"/>
        <v>0</v>
      </c>
      <c r="BG214" s="155">
        <f t="shared" si="26"/>
        <v>0</v>
      </c>
      <c r="BH214" s="155">
        <f t="shared" si="27"/>
        <v>0</v>
      </c>
      <c r="BI214" s="155">
        <f t="shared" si="28"/>
        <v>0</v>
      </c>
      <c r="BJ214" s="16" t="s">
        <v>82</v>
      </c>
      <c r="BK214" s="155">
        <f t="shared" si="29"/>
        <v>0</v>
      </c>
      <c r="BL214" s="16" t="s">
        <v>148</v>
      </c>
      <c r="BM214" s="154" t="s">
        <v>1050</v>
      </c>
    </row>
    <row r="215" spans="1:65" s="2" customFormat="1" ht="33" customHeight="1">
      <c r="A215" s="31"/>
      <c r="B215" s="142"/>
      <c r="C215" s="143" t="s">
        <v>1051</v>
      </c>
      <c r="D215" s="143" t="s">
        <v>143</v>
      </c>
      <c r="E215" s="144" t="s">
        <v>960</v>
      </c>
      <c r="F215" s="145" t="s">
        <v>961</v>
      </c>
      <c r="G215" s="146" t="s">
        <v>295</v>
      </c>
      <c r="H215" s="147">
        <v>5</v>
      </c>
      <c r="I215" s="148"/>
      <c r="J215" s="149">
        <f t="shared" si="20"/>
        <v>0</v>
      </c>
      <c r="K215" s="145" t="s">
        <v>1</v>
      </c>
      <c r="L215" s="32"/>
      <c r="M215" s="150" t="s">
        <v>1</v>
      </c>
      <c r="N215" s="151" t="s">
        <v>39</v>
      </c>
      <c r="O215" s="57"/>
      <c r="P215" s="152">
        <f t="shared" si="21"/>
        <v>0</v>
      </c>
      <c r="Q215" s="152">
        <v>0</v>
      </c>
      <c r="R215" s="152">
        <f t="shared" si="22"/>
        <v>0</v>
      </c>
      <c r="S215" s="152">
        <v>0</v>
      </c>
      <c r="T215" s="153">
        <f t="shared" si="2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54" t="s">
        <v>148</v>
      </c>
      <c r="AT215" s="154" t="s">
        <v>143</v>
      </c>
      <c r="AU215" s="154" t="s">
        <v>84</v>
      </c>
      <c r="AY215" s="16" t="s">
        <v>140</v>
      </c>
      <c r="BE215" s="155">
        <f t="shared" si="24"/>
        <v>0</v>
      </c>
      <c r="BF215" s="155">
        <f t="shared" si="25"/>
        <v>0</v>
      </c>
      <c r="BG215" s="155">
        <f t="shared" si="26"/>
        <v>0</v>
      </c>
      <c r="BH215" s="155">
        <f t="shared" si="27"/>
        <v>0</v>
      </c>
      <c r="BI215" s="155">
        <f t="shared" si="28"/>
        <v>0</v>
      </c>
      <c r="BJ215" s="16" t="s">
        <v>82</v>
      </c>
      <c r="BK215" s="155">
        <f t="shared" si="29"/>
        <v>0</v>
      </c>
      <c r="BL215" s="16" t="s">
        <v>148</v>
      </c>
      <c r="BM215" s="154" t="s">
        <v>1052</v>
      </c>
    </row>
    <row r="216" spans="1:65" s="2" customFormat="1" ht="33" customHeight="1">
      <c r="A216" s="31"/>
      <c r="B216" s="142"/>
      <c r="C216" s="143" t="s">
        <v>1053</v>
      </c>
      <c r="D216" s="143" t="s">
        <v>143</v>
      </c>
      <c r="E216" s="144" t="s">
        <v>963</v>
      </c>
      <c r="F216" s="145" t="s">
        <v>964</v>
      </c>
      <c r="G216" s="146" t="s">
        <v>902</v>
      </c>
      <c r="H216" s="147">
        <v>1</v>
      </c>
      <c r="I216" s="148"/>
      <c r="J216" s="149">
        <f t="shared" si="20"/>
        <v>0</v>
      </c>
      <c r="K216" s="145" t="s">
        <v>1</v>
      </c>
      <c r="L216" s="32"/>
      <c r="M216" s="150" t="s">
        <v>1</v>
      </c>
      <c r="N216" s="151" t="s">
        <v>39</v>
      </c>
      <c r="O216" s="57"/>
      <c r="P216" s="152">
        <f t="shared" si="21"/>
        <v>0</v>
      </c>
      <c r="Q216" s="152">
        <v>0</v>
      </c>
      <c r="R216" s="152">
        <f t="shared" si="22"/>
        <v>0</v>
      </c>
      <c r="S216" s="152">
        <v>0</v>
      </c>
      <c r="T216" s="153">
        <f t="shared" si="2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54" t="s">
        <v>148</v>
      </c>
      <c r="AT216" s="154" t="s">
        <v>143</v>
      </c>
      <c r="AU216" s="154" t="s">
        <v>84</v>
      </c>
      <c r="AY216" s="16" t="s">
        <v>140</v>
      </c>
      <c r="BE216" s="155">
        <f t="shared" si="24"/>
        <v>0</v>
      </c>
      <c r="BF216" s="155">
        <f t="shared" si="25"/>
        <v>0</v>
      </c>
      <c r="BG216" s="155">
        <f t="shared" si="26"/>
        <v>0</v>
      </c>
      <c r="BH216" s="155">
        <f t="shared" si="27"/>
        <v>0</v>
      </c>
      <c r="BI216" s="155">
        <f t="shared" si="28"/>
        <v>0</v>
      </c>
      <c r="BJ216" s="16" t="s">
        <v>82</v>
      </c>
      <c r="BK216" s="155">
        <f t="shared" si="29"/>
        <v>0</v>
      </c>
      <c r="BL216" s="16" t="s">
        <v>148</v>
      </c>
      <c r="BM216" s="154" t="s">
        <v>1054</v>
      </c>
    </row>
    <row r="217" spans="1:65" s="12" customFormat="1" ht="22.9" customHeight="1">
      <c r="B217" s="129"/>
      <c r="D217" s="130" t="s">
        <v>73</v>
      </c>
      <c r="E217" s="140" t="s">
        <v>1055</v>
      </c>
      <c r="F217" s="140" t="s">
        <v>1056</v>
      </c>
      <c r="I217" s="132"/>
      <c r="J217" s="141">
        <f>BK217</f>
        <v>0</v>
      </c>
      <c r="L217" s="129"/>
      <c r="M217" s="134"/>
      <c r="N217" s="135"/>
      <c r="O217" s="135"/>
      <c r="P217" s="136">
        <f>SUM(P218:P242)</f>
        <v>0</v>
      </c>
      <c r="Q217" s="135"/>
      <c r="R217" s="136">
        <f>SUM(R218:R242)</f>
        <v>0</v>
      </c>
      <c r="S217" s="135"/>
      <c r="T217" s="137">
        <f>SUM(T218:T242)</f>
        <v>0</v>
      </c>
      <c r="AR217" s="130" t="s">
        <v>141</v>
      </c>
      <c r="AT217" s="138" t="s">
        <v>73</v>
      </c>
      <c r="AU217" s="138" t="s">
        <v>82</v>
      </c>
      <c r="AY217" s="130" t="s">
        <v>140</v>
      </c>
      <c r="BK217" s="139">
        <f>SUM(BK218:BK242)</f>
        <v>0</v>
      </c>
    </row>
    <row r="218" spans="1:65" s="2" customFormat="1" ht="24.2" customHeight="1">
      <c r="A218" s="31"/>
      <c r="B218" s="142"/>
      <c r="C218" s="173" t="s">
        <v>1057</v>
      </c>
      <c r="D218" s="173" t="s">
        <v>230</v>
      </c>
      <c r="E218" s="174" t="s">
        <v>883</v>
      </c>
      <c r="F218" s="175" t="s">
        <v>884</v>
      </c>
      <c r="G218" s="176" t="s">
        <v>885</v>
      </c>
      <c r="H218" s="177">
        <v>3</v>
      </c>
      <c r="I218" s="178"/>
      <c r="J218" s="179">
        <f t="shared" ref="J218:J242" si="30">ROUND(I218*H218,2)</f>
        <v>0</v>
      </c>
      <c r="K218" s="175" t="s">
        <v>1</v>
      </c>
      <c r="L218" s="180"/>
      <c r="M218" s="181" t="s">
        <v>1</v>
      </c>
      <c r="N218" s="182" t="s">
        <v>39</v>
      </c>
      <c r="O218" s="57"/>
      <c r="P218" s="152">
        <f t="shared" ref="P218:P242" si="31">O218*H218</f>
        <v>0</v>
      </c>
      <c r="Q218" s="152">
        <v>0</v>
      </c>
      <c r="R218" s="152">
        <f t="shared" ref="R218:R242" si="32">Q218*H218</f>
        <v>0</v>
      </c>
      <c r="S218" s="152">
        <v>0</v>
      </c>
      <c r="T218" s="153">
        <f t="shared" ref="T218:T242" si="33"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54" t="s">
        <v>185</v>
      </c>
      <c r="AT218" s="154" t="s">
        <v>230</v>
      </c>
      <c r="AU218" s="154" t="s">
        <v>84</v>
      </c>
      <c r="AY218" s="16" t="s">
        <v>140</v>
      </c>
      <c r="BE218" s="155">
        <f t="shared" ref="BE218:BE242" si="34">IF(N218="základní",J218,0)</f>
        <v>0</v>
      </c>
      <c r="BF218" s="155">
        <f t="shared" ref="BF218:BF242" si="35">IF(N218="snížená",J218,0)</f>
        <v>0</v>
      </c>
      <c r="BG218" s="155">
        <f t="shared" ref="BG218:BG242" si="36">IF(N218="zákl. přenesená",J218,0)</f>
        <v>0</v>
      </c>
      <c r="BH218" s="155">
        <f t="shared" ref="BH218:BH242" si="37">IF(N218="sníž. přenesená",J218,0)</f>
        <v>0</v>
      </c>
      <c r="BI218" s="155">
        <f t="shared" ref="BI218:BI242" si="38">IF(N218="nulová",J218,0)</f>
        <v>0</v>
      </c>
      <c r="BJ218" s="16" t="s">
        <v>82</v>
      </c>
      <c r="BK218" s="155">
        <f t="shared" ref="BK218:BK242" si="39">ROUND(I218*H218,2)</f>
        <v>0</v>
      </c>
      <c r="BL218" s="16" t="s">
        <v>148</v>
      </c>
      <c r="BM218" s="154" t="s">
        <v>1058</v>
      </c>
    </row>
    <row r="219" spans="1:65" s="2" customFormat="1" ht="33" customHeight="1">
      <c r="A219" s="31"/>
      <c r="B219" s="142"/>
      <c r="C219" s="143" t="s">
        <v>1059</v>
      </c>
      <c r="D219" s="143" t="s">
        <v>143</v>
      </c>
      <c r="E219" s="144" t="s">
        <v>887</v>
      </c>
      <c r="F219" s="145" t="s">
        <v>888</v>
      </c>
      <c r="G219" s="146" t="s">
        <v>157</v>
      </c>
      <c r="H219" s="147">
        <v>3</v>
      </c>
      <c r="I219" s="148"/>
      <c r="J219" s="149">
        <f t="shared" si="30"/>
        <v>0</v>
      </c>
      <c r="K219" s="145" t="s">
        <v>1</v>
      </c>
      <c r="L219" s="32"/>
      <c r="M219" s="150" t="s">
        <v>1</v>
      </c>
      <c r="N219" s="151" t="s">
        <v>39</v>
      </c>
      <c r="O219" s="57"/>
      <c r="P219" s="152">
        <f t="shared" si="31"/>
        <v>0</v>
      </c>
      <c r="Q219" s="152">
        <v>0</v>
      </c>
      <c r="R219" s="152">
        <f t="shared" si="32"/>
        <v>0</v>
      </c>
      <c r="S219" s="152">
        <v>0</v>
      </c>
      <c r="T219" s="153">
        <f t="shared" si="3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54" t="s">
        <v>148</v>
      </c>
      <c r="AT219" s="154" t="s">
        <v>143</v>
      </c>
      <c r="AU219" s="154" t="s">
        <v>84</v>
      </c>
      <c r="AY219" s="16" t="s">
        <v>140</v>
      </c>
      <c r="BE219" s="155">
        <f t="shared" si="34"/>
        <v>0</v>
      </c>
      <c r="BF219" s="155">
        <f t="shared" si="35"/>
        <v>0</v>
      </c>
      <c r="BG219" s="155">
        <f t="shared" si="36"/>
        <v>0</v>
      </c>
      <c r="BH219" s="155">
        <f t="shared" si="37"/>
        <v>0</v>
      </c>
      <c r="BI219" s="155">
        <f t="shared" si="38"/>
        <v>0</v>
      </c>
      <c r="BJ219" s="16" t="s">
        <v>82</v>
      </c>
      <c r="BK219" s="155">
        <f t="shared" si="39"/>
        <v>0</v>
      </c>
      <c r="BL219" s="16" t="s">
        <v>148</v>
      </c>
      <c r="BM219" s="154" t="s">
        <v>1060</v>
      </c>
    </row>
    <row r="220" spans="1:65" s="2" customFormat="1" ht="24.2" customHeight="1">
      <c r="A220" s="31"/>
      <c r="B220" s="142"/>
      <c r="C220" s="173" t="s">
        <v>1061</v>
      </c>
      <c r="D220" s="173" t="s">
        <v>230</v>
      </c>
      <c r="E220" s="174" t="s">
        <v>890</v>
      </c>
      <c r="F220" s="175" t="s">
        <v>891</v>
      </c>
      <c r="G220" s="176" t="s">
        <v>885</v>
      </c>
      <c r="H220" s="177">
        <v>1</v>
      </c>
      <c r="I220" s="178"/>
      <c r="J220" s="179">
        <f t="shared" si="30"/>
        <v>0</v>
      </c>
      <c r="K220" s="175" t="s">
        <v>1</v>
      </c>
      <c r="L220" s="180"/>
      <c r="M220" s="181" t="s">
        <v>1</v>
      </c>
      <c r="N220" s="182" t="s">
        <v>39</v>
      </c>
      <c r="O220" s="57"/>
      <c r="P220" s="152">
        <f t="shared" si="31"/>
        <v>0</v>
      </c>
      <c r="Q220" s="152">
        <v>0</v>
      </c>
      <c r="R220" s="152">
        <f t="shared" si="32"/>
        <v>0</v>
      </c>
      <c r="S220" s="152">
        <v>0</v>
      </c>
      <c r="T220" s="153">
        <f t="shared" si="3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54" t="s">
        <v>185</v>
      </c>
      <c r="AT220" s="154" t="s">
        <v>230</v>
      </c>
      <c r="AU220" s="154" t="s">
        <v>84</v>
      </c>
      <c r="AY220" s="16" t="s">
        <v>140</v>
      </c>
      <c r="BE220" s="155">
        <f t="shared" si="34"/>
        <v>0</v>
      </c>
      <c r="BF220" s="155">
        <f t="shared" si="35"/>
        <v>0</v>
      </c>
      <c r="BG220" s="155">
        <f t="shared" si="36"/>
        <v>0</v>
      </c>
      <c r="BH220" s="155">
        <f t="shared" si="37"/>
        <v>0</v>
      </c>
      <c r="BI220" s="155">
        <f t="shared" si="38"/>
        <v>0</v>
      </c>
      <c r="BJ220" s="16" t="s">
        <v>82</v>
      </c>
      <c r="BK220" s="155">
        <f t="shared" si="39"/>
        <v>0</v>
      </c>
      <c r="BL220" s="16" t="s">
        <v>148</v>
      </c>
      <c r="BM220" s="154" t="s">
        <v>1062</v>
      </c>
    </row>
    <row r="221" spans="1:65" s="2" customFormat="1" ht="16.5" customHeight="1">
      <c r="A221" s="31"/>
      <c r="B221" s="142"/>
      <c r="C221" s="173" t="s">
        <v>1063</v>
      </c>
      <c r="D221" s="173" t="s">
        <v>230</v>
      </c>
      <c r="E221" s="174" t="s">
        <v>893</v>
      </c>
      <c r="F221" s="175" t="s">
        <v>894</v>
      </c>
      <c r="G221" s="176" t="s">
        <v>885</v>
      </c>
      <c r="H221" s="177">
        <v>1</v>
      </c>
      <c r="I221" s="178"/>
      <c r="J221" s="179">
        <f t="shared" si="30"/>
        <v>0</v>
      </c>
      <c r="K221" s="175" t="s">
        <v>1</v>
      </c>
      <c r="L221" s="180"/>
      <c r="M221" s="181" t="s">
        <v>1</v>
      </c>
      <c r="N221" s="182" t="s">
        <v>39</v>
      </c>
      <c r="O221" s="57"/>
      <c r="P221" s="152">
        <f t="shared" si="31"/>
        <v>0</v>
      </c>
      <c r="Q221" s="152">
        <v>0</v>
      </c>
      <c r="R221" s="152">
        <f t="shared" si="32"/>
        <v>0</v>
      </c>
      <c r="S221" s="152">
        <v>0</v>
      </c>
      <c r="T221" s="153">
        <f t="shared" si="3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54" t="s">
        <v>185</v>
      </c>
      <c r="AT221" s="154" t="s">
        <v>230</v>
      </c>
      <c r="AU221" s="154" t="s">
        <v>84</v>
      </c>
      <c r="AY221" s="16" t="s">
        <v>140</v>
      </c>
      <c r="BE221" s="155">
        <f t="shared" si="34"/>
        <v>0</v>
      </c>
      <c r="BF221" s="155">
        <f t="shared" si="35"/>
        <v>0</v>
      </c>
      <c r="BG221" s="155">
        <f t="shared" si="36"/>
        <v>0</v>
      </c>
      <c r="BH221" s="155">
        <f t="shared" si="37"/>
        <v>0</v>
      </c>
      <c r="BI221" s="155">
        <f t="shared" si="38"/>
        <v>0</v>
      </c>
      <c r="BJ221" s="16" t="s">
        <v>82</v>
      </c>
      <c r="BK221" s="155">
        <f t="shared" si="39"/>
        <v>0</v>
      </c>
      <c r="BL221" s="16" t="s">
        <v>148</v>
      </c>
      <c r="BM221" s="154" t="s">
        <v>1064</v>
      </c>
    </row>
    <row r="222" spans="1:65" s="2" customFormat="1" ht="16.5" customHeight="1">
      <c r="A222" s="31"/>
      <c r="B222" s="142"/>
      <c r="C222" s="173" t="s">
        <v>1065</v>
      </c>
      <c r="D222" s="173" t="s">
        <v>230</v>
      </c>
      <c r="E222" s="174" t="s">
        <v>896</v>
      </c>
      <c r="F222" s="175" t="s">
        <v>897</v>
      </c>
      <c r="G222" s="176" t="s">
        <v>898</v>
      </c>
      <c r="H222" s="177">
        <v>1</v>
      </c>
      <c r="I222" s="178"/>
      <c r="J222" s="179">
        <f t="shared" si="30"/>
        <v>0</v>
      </c>
      <c r="K222" s="175" t="s">
        <v>1</v>
      </c>
      <c r="L222" s="180"/>
      <c r="M222" s="181" t="s">
        <v>1</v>
      </c>
      <c r="N222" s="182" t="s">
        <v>39</v>
      </c>
      <c r="O222" s="57"/>
      <c r="P222" s="152">
        <f t="shared" si="31"/>
        <v>0</v>
      </c>
      <c r="Q222" s="152">
        <v>0</v>
      </c>
      <c r="R222" s="152">
        <f t="shared" si="32"/>
        <v>0</v>
      </c>
      <c r="S222" s="152">
        <v>0</v>
      </c>
      <c r="T222" s="153">
        <f t="shared" si="3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54" t="s">
        <v>185</v>
      </c>
      <c r="AT222" s="154" t="s">
        <v>230</v>
      </c>
      <c r="AU222" s="154" t="s">
        <v>84</v>
      </c>
      <c r="AY222" s="16" t="s">
        <v>140</v>
      </c>
      <c r="BE222" s="155">
        <f t="shared" si="34"/>
        <v>0</v>
      </c>
      <c r="BF222" s="155">
        <f t="shared" si="35"/>
        <v>0</v>
      </c>
      <c r="BG222" s="155">
        <f t="shared" si="36"/>
        <v>0</v>
      </c>
      <c r="BH222" s="155">
        <f t="shared" si="37"/>
        <v>0</v>
      </c>
      <c r="BI222" s="155">
        <f t="shared" si="38"/>
        <v>0</v>
      </c>
      <c r="BJ222" s="16" t="s">
        <v>82</v>
      </c>
      <c r="BK222" s="155">
        <f t="shared" si="39"/>
        <v>0</v>
      </c>
      <c r="BL222" s="16" t="s">
        <v>148</v>
      </c>
      <c r="BM222" s="154" t="s">
        <v>1066</v>
      </c>
    </row>
    <row r="223" spans="1:65" s="2" customFormat="1" ht="24.2" customHeight="1">
      <c r="A223" s="31"/>
      <c r="B223" s="142"/>
      <c r="C223" s="143" t="s">
        <v>1067</v>
      </c>
      <c r="D223" s="143" t="s">
        <v>143</v>
      </c>
      <c r="E223" s="144" t="s">
        <v>900</v>
      </c>
      <c r="F223" s="145" t="s">
        <v>901</v>
      </c>
      <c r="G223" s="146" t="s">
        <v>902</v>
      </c>
      <c r="H223" s="147">
        <v>1</v>
      </c>
      <c r="I223" s="148"/>
      <c r="J223" s="149">
        <f t="shared" si="30"/>
        <v>0</v>
      </c>
      <c r="K223" s="145" t="s">
        <v>1</v>
      </c>
      <c r="L223" s="32"/>
      <c r="M223" s="150" t="s">
        <v>1</v>
      </c>
      <c r="N223" s="151" t="s">
        <v>39</v>
      </c>
      <c r="O223" s="57"/>
      <c r="P223" s="152">
        <f t="shared" si="31"/>
        <v>0</v>
      </c>
      <c r="Q223" s="152">
        <v>0</v>
      </c>
      <c r="R223" s="152">
        <f t="shared" si="32"/>
        <v>0</v>
      </c>
      <c r="S223" s="152">
        <v>0</v>
      </c>
      <c r="T223" s="153">
        <f t="shared" si="3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54" t="s">
        <v>148</v>
      </c>
      <c r="AT223" s="154" t="s">
        <v>143</v>
      </c>
      <c r="AU223" s="154" t="s">
        <v>84</v>
      </c>
      <c r="AY223" s="16" t="s">
        <v>140</v>
      </c>
      <c r="BE223" s="155">
        <f t="shared" si="34"/>
        <v>0</v>
      </c>
      <c r="BF223" s="155">
        <f t="shared" si="35"/>
        <v>0</v>
      </c>
      <c r="BG223" s="155">
        <f t="shared" si="36"/>
        <v>0</v>
      </c>
      <c r="BH223" s="155">
        <f t="shared" si="37"/>
        <v>0</v>
      </c>
      <c r="BI223" s="155">
        <f t="shared" si="38"/>
        <v>0</v>
      </c>
      <c r="BJ223" s="16" t="s">
        <v>82</v>
      </c>
      <c r="BK223" s="155">
        <f t="shared" si="39"/>
        <v>0</v>
      </c>
      <c r="BL223" s="16" t="s">
        <v>148</v>
      </c>
      <c r="BM223" s="154" t="s">
        <v>1068</v>
      </c>
    </row>
    <row r="224" spans="1:65" s="2" customFormat="1" ht="24.2" customHeight="1">
      <c r="A224" s="31"/>
      <c r="B224" s="142"/>
      <c r="C224" s="173" t="s">
        <v>1069</v>
      </c>
      <c r="D224" s="173" t="s">
        <v>230</v>
      </c>
      <c r="E224" s="174" t="s">
        <v>904</v>
      </c>
      <c r="F224" s="175" t="s">
        <v>905</v>
      </c>
      <c r="G224" s="176" t="s">
        <v>230</v>
      </c>
      <c r="H224" s="177">
        <v>5</v>
      </c>
      <c r="I224" s="178"/>
      <c r="J224" s="179">
        <f t="shared" si="30"/>
        <v>0</v>
      </c>
      <c r="K224" s="175" t="s">
        <v>1</v>
      </c>
      <c r="L224" s="180"/>
      <c r="M224" s="181" t="s">
        <v>1</v>
      </c>
      <c r="N224" s="182" t="s">
        <v>39</v>
      </c>
      <c r="O224" s="57"/>
      <c r="P224" s="152">
        <f t="shared" si="31"/>
        <v>0</v>
      </c>
      <c r="Q224" s="152">
        <v>0</v>
      </c>
      <c r="R224" s="152">
        <f t="shared" si="32"/>
        <v>0</v>
      </c>
      <c r="S224" s="152">
        <v>0</v>
      </c>
      <c r="T224" s="153">
        <f t="shared" si="3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54" t="s">
        <v>185</v>
      </c>
      <c r="AT224" s="154" t="s">
        <v>230</v>
      </c>
      <c r="AU224" s="154" t="s">
        <v>84</v>
      </c>
      <c r="AY224" s="16" t="s">
        <v>140</v>
      </c>
      <c r="BE224" s="155">
        <f t="shared" si="34"/>
        <v>0</v>
      </c>
      <c r="BF224" s="155">
        <f t="shared" si="35"/>
        <v>0</v>
      </c>
      <c r="BG224" s="155">
        <f t="shared" si="36"/>
        <v>0</v>
      </c>
      <c r="BH224" s="155">
        <f t="shared" si="37"/>
        <v>0</v>
      </c>
      <c r="BI224" s="155">
        <f t="shared" si="38"/>
        <v>0</v>
      </c>
      <c r="BJ224" s="16" t="s">
        <v>82</v>
      </c>
      <c r="BK224" s="155">
        <f t="shared" si="39"/>
        <v>0</v>
      </c>
      <c r="BL224" s="16" t="s">
        <v>148</v>
      </c>
      <c r="BM224" s="154" t="s">
        <v>1070</v>
      </c>
    </row>
    <row r="225" spans="1:65" s="2" customFormat="1" ht="24.2" customHeight="1">
      <c r="A225" s="31"/>
      <c r="B225" s="142"/>
      <c r="C225" s="143" t="s">
        <v>1071</v>
      </c>
      <c r="D225" s="143" t="s">
        <v>143</v>
      </c>
      <c r="E225" s="144" t="s">
        <v>907</v>
      </c>
      <c r="F225" s="145" t="s">
        <v>908</v>
      </c>
      <c r="G225" s="146" t="s">
        <v>295</v>
      </c>
      <c r="H225" s="147">
        <v>5</v>
      </c>
      <c r="I225" s="148"/>
      <c r="J225" s="149">
        <f t="shared" si="30"/>
        <v>0</v>
      </c>
      <c r="K225" s="145" t="s">
        <v>1</v>
      </c>
      <c r="L225" s="32"/>
      <c r="M225" s="150" t="s">
        <v>1</v>
      </c>
      <c r="N225" s="151" t="s">
        <v>39</v>
      </c>
      <c r="O225" s="57"/>
      <c r="P225" s="152">
        <f t="shared" si="31"/>
        <v>0</v>
      </c>
      <c r="Q225" s="152">
        <v>0</v>
      </c>
      <c r="R225" s="152">
        <f t="shared" si="32"/>
        <v>0</v>
      </c>
      <c r="S225" s="152">
        <v>0</v>
      </c>
      <c r="T225" s="153">
        <f t="shared" si="3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4" t="s">
        <v>148</v>
      </c>
      <c r="AT225" s="154" t="s">
        <v>143</v>
      </c>
      <c r="AU225" s="154" t="s">
        <v>84</v>
      </c>
      <c r="AY225" s="16" t="s">
        <v>140</v>
      </c>
      <c r="BE225" s="155">
        <f t="shared" si="34"/>
        <v>0</v>
      </c>
      <c r="BF225" s="155">
        <f t="shared" si="35"/>
        <v>0</v>
      </c>
      <c r="BG225" s="155">
        <f t="shared" si="36"/>
        <v>0</v>
      </c>
      <c r="BH225" s="155">
        <f t="shared" si="37"/>
        <v>0</v>
      </c>
      <c r="BI225" s="155">
        <f t="shared" si="38"/>
        <v>0</v>
      </c>
      <c r="BJ225" s="16" t="s">
        <v>82</v>
      </c>
      <c r="BK225" s="155">
        <f t="shared" si="39"/>
        <v>0</v>
      </c>
      <c r="BL225" s="16" t="s">
        <v>148</v>
      </c>
      <c r="BM225" s="154" t="s">
        <v>1072</v>
      </c>
    </row>
    <row r="226" spans="1:65" s="2" customFormat="1" ht="16.5" customHeight="1">
      <c r="A226" s="31"/>
      <c r="B226" s="142"/>
      <c r="C226" s="173" t="s">
        <v>1073</v>
      </c>
      <c r="D226" s="173" t="s">
        <v>230</v>
      </c>
      <c r="E226" s="174" t="s">
        <v>910</v>
      </c>
      <c r="F226" s="175" t="s">
        <v>911</v>
      </c>
      <c r="G226" s="176" t="s">
        <v>295</v>
      </c>
      <c r="H226" s="177">
        <v>15</v>
      </c>
      <c r="I226" s="178"/>
      <c r="J226" s="179">
        <f t="shared" si="30"/>
        <v>0</v>
      </c>
      <c r="K226" s="175" t="s">
        <v>1</v>
      </c>
      <c r="L226" s="180"/>
      <c r="M226" s="181" t="s">
        <v>1</v>
      </c>
      <c r="N226" s="182" t="s">
        <v>39</v>
      </c>
      <c r="O226" s="57"/>
      <c r="P226" s="152">
        <f t="shared" si="31"/>
        <v>0</v>
      </c>
      <c r="Q226" s="152">
        <v>0</v>
      </c>
      <c r="R226" s="152">
        <f t="shared" si="32"/>
        <v>0</v>
      </c>
      <c r="S226" s="152">
        <v>0</v>
      </c>
      <c r="T226" s="153">
        <f t="shared" si="3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54" t="s">
        <v>185</v>
      </c>
      <c r="AT226" s="154" t="s">
        <v>230</v>
      </c>
      <c r="AU226" s="154" t="s">
        <v>84</v>
      </c>
      <c r="AY226" s="16" t="s">
        <v>140</v>
      </c>
      <c r="BE226" s="155">
        <f t="shared" si="34"/>
        <v>0</v>
      </c>
      <c r="BF226" s="155">
        <f t="shared" si="35"/>
        <v>0</v>
      </c>
      <c r="BG226" s="155">
        <f t="shared" si="36"/>
        <v>0</v>
      </c>
      <c r="BH226" s="155">
        <f t="shared" si="37"/>
        <v>0</v>
      </c>
      <c r="BI226" s="155">
        <f t="shared" si="38"/>
        <v>0</v>
      </c>
      <c r="BJ226" s="16" t="s">
        <v>82</v>
      </c>
      <c r="BK226" s="155">
        <f t="shared" si="39"/>
        <v>0</v>
      </c>
      <c r="BL226" s="16" t="s">
        <v>148</v>
      </c>
      <c r="BM226" s="154" t="s">
        <v>1074</v>
      </c>
    </row>
    <row r="227" spans="1:65" s="2" customFormat="1" ht="24.2" customHeight="1">
      <c r="A227" s="31"/>
      <c r="B227" s="142"/>
      <c r="C227" s="143" t="s">
        <v>1075</v>
      </c>
      <c r="D227" s="143" t="s">
        <v>143</v>
      </c>
      <c r="E227" s="144" t="s">
        <v>913</v>
      </c>
      <c r="F227" s="145" t="s">
        <v>914</v>
      </c>
      <c r="G227" s="146" t="s">
        <v>295</v>
      </c>
      <c r="H227" s="147">
        <v>15</v>
      </c>
      <c r="I227" s="148"/>
      <c r="J227" s="149">
        <f t="shared" si="30"/>
        <v>0</v>
      </c>
      <c r="K227" s="145" t="s">
        <v>1</v>
      </c>
      <c r="L227" s="32"/>
      <c r="M227" s="150" t="s">
        <v>1</v>
      </c>
      <c r="N227" s="151" t="s">
        <v>39</v>
      </c>
      <c r="O227" s="57"/>
      <c r="P227" s="152">
        <f t="shared" si="31"/>
        <v>0</v>
      </c>
      <c r="Q227" s="152">
        <v>0</v>
      </c>
      <c r="R227" s="152">
        <f t="shared" si="32"/>
        <v>0</v>
      </c>
      <c r="S227" s="152">
        <v>0</v>
      </c>
      <c r="T227" s="153">
        <f t="shared" si="3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54" t="s">
        <v>148</v>
      </c>
      <c r="AT227" s="154" t="s">
        <v>143</v>
      </c>
      <c r="AU227" s="154" t="s">
        <v>84</v>
      </c>
      <c r="AY227" s="16" t="s">
        <v>140</v>
      </c>
      <c r="BE227" s="155">
        <f t="shared" si="34"/>
        <v>0</v>
      </c>
      <c r="BF227" s="155">
        <f t="shared" si="35"/>
        <v>0</v>
      </c>
      <c r="BG227" s="155">
        <f t="shared" si="36"/>
        <v>0</v>
      </c>
      <c r="BH227" s="155">
        <f t="shared" si="37"/>
        <v>0</v>
      </c>
      <c r="BI227" s="155">
        <f t="shared" si="38"/>
        <v>0</v>
      </c>
      <c r="BJ227" s="16" t="s">
        <v>82</v>
      </c>
      <c r="BK227" s="155">
        <f t="shared" si="39"/>
        <v>0</v>
      </c>
      <c r="BL227" s="16" t="s">
        <v>148</v>
      </c>
      <c r="BM227" s="154" t="s">
        <v>1076</v>
      </c>
    </row>
    <row r="228" spans="1:65" s="2" customFormat="1" ht="16.5" customHeight="1">
      <c r="A228" s="31"/>
      <c r="B228" s="142"/>
      <c r="C228" s="173" t="s">
        <v>1077</v>
      </c>
      <c r="D228" s="173" t="s">
        <v>230</v>
      </c>
      <c r="E228" s="174" t="s">
        <v>920</v>
      </c>
      <c r="F228" s="175" t="s">
        <v>921</v>
      </c>
      <c r="G228" s="176" t="s">
        <v>295</v>
      </c>
      <c r="H228" s="177">
        <v>30</v>
      </c>
      <c r="I228" s="178"/>
      <c r="J228" s="179">
        <f t="shared" si="30"/>
        <v>0</v>
      </c>
      <c r="K228" s="175" t="s">
        <v>1</v>
      </c>
      <c r="L228" s="180"/>
      <c r="M228" s="181" t="s">
        <v>1</v>
      </c>
      <c r="N228" s="182" t="s">
        <v>39</v>
      </c>
      <c r="O228" s="57"/>
      <c r="P228" s="152">
        <f t="shared" si="31"/>
        <v>0</v>
      </c>
      <c r="Q228" s="152">
        <v>0</v>
      </c>
      <c r="R228" s="152">
        <f t="shared" si="32"/>
        <v>0</v>
      </c>
      <c r="S228" s="152">
        <v>0</v>
      </c>
      <c r="T228" s="153">
        <f t="shared" si="3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54" t="s">
        <v>185</v>
      </c>
      <c r="AT228" s="154" t="s">
        <v>230</v>
      </c>
      <c r="AU228" s="154" t="s">
        <v>84</v>
      </c>
      <c r="AY228" s="16" t="s">
        <v>140</v>
      </c>
      <c r="BE228" s="155">
        <f t="shared" si="34"/>
        <v>0</v>
      </c>
      <c r="BF228" s="155">
        <f t="shared" si="35"/>
        <v>0</v>
      </c>
      <c r="BG228" s="155">
        <f t="shared" si="36"/>
        <v>0</v>
      </c>
      <c r="BH228" s="155">
        <f t="shared" si="37"/>
        <v>0</v>
      </c>
      <c r="BI228" s="155">
        <f t="shared" si="38"/>
        <v>0</v>
      </c>
      <c r="BJ228" s="16" t="s">
        <v>82</v>
      </c>
      <c r="BK228" s="155">
        <f t="shared" si="39"/>
        <v>0</v>
      </c>
      <c r="BL228" s="16" t="s">
        <v>148</v>
      </c>
      <c r="BM228" s="154" t="s">
        <v>1078</v>
      </c>
    </row>
    <row r="229" spans="1:65" s="2" customFormat="1" ht="24.2" customHeight="1">
      <c r="A229" s="31"/>
      <c r="B229" s="142"/>
      <c r="C229" s="143" t="s">
        <v>1079</v>
      </c>
      <c r="D229" s="143" t="s">
        <v>143</v>
      </c>
      <c r="E229" s="144" t="s">
        <v>923</v>
      </c>
      <c r="F229" s="145" t="s">
        <v>924</v>
      </c>
      <c r="G229" s="146" t="s">
        <v>295</v>
      </c>
      <c r="H229" s="147">
        <v>30</v>
      </c>
      <c r="I229" s="148"/>
      <c r="J229" s="149">
        <f t="shared" si="30"/>
        <v>0</v>
      </c>
      <c r="K229" s="145" t="s">
        <v>1</v>
      </c>
      <c r="L229" s="32"/>
      <c r="M229" s="150" t="s">
        <v>1</v>
      </c>
      <c r="N229" s="151" t="s">
        <v>39</v>
      </c>
      <c r="O229" s="57"/>
      <c r="P229" s="152">
        <f t="shared" si="31"/>
        <v>0</v>
      </c>
      <c r="Q229" s="152">
        <v>0</v>
      </c>
      <c r="R229" s="152">
        <f t="shared" si="32"/>
        <v>0</v>
      </c>
      <c r="S229" s="152">
        <v>0</v>
      </c>
      <c r="T229" s="153">
        <f t="shared" si="3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54" t="s">
        <v>148</v>
      </c>
      <c r="AT229" s="154" t="s">
        <v>143</v>
      </c>
      <c r="AU229" s="154" t="s">
        <v>84</v>
      </c>
      <c r="AY229" s="16" t="s">
        <v>140</v>
      </c>
      <c r="BE229" s="155">
        <f t="shared" si="34"/>
        <v>0</v>
      </c>
      <c r="BF229" s="155">
        <f t="shared" si="35"/>
        <v>0</v>
      </c>
      <c r="BG229" s="155">
        <f t="shared" si="36"/>
        <v>0</v>
      </c>
      <c r="BH229" s="155">
        <f t="shared" si="37"/>
        <v>0</v>
      </c>
      <c r="BI229" s="155">
        <f t="shared" si="38"/>
        <v>0</v>
      </c>
      <c r="BJ229" s="16" t="s">
        <v>82</v>
      </c>
      <c r="BK229" s="155">
        <f t="shared" si="39"/>
        <v>0</v>
      </c>
      <c r="BL229" s="16" t="s">
        <v>148</v>
      </c>
      <c r="BM229" s="154" t="s">
        <v>1080</v>
      </c>
    </row>
    <row r="230" spans="1:65" s="2" customFormat="1" ht="24.2" customHeight="1">
      <c r="A230" s="31"/>
      <c r="B230" s="142"/>
      <c r="C230" s="173" t="s">
        <v>1081</v>
      </c>
      <c r="D230" s="173" t="s">
        <v>230</v>
      </c>
      <c r="E230" s="174" t="s">
        <v>926</v>
      </c>
      <c r="F230" s="175" t="s">
        <v>927</v>
      </c>
      <c r="G230" s="176" t="s">
        <v>885</v>
      </c>
      <c r="H230" s="177">
        <v>1</v>
      </c>
      <c r="I230" s="178"/>
      <c r="J230" s="179">
        <f t="shared" si="30"/>
        <v>0</v>
      </c>
      <c r="K230" s="175" t="s">
        <v>1</v>
      </c>
      <c r="L230" s="180"/>
      <c r="M230" s="181" t="s">
        <v>1</v>
      </c>
      <c r="N230" s="182" t="s">
        <v>39</v>
      </c>
      <c r="O230" s="57"/>
      <c r="P230" s="152">
        <f t="shared" si="31"/>
        <v>0</v>
      </c>
      <c r="Q230" s="152">
        <v>0</v>
      </c>
      <c r="R230" s="152">
        <f t="shared" si="32"/>
        <v>0</v>
      </c>
      <c r="S230" s="152">
        <v>0</v>
      </c>
      <c r="T230" s="153">
        <f t="shared" si="3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54" t="s">
        <v>185</v>
      </c>
      <c r="AT230" s="154" t="s">
        <v>230</v>
      </c>
      <c r="AU230" s="154" t="s">
        <v>84</v>
      </c>
      <c r="AY230" s="16" t="s">
        <v>140</v>
      </c>
      <c r="BE230" s="155">
        <f t="shared" si="34"/>
        <v>0</v>
      </c>
      <c r="BF230" s="155">
        <f t="shared" si="35"/>
        <v>0</v>
      </c>
      <c r="BG230" s="155">
        <f t="shared" si="36"/>
        <v>0</v>
      </c>
      <c r="BH230" s="155">
        <f t="shared" si="37"/>
        <v>0</v>
      </c>
      <c r="BI230" s="155">
        <f t="shared" si="38"/>
        <v>0</v>
      </c>
      <c r="BJ230" s="16" t="s">
        <v>82</v>
      </c>
      <c r="BK230" s="155">
        <f t="shared" si="39"/>
        <v>0</v>
      </c>
      <c r="BL230" s="16" t="s">
        <v>148</v>
      </c>
      <c r="BM230" s="154" t="s">
        <v>1082</v>
      </c>
    </row>
    <row r="231" spans="1:65" s="2" customFormat="1" ht="24.2" customHeight="1">
      <c r="A231" s="31"/>
      <c r="B231" s="142"/>
      <c r="C231" s="143" t="s">
        <v>1083</v>
      </c>
      <c r="D231" s="143" t="s">
        <v>143</v>
      </c>
      <c r="E231" s="144" t="s">
        <v>929</v>
      </c>
      <c r="F231" s="145" t="s">
        <v>930</v>
      </c>
      <c r="G231" s="146" t="s">
        <v>157</v>
      </c>
      <c r="H231" s="147">
        <v>1</v>
      </c>
      <c r="I231" s="148"/>
      <c r="J231" s="149">
        <f t="shared" si="30"/>
        <v>0</v>
      </c>
      <c r="K231" s="145" t="s">
        <v>1</v>
      </c>
      <c r="L231" s="32"/>
      <c r="M231" s="150" t="s">
        <v>1</v>
      </c>
      <c r="N231" s="151" t="s">
        <v>39</v>
      </c>
      <c r="O231" s="57"/>
      <c r="P231" s="152">
        <f t="shared" si="31"/>
        <v>0</v>
      </c>
      <c r="Q231" s="152">
        <v>0</v>
      </c>
      <c r="R231" s="152">
        <f t="shared" si="32"/>
        <v>0</v>
      </c>
      <c r="S231" s="152">
        <v>0</v>
      </c>
      <c r="T231" s="153">
        <f t="shared" si="3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54" t="s">
        <v>148</v>
      </c>
      <c r="AT231" s="154" t="s">
        <v>143</v>
      </c>
      <c r="AU231" s="154" t="s">
        <v>84</v>
      </c>
      <c r="AY231" s="16" t="s">
        <v>140</v>
      </c>
      <c r="BE231" s="155">
        <f t="shared" si="34"/>
        <v>0</v>
      </c>
      <c r="BF231" s="155">
        <f t="shared" si="35"/>
        <v>0</v>
      </c>
      <c r="BG231" s="155">
        <f t="shared" si="36"/>
        <v>0</v>
      </c>
      <c r="BH231" s="155">
        <f t="shared" si="37"/>
        <v>0</v>
      </c>
      <c r="BI231" s="155">
        <f t="shared" si="38"/>
        <v>0</v>
      </c>
      <c r="BJ231" s="16" t="s">
        <v>82</v>
      </c>
      <c r="BK231" s="155">
        <f t="shared" si="39"/>
        <v>0</v>
      </c>
      <c r="BL231" s="16" t="s">
        <v>148</v>
      </c>
      <c r="BM231" s="154" t="s">
        <v>1084</v>
      </c>
    </row>
    <row r="232" spans="1:65" s="2" customFormat="1" ht="16.5" customHeight="1">
      <c r="A232" s="31"/>
      <c r="B232" s="142"/>
      <c r="C232" s="173" t="s">
        <v>1085</v>
      </c>
      <c r="D232" s="173" t="s">
        <v>230</v>
      </c>
      <c r="E232" s="174" t="s">
        <v>932</v>
      </c>
      <c r="F232" s="175" t="s">
        <v>933</v>
      </c>
      <c r="G232" s="176" t="s">
        <v>934</v>
      </c>
      <c r="H232" s="177">
        <v>2</v>
      </c>
      <c r="I232" s="178"/>
      <c r="J232" s="179">
        <f t="shared" si="30"/>
        <v>0</v>
      </c>
      <c r="K232" s="175" t="s">
        <v>1</v>
      </c>
      <c r="L232" s="180"/>
      <c r="M232" s="181" t="s">
        <v>1</v>
      </c>
      <c r="N232" s="182" t="s">
        <v>39</v>
      </c>
      <c r="O232" s="57"/>
      <c r="P232" s="152">
        <f t="shared" si="31"/>
        <v>0</v>
      </c>
      <c r="Q232" s="152">
        <v>0</v>
      </c>
      <c r="R232" s="152">
        <f t="shared" si="32"/>
        <v>0</v>
      </c>
      <c r="S232" s="152">
        <v>0</v>
      </c>
      <c r="T232" s="153">
        <f t="shared" si="3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54" t="s">
        <v>185</v>
      </c>
      <c r="AT232" s="154" t="s">
        <v>230</v>
      </c>
      <c r="AU232" s="154" t="s">
        <v>84</v>
      </c>
      <c r="AY232" s="16" t="s">
        <v>140</v>
      </c>
      <c r="BE232" s="155">
        <f t="shared" si="34"/>
        <v>0</v>
      </c>
      <c r="BF232" s="155">
        <f t="shared" si="35"/>
        <v>0</v>
      </c>
      <c r="BG232" s="155">
        <f t="shared" si="36"/>
        <v>0</v>
      </c>
      <c r="BH232" s="155">
        <f t="shared" si="37"/>
        <v>0</v>
      </c>
      <c r="BI232" s="155">
        <f t="shared" si="38"/>
        <v>0</v>
      </c>
      <c r="BJ232" s="16" t="s">
        <v>82</v>
      </c>
      <c r="BK232" s="155">
        <f t="shared" si="39"/>
        <v>0</v>
      </c>
      <c r="BL232" s="16" t="s">
        <v>148</v>
      </c>
      <c r="BM232" s="154" t="s">
        <v>1086</v>
      </c>
    </row>
    <row r="233" spans="1:65" s="2" customFormat="1" ht="16.5" customHeight="1">
      <c r="A233" s="31"/>
      <c r="B233" s="142"/>
      <c r="C233" s="173" t="s">
        <v>1087</v>
      </c>
      <c r="D233" s="173" t="s">
        <v>230</v>
      </c>
      <c r="E233" s="174" t="s">
        <v>936</v>
      </c>
      <c r="F233" s="175" t="s">
        <v>937</v>
      </c>
      <c r="G233" s="176" t="s">
        <v>902</v>
      </c>
      <c r="H233" s="177">
        <v>45</v>
      </c>
      <c r="I233" s="178"/>
      <c r="J233" s="179">
        <f t="shared" si="30"/>
        <v>0</v>
      </c>
      <c r="K233" s="175" t="s">
        <v>1</v>
      </c>
      <c r="L233" s="180"/>
      <c r="M233" s="181" t="s">
        <v>1</v>
      </c>
      <c r="N233" s="182" t="s">
        <v>39</v>
      </c>
      <c r="O233" s="57"/>
      <c r="P233" s="152">
        <f t="shared" si="31"/>
        <v>0</v>
      </c>
      <c r="Q233" s="152">
        <v>0</v>
      </c>
      <c r="R233" s="152">
        <f t="shared" si="32"/>
        <v>0</v>
      </c>
      <c r="S233" s="152">
        <v>0</v>
      </c>
      <c r="T233" s="153">
        <f t="shared" si="3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54" t="s">
        <v>185</v>
      </c>
      <c r="AT233" s="154" t="s">
        <v>230</v>
      </c>
      <c r="AU233" s="154" t="s">
        <v>84</v>
      </c>
      <c r="AY233" s="16" t="s">
        <v>140</v>
      </c>
      <c r="BE233" s="155">
        <f t="shared" si="34"/>
        <v>0</v>
      </c>
      <c r="BF233" s="155">
        <f t="shared" si="35"/>
        <v>0</v>
      </c>
      <c r="BG233" s="155">
        <f t="shared" si="36"/>
        <v>0</v>
      </c>
      <c r="BH233" s="155">
        <f t="shared" si="37"/>
        <v>0</v>
      </c>
      <c r="BI233" s="155">
        <f t="shared" si="38"/>
        <v>0</v>
      </c>
      <c r="BJ233" s="16" t="s">
        <v>82</v>
      </c>
      <c r="BK233" s="155">
        <f t="shared" si="39"/>
        <v>0</v>
      </c>
      <c r="BL233" s="16" t="s">
        <v>148</v>
      </c>
      <c r="BM233" s="154" t="s">
        <v>1088</v>
      </c>
    </row>
    <row r="234" spans="1:65" s="2" customFormat="1" ht="24.2" customHeight="1">
      <c r="A234" s="31"/>
      <c r="B234" s="142"/>
      <c r="C234" s="143" t="s">
        <v>1089</v>
      </c>
      <c r="D234" s="143" t="s">
        <v>143</v>
      </c>
      <c r="E234" s="144" t="s">
        <v>939</v>
      </c>
      <c r="F234" s="145" t="s">
        <v>940</v>
      </c>
      <c r="G234" s="146" t="s">
        <v>157</v>
      </c>
      <c r="H234" s="147">
        <v>45</v>
      </c>
      <c r="I234" s="148"/>
      <c r="J234" s="149">
        <f t="shared" si="30"/>
        <v>0</v>
      </c>
      <c r="K234" s="145" t="s">
        <v>1</v>
      </c>
      <c r="L234" s="32"/>
      <c r="M234" s="150" t="s">
        <v>1</v>
      </c>
      <c r="N234" s="151" t="s">
        <v>39</v>
      </c>
      <c r="O234" s="57"/>
      <c r="P234" s="152">
        <f t="shared" si="31"/>
        <v>0</v>
      </c>
      <c r="Q234" s="152">
        <v>0</v>
      </c>
      <c r="R234" s="152">
        <f t="shared" si="32"/>
        <v>0</v>
      </c>
      <c r="S234" s="152">
        <v>0</v>
      </c>
      <c r="T234" s="153">
        <f t="shared" si="3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54" t="s">
        <v>148</v>
      </c>
      <c r="AT234" s="154" t="s">
        <v>143</v>
      </c>
      <c r="AU234" s="154" t="s">
        <v>84</v>
      </c>
      <c r="AY234" s="16" t="s">
        <v>140</v>
      </c>
      <c r="BE234" s="155">
        <f t="shared" si="34"/>
        <v>0</v>
      </c>
      <c r="BF234" s="155">
        <f t="shared" si="35"/>
        <v>0</v>
      </c>
      <c r="BG234" s="155">
        <f t="shared" si="36"/>
        <v>0</v>
      </c>
      <c r="BH234" s="155">
        <f t="shared" si="37"/>
        <v>0</v>
      </c>
      <c r="BI234" s="155">
        <f t="shared" si="38"/>
        <v>0</v>
      </c>
      <c r="BJ234" s="16" t="s">
        <v>82</v>
      </c>
      <c r="BK234" s="155">
        <f t="shared" si="39"/>
        <v>0</v>
      </c>
      <c r="BL234" s="16" t="s">
        <v>148</v>
      </c>
      <c r="BM234" s="154" t="s">
        <v>1090</v>
      </c>
    </row>
    <row r="235" spans="1:65" s="2" customFormat="1" ht="16.5" customHeight="1">
      <c r="A235" s="31"/>
      <c r="B235" s="142"/>
      <c r="C235" s="173" t="s">
        <v>1091</v>
      </c>
      <c r="D235" s="173" t="s">
        <v>230</v>
      </c>
      <c r="E235" s="174" t="s">
        <v>942</v>
      </c>
      <c r="F235" s="175" t="s">
        <v>943</v>
      </c>
      <c r="G235" s="176" t="s">
        <v>902</v>
      </c>
      <c r="H235" s="177">
        <v>4</v>
      </c>
      <c r="I235" s="178"/>
      <c r="J235" s="179">
        <f t="shared" si="30"/>
        <v>0</v>
      </c>
      <c r="K235" s="175" t="s">
        <v>1</v>
      </c>
      <c r="L235" s="180"/>
      <c r="M235" s="181" t="s">
        <v>1</v>
      </c>
      <c r="N235" s="182" t="s">
        <v>39</v>
      </c>
      <c r="O235" s="57"/>
      <c r="P235" s="152">
        <f t="shared" si="31"/>
        <v>0</v>
      </c>
      <c r="Q235" s="152">
        <v>0</v>
      </c>
      <c r="R235" s="152">
        <f t="shared" si="32"/>
        <v>0</v>
      </c>
      <c r="S235" s="152">
        <v>0</v>
      </c>
      <c r="T235" s="153">
        <f t="shared" si="3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54" t="s">
        <v>185</v>
      </c>
      <c r="AT235" s="154" t="s">
        <v>230</v>
      </c>
      <c r="AU235" s="154" t="s">
        <v>84</v>
      </c>
      <c r="AY235" s="16" t="s">
        <v>140</v>
      </c>
      <c r="BE235" s="155">
        <f t="shared" si="34"/>
        <v>0</v>
      </c>
      <c r="BF235" s="155">
        <f t="shared" si="35"/>
        <v>0</v>
      </c>
      <c r="BG235" s="155">
        <f t="shared" si="36"/>
        <v>0</v>
      </c>
      <c r="BH235" s="155">
        <f t="shared" si="37"/>
        <v>0</v>
      </c>
      <c r="BI235" s="155">
        <f t="shared" si="38"/>
        <v>0</v>
      </c>
      <c r="BJ235" s="16" t="s">
        <v>82</v>
      </c>
      <c r="BK235" s="155">
        <f t="shared" si="39"/>
        <v>0</v>
      </c>
      <c r="BL235" s="16" t="s">
        <v>148</v>
      </c>
      <c r="BM235" s="154" t="s">
        <v>1092</v>
      </c>
    </row>
    <row r="236" spans="1:65" s="2" customFormat="1" ht="24.2" customHeight="1">
      <c r="A236" s="31"/>
      <c r="B236" s="142"/>
      <c r="C236" s="143" t="s">
        <v>1093</v>
      </c>
      <c r="D236" s="143" t="s">
        <v>143</v>
      </c>
      <c r="E236" s="144" t="s">
        <v>945</v>
      </c>
      <c r="F236" s="145" t="s">
        <v>946</v>
      </c>
      <c r="G236" s="146" t="s">
        <v>157</v>
      </c>
      <c r="H236" s="147">
        <v>4</v>
      </c>
      <c r="I236" s="148"/>
      <c r="J236" s="149">
        <f t="shared" si="30"/>
        <v>0</v>
      </c>
      <c r="K236" s="145" t="s">
        <v>1</v>
      </c>
      <c r="L236" s="32"/>
      <c r="M236" s="150" t="s">
        <v>1</v>
      </c>
      <c r="N236" s="151" t="s">
        <v>39</v>
      </c>
      <c r="O236" s="57"/>
      <c r="P236" s="152">
        <f t="shared" si="31"/>
        <v>0</v>
      </c>
      <c r="Q236" s="152">
        <v>0</v>
      </c>
      <c r="R236" s="152">
        <f t="shared" si="32"/>
        <v>0</v>
      </c>
      <c r="S236" s="152">
        <v>0</v>
      </c>
      <c r="T236" s="153">
        <f t="shared" si="3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54" t="s">
        <v>148</v>
      </c>
      <c r="AT236" s="154" t="s">
        <v>143</v>
      </c>
      <c r="AU236" s="154" t="s">
        <v>84</v>
      </c>
      <c r="AY236" s="16" t="s">
        <v>140</v>
      </c>
      <c r="BE236" s="155">
        <f t="shared" si="34"/>
        <v>0</v>
      </c>
      <c r="BF236" s="155">
        <f t="shared" si="35"/>
        <v>0</v>
      </c>
      <c r="BG236" s="155">
        <f t="shared" si="36"/>
        <v>0</v>
      </c>
      <c r="BH236" s="155">
        <f t="shared" si="37"/>
        <v>0</v>
      </c>
      <c r="BI236" s="155">
        <f t="shared" si="38"/>
        <v>0</v>
      </c>
      <c r="BJ236" s="16" t="s">
        <v>82</v>
      </c>
      <c r="BK236" s="155">
        <f t="shared" si="39"/>
        <v>0</v>
      </c>
      <c r="BL236" s="16" t="s">
        <v>148</v>
      </c>
      <c r="BM236" s="154" t="s">
        <v>1094</v>
      </c>
    </row>
    <row r="237" spans="1:65" s="2" customFormat="1" ht="16.5" customHeight="1">
      <c r="A237" s="31"/>
      <c r="B237" s="142"/>
      <c r="C237" s="173" t="s">
        <v>1095</v>
      </c>
      <c r="D237" s="173" t="s">
        <v>230</v>
      </c>
      <c r="E237" s="174" t="s">
        <v>948</v>
      </c>
      <c r="F237" s="175" t="s">
        <v>949</v>
      </c>
      <c r="G237" s="176" t="s">
        <v>902</v>
      </c>
      <c r="H237" s="177">
        <v>1</v>
      </c>
      <c r="I237" s="178"/>
      <c r="J237" s="179">
        <f t="shared" si="30"/>
        <v>0</v>
      </c>
      <c r="K237" s="175" t="s">
        <v>1</v>
      </c>
      <c r="L237" s="180"/>
      <c r="M237" s="181" t="s">
        <v>1</v>
      </c>
      <c r="N237" s="182" t="s">
        <v>39</v>
      </c>
      <c r="O237" s="57"/>
      <c r="P237" s="152">
        <f t="shared" si="31"/>
        <v>0</v>
      </c>
      <c r="Q237" s="152">
        <v>0</v>
      </c>
      <c r="R237" s="152">
        <f t="shared" si="32"/>
        <v>0</v>
      </c>
      <c r="S237" s="152">
        <v>0</v>
      </c>
      <c r="T237" s="153">
        <f t="shared" si="3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54" t="s">
        <v>185</v>
      </c>
      <c r="AT237" s="154" t="s">
        <v>230</v>
      </c>
      <c r="AU237" s="154" t="s">
        <v>84</v>
      </c>
      <c r="AY237" s="16" t="s">
        <v>140</v>
      </c>
      <c r="BE237" s="155">
        <f t="shared" si="34"/>
        <v>0</v>
      </c>
      <c r="BF237" s="155">
        <f t="shared" si="35"/>
        <v>0</v>
      </c>
      <c r="BG237" s="155">
        <f t="shared" si="36"/>
        <v>0</v>
      </c>
      <c r="BH237" s="155">
        <f t="shared" si="37"/>
        <v>0</v>
      </c>
      <c r="BI237" s="155">
        <f t="shared" si="38"/>
        <v>0</v>
      </c>
      <c r="BJ237" s="16" t="s">
        <v>82</v>
      </c>
      <c r="BK237" s="155">
        <f t="shared" si="39"/>
        <v>0</v>
      </c>
      <c r="BL237" s="16" t="s">
        <v>148</v>
      </c>
      <c r="BM237" s="154" t="s">
        <v>1096</v>
      </c>
    </row>
    <row r="238" spans="1:65" s="2" customFormat="1" ht="24.2" customHeight="1">
      <c r="A238" s="31"/>
      <c r="B238" s="142"/>
      <c r="C238" s="143" t="s">
        <v>1097</v>
      </c>
      <c r="D238" s="143" t="s">
        <v>143</v>
      </c>
      <c r="E238" s="144" t="s">
        <v>951</v>
      </c>
      <c r="F238" s="145" t="s">
        <v>952</v>
      </c>
      <c r="G238" s="146" t="s">
        <v>157</v>
      </c>
      <c r="H238" s="147">
        <v>1</v>
      </c>
      <c r="I238" s="148"/>
      <c r="J238" s="149">
        <f t="shared" si="30"/>
        <v>0</v>
      </c>
      <c r="K238" s="145" t="s">
        <v>1</v>
      </c>
      <c r="L238" s="32"/>
      <c r="M238" s="150" t="s">
        <v>1</v>
      </c>
      <c r="N238" s="151" t="s">
        <v>39</v>
      </c>
      <c r="O238" s="57"/>
      <c r="P238" s="152">
        <f t="shared" si="31"/>
        <v>0</v>
      </c>
      <c r="Q238" s="152">
        <v>0</v>
      </c>
      <c r="R238" s="152">
        <f t="shared" si="32"/>
        <v>0</v>
      </c>
      <c r="S238" s="152">
        <v>0</v>
      </c>
      <c r="T238" s="153">
        <f t="shared" si="3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54" t="s">
        <v>148</v>
      </c>
      <c r="AT238" s="154" t="s">
        <v>143</v>
      </c>
      <c r="AU238" s="154" t="s">
        <v>84</v>
      </c>
      <c r="AY238" s="16" t="s">
        <v>140</v>
      </c>
      <c r="BE238" s="155">
        <f t="shared" si="34"/>
        <v>0</v>
      </c>
      <c r="BF238" s="155">
        <f t="shared" si="35"/>
        <v>0</v>
      </c>
      <c r="BG238" s="155">
        <f t="shared" si="36"/>
        <v>0</v>
      </c>
      <c r="BH238" s="155">
        <f t="shared" si="37"/>
        <v>0</v>
      </c>
      <c r="BI238" s="155">
        <f t="shared" si="38"/>
        <v>0</v>
      </c>
      <c r="BJ238" s="16" t="s">
        <v>82</v>
      </c>
      <c r="BK238" s="155">
        <f t="shared" si="39"/>
        <v>0</v>
      </c>
      <c r="BL238" s="16" t="s">
        <v>148</v>
      </c>
      <c r="BM238" s="154" t="s">
        <v>1098</v>
      </c>
    </row>
    <row r="239" spans="1:65" s="2" customFormat="1" ht="33" customHeight="1">
      <c r="A239" s="31"/>
      <c r="B239" s="142"/>
      <c r="C239" s="143" t="s">
        <v>1099</v>
      </c>
      <c r="D239" s="143" t="s">
        <v>143</v>
      </c>
      <c r="E239" s="144" t="s">
        <v>954</v>
      </c>
      <c r="F239" s="145" t="s">
        <v>955</v>
      </c>
      <c r="G239" s="146" t="s">
        <v>157</v>
      </c>
      <c r="H239" s="147">
        <v>4</v>
      </c>
      <c r="I239" s="148"/>
      <c r="J239" s="149">
        <f t="shared" si="30"/>
        <v>0</v>
      </c>
      <c r="K239" s="145" t="s">
        <v>1</v>
      </c>
      <c r="L239" s="32"/>
      <c r="M239" s="150" t="s">
        <v>1</v>
      </c>
      <c r="N239" s="151" t="s">
        <v>39</v>
      </c>
      <c r="O239" s="57"/>
      <c r="P239" s="152">
        <f t="shared" si="31"/>
        <v>0</v>
      </c>
      <c r="Q239" s="152">
        <v>0</v>
      </c>
      <c r="R239" s="152">
        <f t="shared" si="32"/>
        <v>0</v>
      </c>
      <c r="S239" s="152">
        <v>0</v>
      </c>
      <c r="T239" s="153">
        <f t="shared" si="3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54" t="s">
        <v>148</v>
      </c>
      <c r="AT239" s="154" t="s">
        <v>143</v>
      </c>
      <c r="AU239" s="154" t="s">
        <v>84</v>
      </c>
      <c r="AY239" s="16" t="s">
        <v>140</v>
      </c>
      <c r="BE239" s="155">
        <f t="shared" si="34"/>
        <v>0</v>
      </c>
      <c r="BF239" s="155">
        <f t="shared" si="35"/>
        <v>0</v>
      </c>
      <c r="BG239" s="155">
        <f t="shared" si="36"/>
        <v>0</v>
      </c>
      <c r="BH239" s="155">
        <f t="shared" si="37"/>
        <v>0</v>
      </c>
      <c r="BI239" s="155">
        <f t="shared" si="38"/>
        <v>0</v>
      </c>
      <c r="BJ239" s="16" t="s">
        <v>82</v>
      </c>
      <c r="BK239" s="155">
        <f t="shared" si="39"/>
        <v>0</v>
      </c>
      <c r="BL239" s="16" t="s">
        <v>148</v>
      </c>
      <c r="BM239" s="154" t="s">
        <v>1100</v>
      </c>
    </row>
    <row r="240" spans="1:65" s="2" customFormat="1" ht="37.9" customHeight="1">
      <c r="A240" s="31"/>
      <c r="B240" s="142"/>
      <c r="C240" s="143" t="s">
        <v>1101</v>
      </c>
      <c r="D240" s="143" t="s">
        <v>143</v>
      </c>
      <c r="E240" s="144" t="s">
        <v>957</v>
      </c>
      <c r="F240" s="145" t="s">
        <v>958</v>
      </c>
      <c r="G240" s="146" t="s">
        <v>157</v>
      </c>
      <c r="H240" s="147">
        <v>1</v>
      </c>
      <c r="I240" s="148"/>
      <c r="J240" s="149">
        <f t="shared" si="30"/>
        <v>0</v>
      </c>
      <c r="K240" s="145" t="s">
        <v>1</v>
      </c>
      <c r="L240" s="32"/>
      <c r="M240" s="150" t="s">
        <v>1</v>
      </c>
      <c r="N240" s="151" t="s">
        <v>39</v>
      </c>
      <c r="O240" s="57"/>
      <c r="P240" s="152">
        <f t="shared" si="31"/>
        <v>0</v>
      </c>
      <c r="Q240" s="152">
        <v>0</v>
      </c>
      <c r="R240" s="152">
        <f t="shared" si="32"/>
        <v>0</v>
      </c>
      <c r="S240" s="152">
        <v>0</v>
      </c>
      <c r="T240" s="153">
        <f t="shared" si="3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54" t="s">
        <v>148</v>
      </c>
      <c r="AT240" s="154" t="s">
        <v>143</v>
      </c>
      <c r="AU240" s="154" t="s">
        <v>84</v>
      </c>
      <c r="AY240" s="16" t="s">
        <v>140</v>
      </c>
      <c r="BE240" s="155">
        <f t="shared" si="34"/>
        <v>0</v>
      </c>
      <c r="BF240" s="155">
        <f t="shared" si="35"/>
        <v>0</v>
      </c>
      <c r="BG240" s="155">
        <f t="shared" si="36"/>
        <v>0</v>
      </c>
      <c r="BH240" s="155">
        <f t="shared" si="37"/>
        <v>0</v>
      </c>
      <c r="BI240" s="155">
        <f t="shared" si="38"/>
        <v>0</v>
      </c>
      <c r="BJ240" s="16" t="s">
        <v>82</v>
      </c>
      <c r="BK240" s="155">
        <f t="shared" si="39"/>
        <v>0</v>
      </c>
      <c r="BL240" s="16" t="s">
        <v>148</v>
      </c>
      <c r="BM240" s="154" t="s">
        <v>1102</v>
      </c>
    </row>
    <row r="241" spans="1:65" s="2" customFormat="1" ht="33" customHeight="1">
      <c r="A241" s="31"/>
      <c r="B241" s="142"/>
      <c r="C241" s="143" t="s">
        <v>1103</v>
      </c>
      <c r="D241" s="143" t="s">
        <v>143</v>
      </c>
      <c r="E241" s="144" t="s">
        <v>960</v>
      </c>
      <c r="F241" s="145" t="s">
        <v>961</v>
      </c>
      <c r="G241" s="146" t="s">
        <v>295</v>
      </c>
      <c r="H241" s="147">
        <v>5</v>
      </c>
      <c r="I241" s="148"/>
      <c r="J241" s="149">
        <f t="shared" si="30"/>
        <v>0</v>
      </c>
      <c r="K241" s="145" t="s">
        <v>1</v>
      </c>
      <c r="L241" s="32"/>
      <c r="M241" s="150" t="s">
        <v>1</v>
      </c>
      <c r="N241" s="151" t="s">
        <v>39</v>
      </c>
      <c r="O241" s="57"/>
      <c r="P241" s="152">
        <f t="shared" si="31"/>
        <v>0</v>
      </c>
      <c r="Q241" s="152">
        <v>0</v>
      </c>
      <c r="R241" s="152">
        <f t="shared" si="32"/>
        <v>0</v>
      </c>
      <c r="S241" s="152">
        <v>0</v>
      </c>
      <c r="T241" s="153">
        <f t="shared" si="3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54" t="s">
        <v>148</v>
      </c>
      <c r="AT241" s="154" t="s">
        <v>143</v>
      </c>
      <c r="AU241" s="154" t="s">
        <v>84</v>
      </c>
      <c r="AY241" s="16" t="s">
        <v>140</v>
      </c>
      <c r="BE241" s="155">
        <f t="shared" si="34"/>
        <v>0</v>
      </c>
      <c r="BF241" s="155">
        <f t="shared" si="35"/>
        <v>0</v>
      </c>
      <c r="BG241" s="155">
        <f t="shared" si="36"/>
        <v>0</v>
      </c>
      <c r="BH241" s="155">
        <f t="shared" si="37"/>
        <v>0</v>
      </c>
      <c r="BI241" s="155">
        <f t="shared" si="38"/>
        <v>0</v>
      </c>
      <c r="BJ241" s="16" t="s">
        <v>82</v>
      </c>
      <c r="BK241" s="155">
        <f t="shared" si="39"/>
        <v>0</v>
      </c>
      <c r="BL241" s="16" t="s">
        <v>148</v>
      </c>
      <c r="BM241" s="154" t="s">
        <v>1104</v>
      </c>
    </row>
    <row r="242" spans="1:65" s="2" customFormat="1" ht="33" customHeight="1">
      <c r="A242" s="31"/>
      <c r="B242" s="142"/>
      <c r="C242" s="143" t="s">
        <v>1105</v>
      </c>
      <c r="D242" s="143" t="s">
        <v>143</v>
      </c>
      <c r="E242" s="144" t="s">
        <v>963</v>
      </c>
      <c r="F242" s="145" t="s">
        <v>964</v>
      </c>
      <c r="G242" s="146" t="s">
        <v>902</v>
      </c>
      <c r="H242" s="147">
        <v>1</v>
      </c>
      <c r="I242" s="148"/>
      <c r="J242" s="149">
        <f t="shared" si="30"/>
        <v>0</v>
      </c>
      <c r="K242" s="145" t="s">
        <v>1</v>
      </c>
      <c r="L242" s="32"/>
      <c r="M242" s="150" t="s">
        <v>1</v>
      </c>
      <c r="N242" s="151" t="s">
        <v>39</v>
      </c>
      <c r="O242" s="57"/>
      <c r="P242" s="152">
        <f t="shared" si="31"/>
        <v>0</v>
      </c>
      <c r="Q242" s="152">
        <v>0</v>
      </c>
      <c r="R242" s="152">
        <f t="shared" si="32"/>
        <v>0</v>
      </c>
      <c r="S242" s="152">
        <v>0</v>
      </c>
      <c r="T242" s="153">
        <f t="shared" si="3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54" t="s">
        <v>148</v>
      </c>
      <c r="AT242" s="154" t="s">
        <v>143</v>
      </c>
      <c r="AU242" s="154" t="s">
        <v>84</v>
      </c>
      <c r="AY242" s="16" t="s">
        <v>140</v>
      </c>
      <c r="BE242" s="155">
        <f t="shared" si="34"/>
        <v>0</v>
      </c>
      <c r="BF242" s="155">
        <f t="shared" si="35"/>
        <v>0</v>
      </c>
      <c r="BG242" s="155">
        <f t="shared" si="36"/>
        <v>0</v>
      </c>
      <c r="BH242" s="155">
        <f t="shared" si="37"/>
        <v>0</v>
      </c>
      <c r="BI242" s="155">
        <f t="shared" si="38"/>
        <v>0</v>
      </c>
      <c r="BJ242" s="16" t="s">
        <v>82</v>
      </c>
      <c r="BK242" s="155">
        <f t="shared" si="39"/>
        <v>0</v>
      </c>
      <c r="BL242" s="16" t="s">
        <v>148</v>
      </c>
      <c r="BM242" s="154" t="s">
        <v>1106</v>
      </c>
    </row>
    <row r="243" spans="1:65" s="12" customFormat="1" ht="22.9" customHeight="1">
      <c r="B243" s="129"/>
      <c r="D243" s="130" t="s">
        <v>73</v>
      </c>
      <c r="E243" s="140" t="s">
        <v>1107</v>
      </c>
      <c r="F243" s="140" t="s">
        <v>1108</v>
      </c>
      <c r="I243" s="132"/>
      <c r="J243" s="141">
        <f>BK243</f>
        <v>0</v>
      </c>
      <c r="L243" s="129"/>
      <c r="M243" s="134"/>
      <c r="N243" s="135"/>
      <c r="O243" s="135"/>
      <c r="P243" s="136">
        <f>SUM(P244:P274)</f>
        <v>0</v>
      </c>
      <c r="Q243" s="135"/>
      <c r="R243" s="136">
        <f>SUM(R244:R274)</f>
        <v>0</v>
      </c>
      <c r="S243" s="135"/>
      <c r="T243" s="137">
        <f>SUM(T244:T274)</f>
        <v>0</v>
      </c>
      <c r="AR243" s="130" t="s">
        <v>141</v>
      </c>
      <c r="AT243" s="138" t="s">
        <v>73</v>
      </c>
      <c r="AU243" s="138" t="s">
        <v>82</v>
      </c>
      <c r="AY243" s="130" t="s">
        <v>140</v>
      </c>
      <c r="BK243" s="139">
        <f>SUM(BK244:BK274)</f>
        <v>0</v>
      </c>
    </row>
    <row r="244" spans="1:65" s="2" customFormat="1" ht="24.2" customHeight="1">
      <c r="A244" s="31"/>
      <c r="B244" s="142"/>
      <c r="C244" s="173" t="s">
        <v>1109</v>
      </c>
      <c r="D244" s="173" t="s">
        <v>230</v>
      </c>
      <c r="E244" s="174" t="s">
        <v>883</v>
      </c>
      <c r="F244" s="175" t="s">
        <v>884</v>
      </c>
      <c r="G244" s="176" t="s">
        <v>885</v>
      </c>
      <c r="H244" s="177">
        <v>40</v>
      </c>
      <c r="I244" s="178"/>
      <c r="J244" s="179">
        <f t="shared" ref="J244:J274" si="40">ROUND(I244*H244,2)</f>
        <v>0</v>
      </c>
      <c r="K244" s="175" t="s">
        <v>1</v>
      </c>
      <c r="L244" s="180"/>
      <c r="M244" s="181" t="s">
        <v>1</v>
      </c>
      <c r="N244" s="182" t="s">
        <v>39</v>
      </c>
      <c r="O244" s="57"/>
      <c r="P244" s="152">
        <f t="shared" ref="P244:P274" si="41">O244*H244</f>
        <v>0</v>
      </c>
      <c r="Q244" s="152">
        <v>0</v>
      </c>
      <c r="R244" s="152">
        <f t="shared" ref="R244:R274" si="42">Q244*H244</f>
        <v>0</v>
      </c>
      <c r="S244" s="152">
        <v>0</v>
      </c>
      <c r="T244" s="153">
        <f t="shared" ref="T244:T274" si="43"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54" t="s">
        <v>185</v>
      </c>
      <c r="AT244" s="154" t="s">
        <v>230</v>
      </c>
      <c r="AU244" s="154" t="s">
        <v>84</v>
      </c>
      <c r="AY244" s="16" t="s">
        <v>140</v>
      </c>
      <c r="BE244" s="155">
        <f t="shared" ref="BE244:BE274" si="44">IF(N244="základní",J244,0)</f>
        <v>0</v>
      </c>
      <c r="BF244" s="155">
        <f t="shared" ref="BF244:BF274" si="45">IF(N244="snížená",J244,0)</f>
        <v>0</v>
      </c>
      <c r="BG244" s="155">
        <f t="shared" ref="BG244:BG274" si="46">IF(N244="zákl. přenesená",J244,0)</f>
        <v>0</v>
      </c>
      <c r="BH244" s="155">
        <f t="shared" ref="BH244:BH274" si="47">IF(N244="sníž. přenesená",J244,0)</f>
        <v>0</v>
      </c>
      <c r="BI244" s="155">
        <f t="shared" ref="BI244:BI274" si="48">IF(N244="nulová",J244,0)</f>
        <v>0</v>
      </c>
      <c r="BJ244" s="16" t="s">
        <v>82</v>
      </c>
      <c r="BK244" s="155">
        <f t="shared" ref="BK244:BK274" si="49">ROUND(I244*H244,2)</f>
        <v>0</v>
      </c>
      <c r="BL244" s="16" t="s">
        <v>148</v>
      </c>
      <c r="BM244" s="154" t="s">
        <v>1110</v>
      </c>
    </row>
    <row r="245" spans="1:65" s="2" customFormat="1" ht="33" customHeight="1">
      <c r="A245" s="31"/>
      <c r="B245" s="142"/>
      <c r="C245" s="143" t="s">
        <v>1111</v>
      </c>
      <c r="D245" s="143" t="s">
        <v>143</v>
      </c>
      <c r="E245" s="144" t="s">
        <v>887</v>
      </c>
      <c r="F245" s="145" t="s">
        <v>888</v>
      </c>
      <c r="G245" s="146" t="s">
        <v>157</v>
      </c>
      <c r="H245" s="147">
        <v>40</v>
      </c>
      <c r="I245" s="148"/>
      <c r="J245" s="149">
        <f t="shared" si="40"/>
        <v>0</v>
      </c>
      <c r="K245" s="145" t="s">
        <v>1</v>
      </c>
      <c r="L245" s="32"/>
      <c r="M245" s="150" t="s">
        <v>1</v>
      </c>
      <c r="N245" s="151" t="s">
        <v>39</v>
      </c>
      <c r="O245" s="57"/>
      <c r="P245" s="152">
        <f t="shared" si="41"/>
        <v>0</v>
      </c>
      <c r="Q245" s="152">
        <v>0</v>
      </c>
      <c r="R245" s="152">
        <f t="shared" si="42"/>
        <v>0</v>
      </c>
      <c r="S245" s="152">
        <v>0</v>
      </c>
      <c r="T245" s="153">
        <f t="shared" si="4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54" t="s">
        <v>148</v>
      </c>
      <c r="AT245" s="154" t="s">
        <v>143</v>
      </c>
      <c r="AU245" s="154" t="s">
        <v>84</v>
      </c>
      <c r="AY245" s="16" t="s">
        <v>140</v>
      </c>
      <c r="BE245" s="155">
        <f t="shared" si="44"/>
        <v>0</v>
      </c>
      <c r="BF245" s="155">
        <f t="shared" si="45"/>
        <v>0</v>
      </c>
      <c r="BG245" s="155">
        <f t="shared" si="46"/>
        <v>0</v>
      </c>
      <c r="BH245" s="155">
        <f t="shared" si="47"/>
        <v>0</v>
      </c>
      <c r="BI245" s="155">
        <f t="shared" si="48"/>
        <v>0</v>
      </c>
      <c r="BJ245" s="16" t="s">
        <v>82</v>
      </c>
      <c r="BK245" s="155">
        <f t="shared" si="49"/>
        <v>0</v>
      </c>
      <c r="BL245" s="16" t="s">
        <v>148</v>
      </c>
      <c r="BM245" s="154" t="s">
        <v>1112</v>
      </c>
    </row>
    <row r="246" spans="1:65" s="2" customFormat="1" ht="24.2" customHeight="1">
      <c r="A246" s="31"/>
      <c r="B246" s="142"/>
      <c r="C246" s="173" t="s">
        <v>1113</v>
      </c>
      <c r="D246" s="173" t="s">
        <v>230</v>
      </c>
      <c r="E246" s="174" t="s">
        <v>890</v>
      </c>
      <c r="F246" s="175" t="s">
        <v>891</v>
      </c>
      <c r="G246" s="176" t="s">
        <v>885</v>
      </c>
      <c r="H246" s="177">
        <v>10</v>
      </c>
      <c r="I246" s="178"/>
      <c r="J246" s="179">
        <f t="shared" si="40"/>
        <v>0</v>
      </c>
      <c r="K246" s="175" t="s">
        <v>1</v>
      </c>
      <c r="L246" s="180"/>
      <c r="M246" s="181" t="s">
        <v>1</v>
      </c>
      <c r="N246" s="182" t="s">
        <v>39</v>
      </c>
      <c r="O246" s="57"/>
      <c r="P246" s="152">
        <f t="shared" si="41"/>
        <v>0</v>
      </c>
      <c r="Q246" s="152">
        <v>0</v>
      </c>
      <c r="R246" s="152">
        <f t="shared" si="42"/>
        <v>0</v>
      </c>
      <c r="S246" s="152">
        <v>0</v>
      </c>
      <c r="T246" s="153">
        <f t="shared" si="4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54" t="s">
        <v>185</v>
      </c>
      <c r="AT246" s="154" t="s">
        <v>230</v>
      </c>
      <c r="AU246" s="154" t="s">
        <v>84</v>
      </c>
      <c r="AY246" s="16" t="s">
        <v>140</v>
      </c>
      <c r="BE246" s="155">
        <f t="shared" si="44"/>
        <v>0</v>
      </c>
      <c r="BF246" s="155">
        <f t="shared" si="45"/>
        <v>0</v>
      </c>
      <c r="BG246" s="155">
        <f t="shared" si="46"/>
        <v>0</v>
      </c>
      <c r="BH246" s="155">
        <f t="shared" si="47"/>
        <v>0</v>
      </c>
      <c r="BI246" s="155">
        <f t="shared" si="48"/>
        <v>0</v>
      </c>
      <c r="BJ246" s="16" t="s">
        <v>82</v>
      </c>
      <c r="BK246" s="155">
        <f t="shared" si="49"/>
        <v>0</v>
      </c>
      <c r="BL246" s="16" t="s">
        <v>148</v>
      </c>
      <c r="BM246" s="154" t="s">
        <v>1114</v>
      </c>
    </row>
    <row r="247" spans="1:65" s="2" customFormat="1" ht="16.5" customHeight="1">
      <c r="A247" s="31"/>
      <c r="B247" s="142"/>
      <c r="C247" s="173" t="s">
        <v>1115</v>
      </c>
      <c r="D247" s="173" t="s">
        <v>230</v>
      </c>
      <c r="E247" s="174" t="s">
        <v>893</v>
      </c>
      <c r="F247" s="175" t="s">
        <v>894</v>
      </c>
      <c r="G247" s="176" t="s">
        <v>885</v>
      </c>
      <c r="H247" s="177">
        <v>10</v>
      </c>
      <c r="I247" s="178"/>
      <c r="J247" s="179">
        <f t="shared" si="40"/>
        <v>0</v>
      </c>
      <c r="K247" s="175" t="s">
        <v>1</v>
      </c>
      <c r="L247" s="180"/>
      <c r="M247" s="181" t="s">
        <v>1</v>
      </c>
      <c r="N247" s="182" t="s">
        <v>39</v>
      </c>
      <c r="O247" s="57"/>
      <c r="P247" s="152">
        <f t="shared" si="41"/>
        <v>0</v>
      </c>
      <c r="Q247" s="152">
        <v>0</v>
      </c>
      <c r="R247" s="152">
        <f t="shared" si="42"/>
        <v>0</v>
      </c>
      <c r="S247" s="152">
        <v>0</v>
      </c>
      <c r="T247" s="153">
        <f t="shared" si="4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54" t="s">
        <v>185</v>
      </c>
      <c r="AT247" s="154" t="s">
        <v>230</v>
      </c>
      <c r="AU247" s="154" t="s">
        <v>84</v>
      </c>
      <c r="AY247" s="16" t="s">
        <v>140</v>
      </c>
      <c r="BE247" s="155">
        <f t="shared" si="44"/>
        <v>0</v>
      </c>
      <c r="BF247" s="155">
        <f t="shared" si="45"/>
        <v>0</v>
      </c>
      <c r="BG247" s="155">
        <f t="shared" si="46"/>
        <v>0</v>
      </c>
      <c r="BH247" s="155">
        <f t="shared" si="47"/>
        <v>0</v>
      </c>
      <c r="BI247" s="155">
        <f t="shared" si="48"/>
        <v>0</v>
      </c>
      <c r="BJ247" s="16" t="s">
        <v>82</v>
      </c>
      <c r="BK247" s="155">
        <f t="shared" si="49"/>
        <v>0</v>
      </c>
      <c r="BL247" s="16" t="s">
        <v>148</v>
      </c>
      <c r="BM247" s="154" t="s">
        <v>1116</v>
      </c>
    </row>
    <row r="248" spans="1:65" s="2" customFormat="1" ht="16.5" customHeight="1">
      <c r="A248" s="31"/>
      <c r="B248" s="142"/>
      <c r="C248" s="173" t="s">
        <v>1117</v>
      </c>
      <c r="D248" s="173" t="s">
        <v>230</v>
      </c>
      <c r="E248" s="174" t="s">
        <v>896</v>
      </c>
      <c r="F248" s="175" t="s">
        <v>897</v>
      </c>
      <c r="G248" s="176" t="s">
        <v>898</v>
      </c>
      <c r="H248" s="177">
        <v>10</v>
      </c>
      <c r="I248" s="178"/>
      <c r="J248" s="179">
        <f t="shared" si="40"/>
        <v>0</v>
      </c>
      <c r="K248" s="175" t="s">
        <v>1</v>
      </c>
      <c r="L248" s="180"/>
      <c r="M248" s="181" t="s">
        <v>1</v>
      </c>
      <c r="N248" s="182" t="s">
        <v>39</v>
      </c>
      <c r="O248" s="57"/>
      <c r="P248" s="152">
        <f t="shared" si="41"/>
        <v>0</v>
      </c>
      <c r="Q248" s="152">
        <v>0</v>
      </c>
      <c r="R248" s="152">
        <f t="shared" si="42"/>
        <v>0</v>
      </c>
      <c r="S248" s="152">
        <v>0</v>
      </c>
      <c r="T248" s="153">
        <f t="shared" si="4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54" t="s">
        <v>185</v>
      </c>
      <c r="AT248" s="154" t="s">
        <v>230</v>
      </c>
      <c r="AU248" s="154" t="s">
        <v>84</v>
      </c>
      <c r="AY248" s="16" t="s">
        <v>140</v>
      </c>
      <c r="BE248" s="155">
        <f t="shared" si="44"/>
        <v>0</v>
      </c>
      <c r="BF248" s="155">
        <f t="shared" si="45"/>
        <v>0</v>
      </c>
      <c r="BG248" s="155">
        <f t="shared" si="46"/>
        <v>0</v>
      </c>
      <c r="BH248" s="155">
        <f t="shared" si="47"/>
        <v>0</v>
      </c>
      <c r="BI248" s="155">
        <f t="shared" si="48"/>
        <v>0</v>
      </c>
      <c r="BJ248" s="16" t="s">
        <v>82</v>
      </c>
      <c r="BK248" s="155">
        <f t="shared" si="49"/>
        <v>0</v>
      </c>
      <c r="BL248" s="16" t="s">
        <v>148</v>
      </c>
      <c r="BM248" s="154" t="s">
        <v>1118</v>
      </c>
    </row>
    <row r="249" spans="1:65" s="2" customFormat="1" ht="24.2" customHeight="1">
      <c r="A249" s="31"/>
      <c r="B249" s="142"/>
      <c r="C249" s="143" t="s">
        <v>1119</v>
      </c>
      <c r="D249" s="143" t="s">
        <v>143</v>
      </c>
      <c r="E249" s="144" t="s">
        <v>900</v>
      </c>
      <c r="F249" s="145" t="s">
        <v>901</v>
      </c>
      <c r="G249" s="146" t="s">
        <v>902</v>
      </c>
      <c r="H249" s="147">
        <v>10</v>
      </c>
      <c r="I249" s="148"/>
      <c r="J249" s="149">
        <f t="shared" si="40"/>
        <v>0</v>
      </c>
      <c r="K249" s="145" t="s">
        <v>1</v>
      </c>
      <c r="L249" s="32"/>
      <c r="M249" s="150" t="s">
        <v>1</v>
      </c>
      <c r="N249" s="151" t="s">
        <v>39</v>
      </c>
      <c r="O249" s="57"/>
      <c r="P249" s="152">
        <f t="shared" si="41"/>
        <v>0</v>
      </c>
      <c r="Q249" s="152">
        <v>0</v>
      </c>
      <c r="R249" s="152">
        <f t="shared" si="42"/>
        <v>0</v>
      </c>
      <c r="S249" s="152">
        <v>0</v>
      </c>
      <c r="T249" s="153">
        <f t="shared" si="4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54" t="s">
        <v>148</v>
      </c>
      <c r="AT249" s="154" t="s">
        <v>143</v>
      </c>
      <c r="AU249" s="154" t="s">
        <v>84</v>
      </c>
      <c r="AY249" s="16" t="s">
        <v>140</v>
      </c>
      <c r="BE249" s="155">
        <f t="shared" si="44"/>
        <v>0</v>
      </c>
      <c r="BF249" s="155">
        <f t="shared" si="45"/>
        <v>0</v>
      </c>
      <c r="BG249" s="155">
        <f t="shared" si="46"/>
        <v>0</v>
      </c>
      <c r="BH249" s="155">
        <f t="shared" si="47"/>
        <v>0</v>
      </c>
      <c r="BI249" s="155">
        <f t="shared" si="48"/>
        <v>0</v>
      </c>
      <c r="BJ249" s="16" t="s">
        <v>82</v>
      </c>
      <c r="BK249" s="155">
        <f t="shared" si="49"/>
        <v>0</v>
      </c>
      <c r="BL249" s="16" t="s">
        <v>148</v>
      </c>
      <c r="BM249" s="154" t="s">
        <v>1120</v>
      </c>
    </row>
    <row r="250" spans="1:65" s="2" customFormat="1" ht="24.2" customHeight="1">
      <c r="A250" s="31"/>
      <c r="B250" s="142"/>
      <c r="C250" s="173" t="s">
        <v>1121</v>
      </c>
      <c r="D250" s="173" t="s">
        <v>230</v>
      </c>
      <c r="E250" s="174" t="s">
        <v>904</v>
      </c>
      <c r="F250" s="175" t="s">
        <v>905</v>
      </c>
      <c r="G250" s="176" t="s">
        <v>230</v>
      </c>
      <c r="H250" s="177">
        <v>27</v>
      </c>
      <c r="I250" s="178"/>
      <c r="J250" s="179">
        <f t="shared" si="40"/>
        <v>0</v>
      </c>
      <c r="K250" s="175" t="s">
        <v>1</v>
      </c>
      <c r="L250" s="180"/>
      <c r="M250" s="181" t="s">
        <v>1</v>
      </c>
      <c r="N250" s="182" t="s">
        <v>39</v>
      </c>
      <c r="O250" s="57"/>
      <c r="P250" s="152">
        <f t="shared" si="41"/>
        <v>0</v>
      </c>
      <c r="Q250" s="152">
        <v>0</v>
      </c>
      <c r="R250" s="152">
        <f t="shared" si="42"/>
        <v>0</v>
      </c>
      <c r="S250" s="152">
        <v>0</v>
      </c>
      <c r="T250" s="153">
        <f t="shared" si="4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54" t="s">
        <v>185</v>
      </c>
      <c r="AT250" s="154" t="s">
        <v>230</v>
      </c>
      <c r="AU250" s="154" t="s">
        <v>84</v>
      </c>
      <c r="AY250" s="16" t="s">
        <v>140</v>
      </c>
      <c r="BE250" s="155">
        <f t="shared" si="44"/>
        <v>0</v>
      </c>
      <c r="BF250" s="155">
        <f t="shared" si="45"/>
        <v>0</v>
      </c>
      <c r="BG250" s="155">
        <f t="shared" si="46"/>
        <v>0</v>
      </c>
      <c r="BH250" s="155">
        <f t="shared" si="47"/>
        <v>0</v>
      </c>
      <c r="BI250" s="155">
        <f t="shared" si="48"/>
        <v>0</v>
      </c>
      <c r="BJ250" s="16" t="s">
        <v>82</v>
      </c>
      <c r="BK250" s="155">
        <f t="shared" si="49"/>
        <v>0</v>
      </c>
      <c r="BL250" s="16" t="s">
        <v>148</v>
      </c>
      <c r="BM250" s="154" t="s">
        <v>1122</v>
      </c>
    </row>
    <row r="251" spans="1:65" s="2" customFormat="1" ht="24.2" customHeight="1">
      <c r="A251" s="31"/>
      <c r="B251" s="142"/>
      <c r="C251" s="143" t="s">
        <v>1123</v>
      </c>
      <c r="D251" s="143" t="s">
        <v>143</v>
      </c>
      <c r="E251" s="144" t="s">
        <v>907</v>
      </c>
      <c r="F251" s="145" t="s">
        <v>908</v>
      </c>
      <c r="G251" s="146" t="s">
        <v>295</v>
      </c>
      <c r="H251" s="147">
        <v>27</v>
      </c>
      <c r="I251" s="148"/>
      <c r="J251" s="149">
        <f t="shared" si="40"/>
        <v>0</v>
      </c>
      <c r="K251" s="145" t="s">
        <v>1</v>
      </c>
      <c r="L251" s="32"/>
      <c r="M251" s="150" t="s">
        <v>1</v>
      </c>
      <c r="N251" s="151" t="s">
        <v>39</v>
      </c>
      <c r="O251" s="57"/>
      <c r="P251" s="152">
        <f t="shared" si="41"/>
        <v>0</v>
      </c>
      <c r="Q251" s="152">
        <v>0</v>
      </c>
      <c r="R251" s="152">
        <f t="shared" si="42"/>
        <v>0</v>
      </c>
      <c r="S251" s="152">
        <v>0</v>
      </c>
      <c r="T251" s="153">
        <f t="shared" si="4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54" t="s">
        <v>148</v>
      </c>
      <c r="AT251" s="154" t="s">
        <v>143</v>
      </c>
      <c r="AU251" s="154" t="s">
        <v>84</v>
      </c>
      <c r="AY251" s="16" t="s">
        <v>140</v>
      </c>
      <c r="BE251" s="155">
        <f t="shared" si="44"/>
        <v>0</v>
      </c>
      <c r="BF251" s="155">
        <f t="shared" si="45"/>
        <v>0</v>
      </c>
      <c r="BG251" s="155">
        <f t="shared" si="46"/>
        <v>0</v>
      </c>
      <c r="BH251" s="155">
        <f t="shared" si="47"/>
        <v>0</v>
      </c>
      <c r="BI251" s="155">
        <f t="shared" si="48"/>
        <v>0</v>
      </c>
      <c r="BJ251" s="16" t="s">
        <v>82</v>
      </c>
      <c r="BK251" s="155">
        <f t="shared" si="49"/>
        <v>0</v>
      </c>
      <c r="BL251" s="16" t="s">
        <v>148</v>
      </c>
      <c r="BM251" s="154" t="s">
        <v>1124</v>
      </c>
    </row>
    <row r="252" spans="1:65" s="2" customFormat="1" ht="16.5" customHeight="1">
      <c r="A252" s="31"/>
      <c r="B252" s="142"/>
      <c r="C252" s="173" t="s">
        <v>1125</v>
      </c>
      <c r="D252" s="173" t="s">
        <v>230</v>
      </c>
      <c r="E252" s="174" t="s">
        <v>910</v>
      </c>
      <c r="F252" s="175" t="s">
        <v>911</v>
      </c>
      <c r="G252" s="176" t="s">
        <v>295</v>
      </c>
      <c r="H252" s="177">
        <v>90</v>
      </c>
      <c r="I252" s="178"/>
      <c r="J252" s="179">
        <f t="shared" si="40"/>
        <v>0</v>
      </c>
      <c r="K252" s="175" t="s">
        <v>1</v>
      </c>
      <c r="L252" s="180"/>
      <c r="M252" s="181" t="s">
        <v>1</v>
      </c>
      <c r="N252" s="182" t="s">
        <v>39</v>
      </c>
      <c r="O252" s="57"/>
      <c r="P252" s="152">
        <f t="shared" si="41"/>
        <v>0</v>
      </c>
      <c r="Q252" s="152">
        <v>0</v>
      </c>
      <c r="R252" s="152">
        <f t="shared" si="42"/>
        <v>0</v>
      </c>
      <c r="S252" s="152">
        <v>0</v>
      </c>
      <c r="T252" s="153">
        <f t="shared" si="4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54" t="s">
        <v>185</v>
      </c>
      <c r="AT252" s="154" t="s">
        <v>230</v>
      </c>
      <c r="AU252" s="154" t="s">
        <v>84</v>
      </c>
      <c r="AY252" s="16" t="s">
        <v>140</v>
      </c>
      <c r="BE252" s="155">
        <f t="shared" si="44"/>
        <v>0</v>
      </c>
      <c r="BF252" s="155">
        <f t="shared" si="45"/>
        <v>0</v>
      </c>
      <c r="BG252" s="155">
        <f t="shared" si="46"/>
        <v>0</v>
      </c>
      <c r="BH252" s="155">
        <f t="shared" si="47"/>
        <v>0</v>
      </c>
      <c r="BI252" s="155">
        <f t="shared" si="48"/>
        <v>0</v>
      </c>
      <c r="BJ252" s="16" t="s">
        <v>82</v>
      </c>
      <c r="BK252" s="155">
        <f t="shared" si="49"/>
        <v>0</v>
      </c>
      <c r="BL252" s="16" t="s">
        <v>148</v>
      </c>
      <c r="BM252" s="154" t="s">
        <v>1126</v>
      </c>
    </row>
    <row r="253" spans="1:65" s="2" customFormat="1" ht="24.2" customHeight="1">
      <c r="A253" s="31"/>
      <c r="B253" s="142"/>
      <c r="C253" s="143" t="s">
        <v>1127</v>
      </c>
      <c r="D253" s="143" t="s">
        <v>143</v>
      </c>
      <c r="E253" s="144" t="s">
        <v>913</v>
      </c>
      <c r="F253" s="145" t="s">
        <v>914</v>
      </c>
      <c r="G253" s="146" t="s">
        <v>295</v>
      </c>
      <c r="H253" s="147">
        <v>90</v>
      </c>
      <c r="I253" s="148"/>
      <c r="J253" s="149">
        <f t="shared" si="40"/>
        <v>0</v>
      </c>
      <c r="K253" s="145" t="s">
        <v>1</v>
      </c>
      <c r="L253" s="32"/>
      <c r="M253" s="150" t="s">
        <v>1</v>
      </c>
      <c r="N253" s="151" t="s">
        <v>39</v>
      </c>
      <c r="O253" s="57"/>
      <c r="P253" s="152">
        <f t="shared" si="41"/>
        <v>0</v>
      </c>
      <c r="Q253" s="152">
        <v>0</v>
      </c>
      <c r="R253" s="152">
        <f t="shared" si="42"/>
        <v>0</v>
      </c>
      <c r="S253" s="152">
        <v>0</v>
      </c>
      <c r="T253" s="153">
        <f t="shared" si="4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54" t="s">
        <v>148</v>
      </c>
      <c r="AT253" s="154" t="s">
        <v>143</v>
      </c>
      <c r="AU253" s="154" t="s">
        <v>84</v>
      </c>
      <c r="AY253" s="16" t="s">
        <v>140</v>
      </c>
      <c r="BE253" s="155">
        <f t="shared" si="44"/>
        <v>0</v>
      </c>
      <c r="BF253" s="155">
        <f t="shared" si="45"/>
        <v>0</v>
      </c>
      <c r="BG253" s="155">
        <f t="shared" si="46"/>
        <v>0</v>
      </c>
      <c r="BH253" s="155">
        <f t="shared" si="47"/>
        <v>0</v>
      </c>
      <c r="BI253" s="155">
        <f t="shared" si="48"/>
        <v>0</v>
      </c>
      <c r="BJ253" s="16" t="s">
        <v>82</v>
      </c>
      <c r="BK253" s="155">
        <f t="shared" si="49"/>
        <v>0</v>
      </c>
      <c r="BL253" s="16" t="s">
        <v>148</v>
      </c>
      <c r="BM253" s="154" t="s">
        <v>1128</v>
      </c>
    </row>
    <row r="254" spans="1:65" s="2" customFormat="1" ht="16.5" customHeight="1">
      <c r="A254" s="31"/>
      <c r="B254" s="142"/>
      <c r="C254" s="173" t="s">
        <v>1129</v>
      </c>
      <c r="D254" s="173" t="s">
        <v>230</v>
      </c>
      <c r="E254" s="174" t="s">
        <v>916</v>
      </c>
      <c r="F254" s="175" t="s">
        <v>917</v>
      </c>
      <c r="G254" s="176" t="s">
        <v>295</v>
      </c>
      <c r="H254" s="177">
        <v>36</v>
      </c>
      <c r="I254" s="178"/>
      <c r="J254" s="179">
        <f t="shared" si="40"/>
        <v>0</v>
      </c>
      <c r="K254" s="175" t="s">
        <v>1</v>
      </c>
      <c r="L254" s="180"/>
      <c r="M254" s="181" t="s">
        <v>1</v>
      </c>
      <c r="N254" s="182" t="s">
        <v>39</v>
      </c>
      <c r="O254" s="57"/>
      <c r="P254" s="152">
        <f t="shared" si="41"/>
        <v>0</v>
      </c>
      <c r="Q254" s="152">
        <v>0</v>
      </c>
      <c r="R254" s="152">
        <f t="shared" si="42"/>
        <v>0</v>
      </c>
      <c r="S254" s="152">
        <v>0</v>
      </c>
      <c r="T254" s="153">
        <f t="shared" si="4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54" t="s">
        <v>185</v>
      </c>
      <c r="AT254" s="154" t="s">
        <v>230</v>
      </c>
      <c r="AU254" s="154" t="s">
        <v>84</v>
      </c>
      <c r="AY254" s="16" t="s">
        <v>140</v>
      </c>
      <c r="BE254" s="155">
        <f t="shared" si="44"/>
        <v>0</v>
      </c>
      <c r="BF254" s="155">
        <f t="shared" si="45"/>
        <v>0</v>
      </c>
      <c r="BG254" s="155">
        <f t="shared" si="46"/>
        <v>0</v>
      </c>
      <c r="BH254" s="155">
        <f t="shared" si="47"/>
        <v>0</v>
      </c>
      <c r="BI254" s="155">
        <f t="shared" si="48"/>
        <v>0</v>
      </c>
      <c r="BJ254" s="16" t="s">
        <v>82</v>
      </c>
      <c r="BK254" s="155">
        <f t="shared" si="49"/>
        <v>0</v>
      </c>
      <c r="BL254" s="16" t="s">
        <v>148</v>
      </c>
      <c r="BM254" s="154" t="s">
        <v>1130</v>
      </c>
    </row>
    <row r="255" spans="1:65" s="2" customFormat="1" ht="24.2" customHeight="1">
      <c r="A255" s="31"/>
      <c r="B255" s="142"/>
      <c r="C255" s="143" t="s">
        <v>1131</v>
      </c>
      <c r="D255" s="143" t="s">
        <v>143</v>
      </c>
      <c r="E255" s="144" t="s">
        <v>913</v>
      </c>
      <c r="F255" s="145" t="s">
        <v>914</v>
      </c>
      <c r="G255" s="146" t="s">
        <v>295</v>
      </c>
      <c r="H255" s="147">
        <v>36</v>
      </c>
      <c r="I255" s="148"/>
      <c r="J255" s="149">
        <f t="shared" si="40"/>
        <v>0</v>
      </c>
      <c r="K255" s="145" t="s">
        <v>1</v>
      </c>
      <c r="L255" s="32"/>
      <c r="M255" s="150" t="s">
        <v>1</v>
      </c>
      <c r="N255" s="151" t="s">
        <v>39</v>
      </c>
      <c r="O255" s="57"/>
      <c r="P255" s="152">
        <f t="shared" si="41"/>
        <v>0</v>
      </c>
      <c r="Q255" s="152">
        <v>0</v>
      </c>
      <c r="R255" s="152">
        <f t="shared" si="42"/>
        <v>0</v>
      </c>
      <c r="S255" s="152">
        <v>0</v>
      </c>
      <c r="T255" s="153">
        <f t="shared" si="4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54" t="s">
        <v>148</v>
      </c>
      <c r="AT255" s="154" t="s">
        <v>143</v>
      </c>
      <c r="AU255" s="154" t="s">
        <v>84</v>
      </c>
      <c r="AY255" s="16" t="s">
        <v>140</v>
      </c>
      <c r="BE255" s="155">
        <f t="shared" si="44"/>
        <v>0</v>
      </c>
      <c r="BF255" s="155">
        <f t="shared" si="45"/>
        <v>0</v>
      </c>
      <c r="BG255" s="155">
        <f t="shared" si="46"/>
        <v>0</v>
      </c>
      <c r="BH255" s="155">
        <f t="shared" si="47"/>
        <v>0</v>
      </c>
      <c r="BI255" s="155">
        <f t="shared" si="48"/>
        <v>0</v>
      </c>
      <c r="BJ255" s="16" t="s">
        <v>82</v>
      </c>
      <c r="BK255" s="155">
        <f t="shared" si="49"/>
        <v>0</v>
      </c>
      <c r="BL255" s="16" t="s">
        <v>148</v>
      </c>
      <c r="BM255" s="154" t="s">
        <v>1132</v>
      </c>
    </row>
    <row r="256" spans="1:65" s="2" customFormat="1" ht="24.2" customHeight="1">
      <c r="A256" s="31"/>
      <c r="B256" s="142"/>
      <c r="C256" s="173" t="s">
        <v>1133</v>
      </c>
      <c r="D256" s="173" t="s">
        <v>230</v>
      </c>
      <c r="E256" s="174" t="s">
        <v>1007</v>
      </c>
      <c r="F256" s="175" t="s">
        <v>1008</v>
      </c>
      <c r="G256" s="176" t="s">
        <v>885</v>
      </c>
      <c r="H256" s="177">
        <v>30</v>
      </c>
      <c r="I256" s="178"/>
      <c r="J256" s="179">
        <f t="shared" si="40"/>
        <v>0</v>
      </c>
      <c r="K256" s="175" t="s">
        <v>1</v>
      </c>
      <c r="L256" s="180"/>
      <c r="M256" s="181" t="s">
        <v>1</v>
      </c>
      <c r="N256" s="182" t="s">
        <v>39</v>
      </c>
      <c r="O256" s="57"/>
      <c r="P256" s="152">
        <f t="shared" si="41"/>
        <v>0</v>
      </c>
      <c r="Q256" s="152">
        <v>0</v>
      </c>
      <c r="R256" s="152">
        <f t="shared" si="42"/>
        <v>0</v>
      </c>
      <c r="S256" s="152">
        <v>0</v>
      </c>
      <c r="T256" s="153">
        <f t="shared" si="4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54" t="s">
        <v>185</v>
      </c>
      <c r="AT256" s="154" t="s">
        <v>230</v>
      </c>
      <c r="AU256" s="154" t="s">
        <v>84</v>
      </c>
      <c r="AY256" s="16" t="s">
        <v>140</v>
      </c>
      <c r="BE256" s="155">
        <f t="shared" si="44"/>
        <v>0</v>
      </c>
      <c r="BF256" s="155">
        <f t="shared" si="45"/>
        <v>0</v>
      </c>
      <c r="BG256" s="155">
        <f t="shared" si="46"/>
        <v>0</v>
      </c>
      <c r="BH256" s="155">
        <f t="shared" si="47"/>
        <v>0</v>
      </c>
      <c r="BI256" s="155">
        <f t="shared" si="48"/>
        <v>0</v>
      </c>
      <c r="BJ256" s="16" t="s">
        <v>82</v>
      </c>
      <c r="BK256" s="155">
        <f t="shared" si="49"/>
        <v>0</v>
      </c>
      <c r="BL256" s="16" t="s">
        <v>148</v>
      </c>
      <c r="BM256" s="154" t="s">
        <v>1134</v>
      </c>
    </row>
    <row r="257" spans="1:65" s="2" customFormat="1" ht="24.2" customHeight="1">
      <c r="A257" s="31"/>
      <c r="B257" s="142"/>
      <c r="C257" s="143" t="s">
        <v>1135</v>
      </c>
      <c r="D257" s="143" t="s">
        <v>143</v>
      </c>
      <c r="E257" s="144" t="s">
        <v>1010</v>
      </c>
      <c r="F257" s="145" t="s">
        <v>1011</v>
      </c>
      <c r="G257" s="146" t="s">
        <v>157</v>
      </c>
      <c r="H257" s="147">
        <v>30</v>
      </c>
      <c r="I257" s="148"/>
      <c r="J257" s="149">
        <f t="shared" si="40"/>
        <v>0</v>
      </c>
      <c r="K257" s="145" t="s">
        <v>1</v>
      </c>
      <c r="L257" s="32"/>
      <c r="M257" s="150" t="s">
        <v>1</v>
      </c>
      <c r="N257" s="151" t="s">
        <v>39</v>
      </c>
      <c r="O257" s="57"/>
      <c r="P257" s="152">
        <f t="shared" si="41"/>
        <v>0</v>
      </c>
      <c r="Q257" s="152">
        <v>0</v>
      </c>
      <c r="R257" s="152">
        <f t="shared" si="42"/>
        <v>0</v>
      </c>
      <c r="S257" s="152">
        <v>0</v>
      </c>
      <c r="T257" s="153">
        <f t="shared" si="4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54" t="s">
        <v>148</v>
      </c>
      <c r="AT257" s="154" t="s">
        <v>143</v>
      </c>
      <c r="AU257" s="154" t="s">
        <v>84</v>
      </c>
      <c r="AY257" s="16" t="s">
        <v>140</v>
      </c>
      <c r="BE257" s="155">
        <f t="shared" si="44"/>
        <v>0</v>
      </c>
      <c r="BF257" s="155">
        <f t="shared" si="45"/>
        <v>0</v>
      </c>
      <c r="BG257" s="155">
        <f t="shared" si="46"/>
        <v>0</v>
      </c>
      <c r="BH257" s="155">
        <f t="shared" si="47"/>
        <v>0</v>
      </c>
      <c r="BI257" s="155">
        <f t="shared" si="48"/>
        <v>0</v>
      </c>
      <c r="BJ257" s="16" t="s">
        <v>82</v>
      </c>
      <c r="BK257" s="155">
        <f t="shared" si="49"/>
        <v>0</v>
      </c>
      <c r="BL257" s="16" t="s">
        <v>148</v>
      </c>
      <c r="BM257" s="154" t="s">
        <v>1136</v>
      </c>
    </row>
    <row r="258" spans="1:65" s="2" customFormat="1" ht="24.2" customHeight="1">
      <c r="A258" s="31"/>
      <c r="B258" s="142"/>
      <c r="C258" s="173" t="s">
        <v>1137</v>
      </c>
      <c r="D258" s="173" t="s">
        <v>230</v>
      </c>
      <c r="E258" s="174" t="s">
        <v>1013</v>
      </c>
      <c r="F258" s="175" t="s">
        <v>1014</v>
      </c>
      <c r="G258" s="176" t="s">
        <v>885</v>
      </c>
      <c r="H258" s="177">
        <v>30</v>
      </c>
      <c r="I258" s="178"/>
      <c r="J258" s="179">
        <f t="shared" si="40"/>
        <v>0</v>
      </c>
      <c r="K258" s="175" t="s">
        <v>1</v>
      </c>
      <c r="L258" s="180"/>
      <c r="M258" s="181" t="s">
        <v>1</v>
      </c>
      <c r="N258" s="182" t="s">
        <v>39</v>
      </c>
      <c r="O258" s="57"/>
      <c r="P258" s="152">
        <f t="shared" si="41"/>
        <v>0</v>
      </c>
      <c r="Q258" s="152">
        <v>0</v>
      </c>
      <c r="R258" s="152">
        <f t="shared" si="42"/>
        <v>0</v>
      </c>
      <c r="S258" s="152">
        <v>0</v>
      </c>
      <c r="T258" s="153">
        <f t="shared" si="4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54" t="s">
        <v>185</v>
      </c>
      <c r="AT258" s="154" t="s">
        <v>230</v>
      </c>
      <c r="AU258" s="154" t="s">
        <v>84</v>
      </c>
      <c r="AY258" s="16" t="s">
        <v>140</v>
      </c>
      <c r="BE258" s="155">
        <f t="shared" si="44"/>
        <v>0</v>
      </c>
      <c r="BF258" s="155">
        <f t="shared" si="45"/>
        <v>0</v>
      </c>
      <c r="BG258" s="155">
        <f t="shared" si="46"/>
        <v>0</v>
      </c>
      <c r="BH258" s="155">
        <f t="shared" si="47"/>
        <v>0</v>
      </c>
      <c r="BI258" s="155">
        <f t="shared" si="48"/>
        <v>0</v>
      </c>
      <c r="BJ258" s="16" t="s">
        <v>82</v>
      </c>
      <c r="BK258" s="155">
        <f t="shared" si="49"/>
        <v>0</v>
      </c>
      <c r="BL258" s="16" t="s">
        <v>148</v>
      </c>
      <c r="BM258" s="154" t="s">
        <v>1138</v>
      </c>
    </row>
    <row r="259" spans="1:65" s="2" customFormat="1" ht="33" customHeight="1">
      <c r="A259" s="31"/>
      <c r="B259" s="142"/>
      <c r="C259" s="143" t="s">
        <v>1139</v>
      </c>
      <c r="D259" s="143" t="s">
        <v>143</v>
      </c>
      <c r="E259" s="144" t="s">
        <v>887</v>
      </c>
      <c r="F259" s="145" t="s">
        <v>888</v>
      </c>
      <c r="G259" s="146" t="s">
        <v>157</v>
      </c>
      <c r="H259" s="147">
        <v>30</v>
      </c>
      <c r="I259" s="148"/>
      <c r="J259" s="149">
        <f t="shared" si="40"/>
        <v>0</v>
      </c>
      <c r="K259" s="145" t="s">
        <v>1</v>
      </c>
      <c r="L259" s="32"/>
      <c r="M259" s="150" t="s">
        <v>1</v>
      </c>
      <c r="N259" s="151" t="s">
        <v>39</v>
      </c>
      <c r="O259" s="57"/>
      <c r="P259" s="152">
        <f t="shared" si="41"/>
        <v>0</v>
      </c>
      <c r="Q259" s="152">
        <v>0</v>
      </c>
      <c r="R259" s="152">
        <f t="shared" si="42"/>
        <v>0</v>
      </c>
      <c r="S259" s="152">
        <v>0</v>
      </c>
      <c r="T259" s="153">
        <f t="shared" si="4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54" t="s">
        <v>148</v>
      </c>
      <c r="AT259" s="154" t="s">
        <v>143</v>
      </c>
      <c r="AU259" s="154" t="s">
        <v>84</v>
      </c>
      <c r="AY259" s="16" t="s">
        <v>140</v>
      </c>
      <c r="BE259" s="155">
        <f t="shared" si="44"/>
        <v>0</v>
      </c>
      <c r="BF259" s="155">
        <f t="shared" si="45"/>
        <v>0</v>
      </c>
      <c r="BG259" s="155">
        <f t="shared" si="46"/>
        <v>0</v>
      </c>
      <c r="BH259" s="155">
        <f t="shared" si="47"/>
        <v>0</v>
      </c>
      <c r="BI259" s="155">
        <f t="shared" si="48"/>
        <v>0</v>
      </c>
      <c r="BJ259" s="16" t="s">
        <v>82</v>
      </c>
      <c r="BK259" s="155">
        <f t="shared" si="49"/>
        <v>0</v>
      </c>
      <c r="BL259" s="16" t="s">
        <v>148</v>
      </c>
      <c r="BM259" s="154" t="s">
        <v>1140</v>
      </c>
    </row>
    <row r="260" spans="1:65" s="2" customFormat="1" ht="16.5" customHeight="1">
      <c r="A260" s="31"/>
      <c r="B260" s="142"/>
      <c r="C260" s="173" t="s">
        <v>1141</v>
      </c>
      <c r="D260" s="173" t="s">
        <v>230</v>
      </c>
      <c r="E260" s="174" t="s">
        <v>920</v>
      </c>
      <c r="F260" s="175" t="s">
        <v>921</v>
      </c>
      <c r="G260" s="176" t="s">
        <v>295</v>
      </c>
      <c r="H260" s="177">
        <v>102</v>
      </c>
      <c r="I260" s="178"/>
      <c r="J260" s="179">
        <f t="shared" si="40"/>
        <v>0</v>
      </c>
      <c r="K260" s="175" t="s">
        <v>1</v>
      </c>
      <c r="L260" s="180"/>
      <c r="M260" s="181" t="s">
        <v>1</v>
      </c>
      <c r="N260" s="182" t="s">
        <v>39</v>
      </c>
      <c r="O260" s="57"/>
      <c r="P260" s="152">
        <f t="shared" si="41"/>
        <v>0</v>
      </c>
      <c r="Q260" s="152">
        <v>0</v>
      </c>
      <c r="R260" s="152">
        <f t="shared" si="42"/>
        <v>0</v>
      </c>
      <c r="S260" s="152">
        <v>0</v>
      </c>
      <c r="T260" s="153">
        <f t="shared" si="4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54" t="s">
        <v>185</v>
      </c>
      <c r="AT260" s="154" t="s">
        <v>230</v>
      </c>
      <c r="AU260" s="154" t="s">
        <v>84</v>
      </c>
      <c r="AY260" s="16" t="s">
        <v>140</v>
      </c>
      <c r="BE260" s="155">
        <f t="shared" si="44"/>
        <v>0</v>
      </c>
      <c r="BF260" s="155">
        <f t="shared" si="45"/>
        <v>0</v>
      </c>
      <c r="BG260" s="155">
        <f t="shared" si="46"/>
        <v>0</v>
      </c>
      <c r="BH260" s="155">
        <f t="shared" si="47"/>
        <v>0</v>
      </c>
      <c r="BI260" s="155">
        <f t="shared" si="48"/>
        <v>0</v>
      </c>
      <c r="BJ260" s="16" t="s">
        <v>82</v>
      </c>
      <c r="BK260" s="155">
        <f t="shared" si="49"/>
        <v>0</v>
      </c>
      <c r="BL260" s="16" t="s">
        <v>148</v>
      </c>
      <c r="BM260" s="154" t="s">
        <v>1142</v>
      </c>
    </row>
    <row r="261" spans="1:65" s="2" customFormat="1" ht="24.2" customHeight="1">
      <c r="A261" s="31"/>
      <c r="B261" s="142"/>
      <c r="C261" s="143" t="s">
        <v>1143</v>
      </c>
      <c r="D261" s="143" t="s">
        <v>143</v>
      </c>
      <c r="E261" s="144" t="s">
        <v>923</v>
      </c>
      <c r="F261" s="145" t="s">
        <v>924</v>
      </c>
      <c r="G261" s="146" t="s">
        <v>295</v>
      </c>
      <c r="H261" s="147">
        <v>102</v>
      </c>
      <c r="I261" s="148"/>
      <c r="J261" s="149">
        <f t="shared" si="40"/>
        <v>0</v>
      </c>
      <c r="K261" s="145" t="s">
        <v>1</v>
      </c>
      <c r="L261" s="32"/>
      <c r="M261" s="150" t="s">
        <v>1</v>
      </c>
      <c r="N261" s="151" t="s">
        <v>39</v>
      </c>
      <c r="O261" s="57"/>
      <c r="P261" s="152">
        <f t="shared" si="41"/>
        <v>0</v>
      </c>
      <c r="Q261" s="152">
        <v>0</v>
      </c>
      <c r="R261" s="152">
        <f t="shared" si="42"/>
        <v>0</v>
      </c>
      <c r="S261" s="152">
        <v>0</v>
      </c>
      <c r="T261" s="153">
        <f t="shared" si="4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54" t="s">
        <v>148</v>
      </c>
      <c r="AT261" s="154" t="s">
        <v>143</v>
      </c>
      <c r="AU261" s="154" t="s">
        <v>84</v>
      </c>
      <c r="AY261" s="16" t="s">
        <v>140</v>
      </c>
      <c r="BE261" s="155">
        <f t="shared" si="44"/>
        <v>0</v>
      </c>
      <c r="BF261" s="155">
        <f t="shared" si="45"/>
        <v>0</v>
      </c>
      <c r="BG261" s="155">
        <f t="shared" si="46"/>
        <v>0</v>
      </c>
      <c r="BH261" s="155">
        <f t="shared" si="47"/>
        <v>0</v>
      </c>
      <c r="BI261" s="155">
        <f t="shared" si="48"/>
        <v>0</v>
      </c>
      <c r="BJ261" s="16" t="s">
        <v>82</v>
      </c>
      <c r="BK261" s="155">
        <f t="shared" si="49"/>
        <v>0</v>
      </c>
      <c r="BL261" s="16" t="s">
        <v>148</v>
      </c>
      <c r="BM261" s="154" t="s">
        <v>1144</v>
      </c>
    </row>
    <row r="262" spans="1:65" s="2" customFormat="1" ht="24.2" customHeight="1">
      <c r="A262" s="31"/>
      <c r="B262" s="142"/>
      <c r="C262" s="173" t="s">
        <v>1145</v>
      </c>
      <c r="D262" s="173" t="s">
        <v>230</v>
      </c>
      <c r="E262" s="174" t="s">
        <v>926</v>
      </c>
      <c r="F262" s="175" t="s">
        <v>927</v>
      </c>
      <c r="G262" s="176" t="s">
        <v>885</v>
      </c>
      <c r="H262" s="177">
        <v>5</v>
      </c>
      <c r="I262" s="178"/>
      <c r="J262" s="179">
        <f t="shared" si="40"/>
        <v>0</v>
      </c>
      <c r="K262" s="175" t="s">
        <v>1</v>
      </c>
      <c r="L262" s="180"/>
      <c r="M262" s="181" t="s">
        <v>1</v>
      </c>
      <c r="N262" s="182" t="s">
        <v>39</v>
      </c>
      <c r="O262" s="57"/>
      <c r="P262" s="152">
        <f t="shared" si="41"/>
        <v>0</v>
      </c>
      <c r="Q262" s="152">
        <v>0</v>
      </c>
      <c r="R262" s="152">
        <f t="shared" si="42"/>
        <v>0</v>
      </c>
      <c r="S262" s="152">
        <v>0</v>
      </c>
      <c r="T262" s="153">
        <f t="shared" si="4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54" t="s">
        <v>185</v>
      </c>
      <c r="AT262" s="154" t="s">
        <v>230</v>
      </c>
      <c r="AU262" s="154" t="s">
        <v>84</v>
      </c>
      <c r="AY262" s="16" t="s">
        <v>140</v>
      </c>
      <c r="BE262" s="155">
        <f t="shared" si="44"/>
        <v>0</v>
      </c>
      <c r="BF262" s="155">
        <f t="shared" si="45"/>
        <v>0</v>
      </c>
      <c r="BG262" s="155">
        <f t="shared" si="46"/>
        <v>0</v>
      </c>
      <c r="BH262" s="155">
        <f t="shared" si="47"/>
        <v>0</v>
      </c>
      <c r="BI262" s="155">
        <f t="shared" si="48"/>
        <v>0</v>
      </c>
      <c r="BJ262" s="16" t="s">
        <v>82</v>
      </c>
      <c r="BK262" s="155">
        <f t="shared" si="49"/>
        <v>0</v>
      </c>
      <c r="BL262" s="16" t="s">
        <v>148</v>
      </c>
      <c r="BM262" s="154" t="s">
        <v>1146</v>
      </c>
    </row>
    <row r="263" spans="1:65" s="2" customFormat="1" ht="24.2" customHeight="1">
      <c r="A263" s="31"/>
      <c r="B263" s="142"/>
      <c r="C263" s="143" t="s">
        <v>1147</v>
      </c>
      <c r="D263" s="143" t="s">
        <v>143</v>
      </c>
      <c r="E263" s="144" t="s">
        <v>929</v>
      </c>
      <c r="F263" s="145" t="s">
        <v>930</v>
      </c>
      <c r="G263" s="146" t="s">
        <v>157</v>
      </c>
      <c r="H263" s="147">
        <v>5</v>
      </c>
      <c r="I263" s="148"/>
      <c r="J263" s="149">
        <f t="shared" si="40"/>
        <v>0</v>
      </c>
      <c r="K263" s="145" t="s">
        <v>1</v>
      </c>
      <c r="L263" s="32"/>
      <c r="M263" s="150" t="s">
        <v>1</v>
      </c>
      <c r="N263" s="151" t="s">
        <v>39</v>
      </c>
      <c r="O263" s="57"/>
      <c r="P263" s="152">
        <f t="shared" si="41"/>
        <v>0</v>
      </c>
      <c r="Q263" s="152">
        <v>0</v>
      </c>
      <c r="R263" s="152">
        <f t="shared" si="42"/>
        <v>0</v>
      </c>
      <c r="S263" s="152">
        <v>0</v>
      </c>
      <c r="T263" s="153">
        <f t="shared" si="4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54" t="s">
        <v>148</v>
      </c>
      <c r="AT263" s="154" t="s">
        <v>143</v>
      </c>
      <c r="AU263" s="154" t="s">
        <v>84</v>
      </c>
      <c r="AY263" s="16" t="s">
        <v>140</v>
      </c>
      <c r="BE263" s="155">
        <f t="shared" si="44"/>
        <v>0</v>
      </c>
      <c r="BF263" s="155">
        <f t="shared" si="45"/>
        <v>0</v>
      </c>
      <c r="BG263" s="155">
        <f t="shared" si="46"/>
        <v>0</v>
      </c>
      <c r="BH263" s="155">
        <f t="shared" si="47"/>
        <v>0</v>
      </c>
      <c r="BI263" s="155">
        <f t="shared" si="48"/>
        <v>0</v>
      </c>
      <c r="BJ263" s="16" t="s">
        <v>82</v>
      </c>
      <c r="BK263" s="155">
        <f t="shared" si="49"/>
        <v>0</v>
      </c>
      <c r="BL263" s="16" t="s">
        <v>148</v>
      </c>
      <c r="BM263" s="154" t="s">
        <v>1148</v>
      </c>
    </row>
    <row r="264" spans="1:65" s="2" customFormat="1" ht="16.5" customHeight="1">
      <c r="A264" s="31"/>
      <c r="B264" s="142"/>
      <c r="C264" s="173" t="s">
        <v>1149</v>
      </c>
      <c r="D264" s="173" t="s">
        <v>230</v>
      </c>
      <c r="E264" s="174" t="s">
        <v>932</v>
      </c>
      <c r="F264" s="175" t="s">
        <v>933</v>
      </c>
      <c r="G264" s="176" t="s">
        <v>934</v>
      </c>
      <c r="H264" s="177">
        <v>9</v>
      </c>
      <c r="I264" s="178"/>
      <c r="J264" s="179">
        <f t="shared" si="40"/>
        <v>0</v>
      </c>
      <c r="K264" s="175" t="s">
        <v>1</v>
      </c>
      <c r="L264" s="180"/>
      <c r="M264" s="181" t="s">
        <v>1</v>
      </c>
      <c r="N264" s="182" t="s">
        <v>39</v>
      </c>
      <c r="O264" s="57"/>
      <c r="P264" s="152">
        <f t="shared" si="41"/>
        <v>0</v>
      </c>
      <c r="Q264" s="152">
        <v>0</v>
      </c>
      <c r="R264" s="152">
        <f t="shared" si="42"/>
        <v>0</v>
      </c>
      <c r="S264" s="152">
        <v>0</v>
      </c>
      <c r="T264" s="153">
        <f t="shared" si="4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54" t="s">
        <v>185</v>
      </c>
      <c r="AT264" s="154" t="s">
        <v>230</v>
      </c>
      <c r="AU264" s="154" t="s">
        <v>84</v>
      </c>
      <c r="AY264" s="16" t="s">
        <v>140</v>
      </c>
      <c r="BE264" s="155">
        <f t="shared" si="44"/>
        <v>0</v>
      </c>
      <c r="BF264" s="155">
        <f t="shared" si="45"/>
        <v>0</v>
      </c>
      <c r="BG264" s="155">
        <f t="shared" si="46"/>
        <v>0</v>
      </c>
      <c r="BH264" s="155">
        <f t="shared" si="47"/>
        <v>0</v>
      </c>
      <c r="BI264" s="155">
        <f t="shared" si="48"/>
        <v>0</v>
      </c>
      <c r="BJ264" s="16" t="s">
        <v>82</v>
      </c>
      <c r="BK264" s="155">
        <f t="shared" si="49"/>
        <v>0</v>
      </c>
      <c r="BL264" s="16" t="s">
        <v>148</v>
      </c>
      <c r="BM264" s="154" t="s">
        <v>1150</v>
      </c>
    </row>
    <row r="265" spans="1:65" s="2" customFormat="1" ht="16.5" customHeight="1">
      <c r="A265" s="31"/>
      <c r="B265" s="142"/>
      <c r="C265" s="173" t="s">
        <v>1151</v>
      </c>
      <c r="D265" s="173" t="s">
        <v>230</v>
      </c>
      <c r="E265" s="174" t="s">
        <v>936</v>
      </c>
      <c r="F265" s="175" t="s">
        <v>937</v>
      </c>
      <c r="G265" s="176" t="s">
        <v>902</v>
      </c>
      <c r="H265" s="177">
        <v>438</v>
      </c>
      <c r="I265" s="178"/>
      <c r="J265" s="179">
        <f t="shared" si="40"/>
        <v>0</v>
      </c>
      <c r="K265" s="175" t="s">
        <v>1</v>
      </c>
      <c r="L265" s="180"/>
      <c r="M265" s="181" t="s">
        <v>1</v>
      </c>
      <c r="N265" s="182" t="s">
        <v>39</v>
      </c>
      <c r="O265" s="57"/>
      <c r="P265" s="152">
        <f t="shared" si="41"/>
        <v>0</v>
      </c>
      <c r="Q265" s="152">
        <v>0</v>
      </c>
      <c r="R265" s="152">
        <f t="shared" si="42"/>
        <v>0</v>
      </c>
      <c r="S265" s="152">
        <v>0</v>
      </c>
      <c r="T265" s="153">
        <f t="shared" si="4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54" t="s">
        <v>185</v>
      </c>
      <c r="AT265" s="154" t="s">
        <v>230</v>
      </c>
      <c r="AU265" s="154" t="s">
        <v>84</v>
      </c>
      <c r="AY265" s="16" t="s">
        <v>140</v>
      </c>
      <c r="BE265" s="155">
        <f t="shared" si="44"/>
        <v>0</v>
      </c>
      <c r="BF265" s="155">
        <f t="shared" si="45"/>
        <v>0</v>
      </c>
      <c r="BG265" s="155">
        <f t="shared" si="46"/>
        <v>0</v>
      </c>
      <c r="BH265" s="155">
        <f t="shared" si="47"/>
        <v>0</v>
      </c>
      <c r="BI265" s="155">
        <f t="shared" si="48"/>
        <v>0</v>
      </c>
      <c r="BJ265" s="16" t="s">
        <v>82</v>
      </c>
      <c r="BK265" s="155">
        <f t="shared" si="49"/>
        <v>0</v>
      </c>
      <c r="BL265" s="16" t="s">
        <v>148</v>
      </c>
      <c r="BM265" s="154" t="s">
        <v>1152</v>
      </c>
    </row>
    <row r="266" spans="1:65" s="2" customFormat="1" ht="24.2" customHeight="1">
      <c r="A266" s="31"/>
      <c r="B266" s="142"/>
      <c r="C266" s="143" t="s">
        <v>1153</v>
      </c>
      <c r="D266" s="143" t="s">
        <v>143</v>
      </c>
      <c r="E266" s="144" t="s">
        <v>939</v>
      </c>
      <c r="F266" s="145" t="s">
        <v>940</v>
      </c>
      <c r="G266" s="146" t="s">
        <v>157</v>
      </c>
      <c r="H266" s="147">
        <v>438</v>
      </c>
      <c r="I266" s="148"/>
      <c r="J266" s="149">
        <f t="shared" si="40"/>
        <v>0</v>
      </c>
      <c r="K266" s="145" t="s">
        <v>1</v>
      </c>
      <c r="L266" s="32"/>
      <c r="M266" s="150" t="s">
        <v>1</v>
      </c>
      <c r="N266" s="151" t="s">
        <v>39</v>
      </c>
      <c r="O266" s="57"/>
      <c r="P266" s="152">
        <f t="shared" si="41"/>
        <v>0</v>
      </c>
      <c r="Q266" s="152">
        <v>0</v>
      </c>
      <c r="R266" s="152">
        <f t="shared" si="42"/>
        <v>0</v>
      </c>
      <c r="S266" s="152">
        <v>0</v>
      </c>
      <c r="T266" s="153">
        <f t="shared" si="4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54" t="s">
        <v>148</v>
      </c>
      <c r="AT266" s="154" t="s">
        <v>143</v>
      </c>
      <c r="AU266" s="154" t="s">
        <v>84</v>
      </c>
      <c r="AY266" s="16" t="s">
        <v>140</v>
      </c>
      <c r="BE266" s="155">
        <f t="shared" si="44"/>
        <v>0</v>
      </c>
      <c r="BF266" s="155">
        <f t="shared" si="45"/>
        <v>0</v>
      </c>
      <c r="BG266" s="155">
        <f t="shared" si="46"/>
        <v>0</v>
      </c>
      <c r="BH266" s="155">
        <f t="shared" si="47"/>
        <v>0</v>
      </c>
      <c r="BI266" s="155">
        <f t="shared" si="48"/>
        <v>0</v>
      </c>
      <c r="BJ266" s="16" t="s">
        <v>82</v>
      </c>
      <c r="BK266" s="155">
        <f t="shared" si="49"/>
        <v>0</v>
      </c>
      <c r="BL266" s="16" t="s">
        <v>148</v>
      </c>
      <c r="BM266" s="154" t="s">
        <v>1154</v>
      </c>
    </row>
    <row r="267" spans="1:65" s="2" customFormat="1" ht="16.5" customHeight="1">
      <c r="A267" s="31"/>
      <c r="B267" s="142"/>
      <c r="C267" s="173" t="s">
        <v>1155</v>
      </c>
      <c r="D267" s="173" t="s">
        <v>230</v>
      </c>
      <c r="E267" s="174" t="s">
        <v>942</v>
      </c>
      <c r="F267" s="175" t="s">
        <v>943</v>
      </c>
      <c r="G267" s="176" t="s">
        <v>902</v>
      </c>
      <c r="H267" s="177">
        <v>20</v>
      </c>
      <c r="I267" s="178"/>
      <c r="J267" s="179">
        <f t="shared" si="40"/>
        <v>0</v>
      </c>
      <c r="K267" s="175" t="s">
        <v>1</v>
      </c>
      <c r="L267" s="180"/>
      <c r="M267" s="181" t="s">
        <v>1</v>
      </c>
      <c r="N267" s="182" t="s">
        <v>39</v>
      </c>
      <c r="O267" s="57"/>
      <c r="P267" s="152">
        <f t="shared" si="41"/>
        <v>0</v>
      </c>
      <c r="Q267" s="152">
        <v>0</v>
      </c>
      <c r="R267" s="152">
        <f t="shared" si="42"/>
        <v>0</v>
      </c>
      <c r="S267" s="152">
        <v>0</v>
      </c>
      <c r="T267" s="153">
        <f t="shared" si="4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54" t="s">
        <v>185</v>
      </c>
      <c r="AT267" s="154" t="s">
        <v>230</v>
      </c>
      <c r="AU267" s="154" t="s">
        <v>84</v>
      </c>
      <c r="AY267" s="16" t="s">
        <v>140</v>
      </c>
      <c r="BE267" s="155">
        <f t="shared" si="44"/>
        <v>0</v>
      </c>
      <c r="BF267" s="155">
        <f t="shared" si="45"/>
        <v>0</v>
      </c>
      <c r="BG267" s="155">
        <f t="shared" si="46"/>
        <v>0</v>
      </c>
      <c r="BH267" s="155">
        <f t="shared" si="47"/>
        <v>0</v>
      </c>
      <c r="BI267" s="155">
        <f t="shared" si="48"/>
        <v>0</v>
      </c>
      <c r="BJ267" s="16" t="s">
        <v>82</v>
      </c>
      <c r="BK267" s="155">
        <f t="shared" si="49"/>
        <v>0</v>
      </c>
      <c r="BL267" s="16" t="s">
        <v>148</v>
      </c>
      <c r="BM267" s="154" t="s">
        <v>1156</v>
      </c>
    </row>
    <row r="268" spans="1:65" s="2" customFormat="1" ht="24.2" customHeight="1">
      <c r="A268" s="31"/>
      <c r="B268" s="142"/>
      <c r="C268" s="143" t="s">
        <v>1157</v>
      </c>
      <c r="D268" s="143" t="s">
        <v>143</v>
      </c>
      <c r="E268" s="144" t="s">
        <v>945</v>
      </c>
      <c r="F268" s="145" t="s">
        <v>946</v>
      </c>
      <c r="G268" s="146" t="s">
        <v>157</v>
      </c>
      <c r="H268" s="147">
        <v>20</v>
      </c>
      <c r="I268" s="148"/>
      <c r="J268" s="149">
        <f t="shared" si="40"/>
        <v>0</v>
      </c>
      <c r="K268" s="145" t="s">
        <v>1</v>
      </c>
      <c r="L268" s="32"/>
      <c r="M268" s="150" t="s">
        <v>1</v>
      </c>
      <c r="N268" s="151" t="s">
        <v>39</v>
      </c>
      <c r="O268" s="57"/>
      <c r="P268" s="152">
        <f t="shared" si="41"/>
        <v>0</v>
      </c>
      <c r="Q268" s="152">
        <v>0</v>
      </c>
      <c r="R268" s="152">
        <f t="shared" si="42"/>
        <v>0</v>
      </c>
      <c r="S268" s="152">
        <v>0</v>
      </c>
      <c r="T268" s="153">
        <f t="shared" si="4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54" t="s">
        <v>148</v>
      </c>
      <c r="AT268" s="154" t="s">
        <v>143</v>
      </c>
      <c r="AU268" s="154" t="s">
        <v>84</v>
      </c>
      <c r="AY268" s="16" t="s">
        <v>140</v>
      </c>
      <c r="BE268" s="155">
        <f t="shared" si="44"/>
        <v>0</v>
      </c>
      <c r="BF268" s="155">
        <f t="shared" si="45"/>
        <v>0</v>
      </c>
      <c r="BG268" s="155">
        <f t="shared" si="46"/>
        <v>0</v>
      </c>
      <c r="BH268" s="155">
        <f t="shared" si="47"/>
        <v>0</v>
      </c>
      <c r="BI268" s="155">
        <f t="shared" si="48"/>
        <v>0</v>
      </c>
      <c r="BJ268" s="16" t="s">
        <v>82</v>
      </c>
      <c r="BK268" s="155">
        <f t="shared" si="49"/>
        <v>0</v>
      </c>
      <c r="BL268" s="16" t="s">
        <v>148</v>
      </c>
      <c r="BM268" s="154" t="s">
        <v>1158</v>
      </c>
    </row>
    <row r="269" spans="1:65" s="2" customFormat="1" ht="16.5" customHeight="1">
      <c r="A269" s="31"/>
      <c r="B269" s="142"/>
      <c r="C269" s="173" t="s">
        <v>1159</v>
      </c>
      <c r="D269" s="173" t="s">
        <v>230</v>
      </c>
      <c r="E269" s="174" t="s">
        <v>948</v>
      </c>
      <c r="F269" s="175" t="s">
        <v>949</v>
      </c>
      <c r="G269" s="176" t="s">
        <v>902</v>
      </c>
      <c r="H269" s="177">
        <v>5</v>
      </c>
      <c r="I269" s="178"/>
      <c r="J269" s="179">
        <f t="shared" si="40"/>
        <v>0</v>
      </c>
      <c r="K269" s="175" t="s">
        <v>1</v>
      </c>
      <c r="L269" s="180"/>
      <c r="M269" s="181" t="s">
        <v>1</v>
      </c>
      <c r="N269" s="182" t="s">
        <v>39</v>
      </c>
      <c r="O269" s="57"/>
      <c r="P269" s="152">
        <f t="shared" si="41"/>
        <v>0</v>
      </c>
      <c r="Q269" s="152">
        <v>0</v>
      </c>
      <c r="R269" s="152">
        <f t="shared" si="42"/>
        <v>0</v>
      </c>
      <c r="S269" s="152">
        <v>0</v>
      </c>
      <c r="T269" s="153">
        <f t="shared" si="4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54" t="s">
        <v>185</v>
      </c>
      <c r="AT269" s="154" t="s">
        <v>230</v>
      </c>
      <c r="AU269" s="154" t="s">
        <v>84</v>
      </c>
      <c r="AY269" s="16" t="s">
        <v>140</v>
      </c>
      <c r="BE269" s="155">
        <f t="shared" si="44"/>
        <v>0</v>
      </c>
      <c r="BF269" s="155">
        <f t="shared" si="45"/>
        <v>0</v>
      </c>
      <c r="BG269" s="155">
        <f t="shared" si="46"/>
        <v>0</v>
      </c>
      <c r="BH269" s="155">
        <f t="shared" si="47"/>
        <v>0</v>
      </c>
      <c r="BI269" s="155">
        <f t="shared" si="48"/>
        <v>0</v>
      </c>
      <c r="BJ269" s="16" t="s">
        <v>82</v>
      </c>
      <c r="BK269" s="155">
        <f t="shared" si="49"/>
        <v>0</v>
      </c>
      <c r="BL269" s="16" t="s">
        <v>148</v>
      </c>
      <c r="BM269" s="154" t="s">
        <v>1160</v>
      </c>
    </row>
    <row r="270" spans="1:65" s="2" customFormat="1" ht="24.2" customHeight="1">
      <c r="A270" s="31"/>
      <c r="B270" s="142"/>
      <c r="C270" s="143" t="s">
        <v>1161</v>
      </c>
      <c r="D270" s="143" t="s">
        <v>143</v>
      </c>
      <c r="E270" s="144" t="s">
        <v>951</v>
      </c>
      <c r="F270" s="145" t="s">
        <v>952</v>
      </c>
      <c r="G270" s="146" t="s">
        <v>157</v>
      </c>
      <c r="H270" s="147">
        <v>5</v>
      </c>
      <c r="I270" s="148"/>
      <c r="J270" s="149">
        <f t="shared" si="40"/>
        <v>0</v>
      </c>
      <c r="K270" s="145" t="s">
        <v>1</v>
      </c>
      <c r="L270" s="32"/>
      <c r="M270" s="150" t="s">
        <v>1</v>
      </c>
      <c r="N270" s="151" t="s">
        <v>39</v>
      </c>
      <c r="O270" s="57"/>
      <c r="P270" s="152">
        <f t="shared" si="41"/>
        <v>0</v>
      </c>
      <c r="Q270" s="152">
        <v>0</v>
      </c>
      <c r="R270" s="152">
        <f t="shared" si="42"/>
        <v>0</v>
      </c>
      <c r="S270" s="152">
        <v>0</v>
      </c>
      <c r="T270" s="153">
        <f t="shared" si="43"/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54" t="s">
        <v>148</v>
      </c>
      <c r="AT270" s="154" t="s">
        <v>143</v>
      </c>
      <c r="AU270" s="154" t="s">
        <v>84</v>
      </c>
      <c r="AY270" s="16" t="s">
        <v>140</v>
      </c>
      <c r="BE270" s="155">
        <f t="shared" si="44"/>
        <v>0</v>
      </c>
      <c r="BF270" s="155">
        <f t="shared" si="45"/>
        <v>0</v>
      </c>
      <c r="BG270" s="155">
        <f t="shared" si="46"/>
        <v>0</v>
      </c>
      <c r="BH270" s="155">
        <f t="shared" si="47"/>
        <v>0</v>
      </c>
      <c r="BI270" s="155">
        <f t="shared" si="48"/>
        <v>0</v>
      </c>
      <c r="BJ270" s="16" t="s">
        <v>82</v>
      </c>
      <c r="BK270" s="155">
        <f t="shared" si="49"/>
        <v>0</v>
      </c>
      <c r="BL270" s="16" t="s">
        <v>148</v>
      </c>
      <c r="BM270" s="154" t="s">
        <v>1162</v>
      </c>
    </row>
    <row r="271" spans="1:65" s="2" customFormat="1" ht="33" customHeight="1">
      <c r="A271" s="31"/>
      <c r="B271" s="142"/>
      <c r="C271" s="143" t="s">
        <v>1163</v>
      </c>
      <c r="D271" s="143" t="s">
        <v>143</v>
      </c>
      <c r="E271" s="144" t="s">
        <v>954</v>
      </c>
      <c r="F271" s="145" t="s">
        <v>955</v>
      </c>
      <c r="G271" s="146" t="s">
        <v>157</v>
      </c>
      <c r="H271" s="147">
        <v>20</v>
      </c>
      <c r="I271" s="148"/>
      <c r="J271" s="149">
        <f t="shared" si="40"/>
        <v>0</v>
      </c>
      <c r="K271" s="145" t="s">
        <v>1</v>
      </c>
      <c r="L271" s="32"/>
      <c r="M271" s="150" t="s">
        <v>1</v>
      </c>
      <c r="N271" s="151" t="s">
        <v>39</v>
      </c>
      <c r="O271" s="57"/>
      <c r="P271" s="152">
        <f t="shared" si="41"/>
        <v>0</v>
      </c>
      <c r="Q271" s="152">
        <v>0</v>
      </c>
      <c r="R271" s="152">
        <f t="shared" si="42"/>
        <v>0</v>
      </c>
      <c r="S271" s="152">
        <v>0</v>
      </c>
      <c r="T271" s="153">
        <f t="shared" si="43"/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54" t="s">
        <v>148</v>
      </c>
      <c r="AT271" s="154" t="s">
        <v>143</v>
      </c>
      <c r="AU271" s="154" t="s">
        <v>84</v>
      </c>
      <c r="AY271" s="16" t="s">
        <v>140</v>
      </c>
      <c r="BE271" s="155">
        <f t="shared" si="44"/>
        <v>0</v>
      </c>
      <c r="BF271" s="155">
        <f t="shared" si="45"/>
        <v>0</v>
      </c>
      <c r="BG271" s="155">
        <f t="shared" si="46"/>
        <v>0</v>
      </c>
      <c r="BH271" s="155">
        <f t="shared" si="47"/>
        <v>0</v>
      </c>
      <c r="BI271" s="155">
        <f t="shared" si="48"/>
        <v>0</v>
      </c>
      <c r="BJ271" s="16" t="s">
        <v>82</v>
      </c>
      <c r="BK271" s="155">
        <f t="shared" si="49"/>
        <v>0</v>
      </c>
      <c r="BL271" s="16" t="s">
        <v>148</v>
      </c>
      <c r="BM271" s="154" t="s">
        <v>1164</v>
      </c>
    </row>
    <row r="272" spans="1:65" s="2" customFormat="1" ht="37.9" customHeight="1">
      <c r="A272" s="31"/>
      <c r="B272" s="142"/>
      <c r="C272" s="143" t="s">
        <v>1165</v>
      </c>
      <c r="D272" s="143" t="s">
        <v>143</v>
      </c>
      <c r="E272" s="144" t="s">
        <v>957</v>
      </c>
      <c r="F272" s="145" t="s">
        <v>958</v>
      </c>
      <c r="G272" s="146" t="s">
        <v>157</v>
      </c>
      <c r="H272" s="147">
        <v>10</v>
      </c>
      <c r="I272" s="148"/>
      <c r="J272" s="149">
        <f t="shared" si="40"/>
        <v>0</v>
      </c>
      <c r="K272" s="145" t="s">
        <v>1</v>
      </c>
      <c r="L272" s="32"/>
      <c r="M272" s="150" t="s">
        <v>1</v>
      </c>
      <c r="N272" s="151" t="s">
        <v>39</v>
      </c>
      <c r="O272" s="57"/>
      <c r="P272" s="152">
        <f t="shared" si="41"/>
        <v>0</v>
      </c>
      <c r="Q272" s="152">
        <v>0</v>
      </c>
      <c r="R272" s="152">
        <f t="shared" si="42"/>
        <v>0</v>
      </c>
      <c r="S272" s="152">
        <v>0</v>
      </c>
      <c r="T272" s="153">
        <f t="shared" si="4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54" t="s">
        <v>148</v>
      </c>
      <c r="AT272" s="154" t="s">
        <v>143</v>
      </c>
      <c r="AU272" s="154" t="s">
        <v>84</v>
      </c>
      <c r="AY272" s="16" t="s">
        <v>140</v>
      </c>
      <c r="BE272" s="155">
        <f t="shared" si="44"/>
        <v>0</v>
      </c>
      <c r="BF272" s="155">
        <f t="shared" si="45"/>
        <v>0</v>
      </c>
      <c r="BG272" s="155">
        <f t="shared" si="46"/>
        <v>0</v>
      </c>
      <c r="BH272" s="155">
        <f t="shared" si="47"/>
        <v>0</v>
      </c>
      <c r="BI272" s="155">
        <f t="shared" si="48"/>
        <v>0</v>
      </c>
      <c r="BJ272" s="16" t="s">
        <v>82</v>
      </c>
      <c r="BK272" s="155">
        <f t="shared" si="49"/>
        <v>0</v>
      </c>
      <c r="BL272" s="16" t="s">
        <v>148</v>
      </c>
      <c r="BM272" s="154" t="s">
        <v>1166</v>
      </c>
    </row>
    <row r="273" spans="1:65" s="2" customFormat="1" ht="33" customHeight="1">
      <c r="A273" s="31"/>
      <c r="B273" s="142"/>
      <c r="C273" s="143" t="s">
        <v>1167</v>
      </c>
      <c r="D273" s="143" t="s">
        <v>143</v>
      </c>
      <c r="E273" s="144" t="s">
        <v>960</v>
      </c>
      <c r="F273" s="145" t="s">
        <v>961</v>
      </c>
      <c r="G273" s="146" t="s">
        <v>295</v>
      </c>
      <c r="H273" s="147">
        <v>27</v>
      </c>
      <c r="I273" s="148"/>
      <c r="J273" s="149">
        <f t="shared" si="40"/>
        <v>0</v>
      </c>
      <c r="K273" s="145" t="s">
        <v>1</v>
      </c>
      <c r="L273" s="32"/>
      <c r="M273" s="150" t="s">
        <v>1</v>
      </c>
      <c r="N273" s="151" t="s">
        <v>39</v>
      </c>
      <c r="O273" s="57"/>
      <c r="P273" s="152">
        <f t="shared" si="41"/>
        <v>0</v>
      </c>
      <c r="Q273" s="152">
        <v>0</v>
      </c>
      <c r="R273" s="152">
        <f t="shared" si="42"/>
        <v>0</v>
      </c>
      <c r="S273" s="152">
        <v>0</v>
      </c>
      <c r="T273" s="153">
        <f t="shared" si="4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54" t="s">
        <v>148</v>
      </c>
      <c r="AT273" s="154" t="s">
        <v>143</v>
      </c>
      <c r="AU273" s="154" t="s">
        <v>84</v>
      </c>
      <c r="AY273" s="16" t="s">
        <v>140</v>
      </c>
      <c r="BE273" s="155">
        <f t="shared" si="44"/>
        <v>0</v>
      </c>
      <c r="BF273" s="155">
        <f t="shared" si="45"/>
        <v>0</v>
      </c>
      <c r="BG273" s="155">
        <f t="shared" si="46"/>
        <v>0</v>
      </c>
      <c r="BH273" s="155">
        <f t="shared" si="47"/>
        <v>0</v>
      </c>
      <c r="BI273" s="155">
        <f t="shared" si="48"/>
        <v>0</v>
      </c>
      <c r="BJ273" s="16" t="s">
        <v>82</v>
      </c>
      <c r="BK273" s="155">
        <f t="shared" si="49"/>
        <v>0</v>
      </c>
      <c r="BL273" s="16" t="s">
        <v>148</v>
      </c>
      <c r="BM273" s="154" t="s">
        <v>1168</v>
      </c>
    </row>
    <row r="274" spans="1:65" s="2" customFormat="1" ht="33" customHeight="1">
      <c r="A274" s="31"/>
      <c r="B274" s="142"/>
      <c r="C274" s="143" t="s">
        <v>1169</v>
      </c>
      <c r="D274" s="143" t="s">
        <v>143</v>
      </c>
      <c r="E274" s="144" t="s">
        <v>963</v>
      </c>
      <c r="F274" s="145" t="s">
        <v>964</v>
      </c>
      <c r="G274" s="146" t="s">
        <v>902</v>
      </c>
      <c r="H274" s="147">
        <v>3</v>
      </c>
      <c r="I274" s="148"/>
      <c r="J274" s="149">
        <f t="shared" si="40"/>
        <v>0</v>
      </c>
      <c r="K274" s="145" t="s">
        <v>1</v>
      </c>
      <c r="L274" s="32"/>
      <c r="M274" s="150" t="s">
        <v>1</v>
      </c>
      <c r="N274" s="151" t="s">
        <v>39</v>
      </c>
      <c r="O274" s="57"/>
      <c r="P274" s="152">
        <f t="shared" si="41"/>
        <v>0</v>
      </c>
      <c r="Q274" s="152">
        <v>0</v>
      </c>
      <c r="R274" s="152">
        <f t="shared" si="42"/>
        <v>0</v>
      </c>
      <c r="S274" s="152">
        <v>0</v>
      </c>
      <c r="T274" s="153">
        <f t="shared" si="4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54" t="s">
        <v>148</v>
      </c>
      <c r="AT274" s="154" t="s">
        <v>143</v>
      </c>
      <c r="AU274" s="154" t="s">
        <v>84</v>
      </c>
      <c r="AY274" s="16" t="s">
        <v>140</v>
      </c>
      <c r="BE274" s="155">
        <f t="shared" si="44"/>
        <v>0</v>
      </c>
      <c r="BF274" s="155">
        <f t="shared" si="45"/>
        <v>0</v>
      </c>
      <c r="BG274" s="155">
        <f t="shared" si="46"/>
        <v>0</v>
      </c>
      <c r="BH274" s="155">
        <f t="shared" si="47"/>
        <v>0</v>
      </c>
      <c r="BI274" s="155">
        <f t="shared" si="48"/>
        <v>0</v>
      </c>
      <c r="BJ274" s="16" t="s">
        <v>82</v>
      </c>
      <c r="BK274" s="155">
        <f t="shared" si="49"/>
        <v>0</v>
      </c>
      <c r="BL274" s="16" t="s">
        <v>148</v>
      </c>
      <c r="BM274" s="154" t="s">
        <v>1170</v>
      </c>
    </row>
    <row r="275" spans="1:65" s="12" customFormat="1" ht="22.9" customHeight="1">
      <c r="B275" s="129"/>
      <c r="D275" s="130" t="s">
        <v>73</v>
      </c>
      <c r="E275" s="140" t="s">
        <v>1171</v>
      </c>
      <c r="F275" s="140" t="s">
        <v>1172</v>
      </c>
      <c r="I275" s="132"/>
      <c r="J275" s="141">
        <f>BK275</f>
        <v>0</v>
      </c>
      <c r="L275" s="129"/>
      <c r="M275" s="134"/>
      <c r="N275" s="135"/>
      <c r="O275" s="135"/>
      <c r="P275" s="136">
        <f>SUM(P276:P296)</f>
        <v>0</v>
      </c>
      <c r="Q275" s="135"/>
      <c r="R275" s="136">
        <f>SUM(R276:R296)</f>
        <v>0</v>
      </c>
      <c r="S275" s="135"/>
      <c r="T275" s="137">
        <f>SUM(T276:T296)</f>
        <v>0</v>
      </c>
      <c r="AR275" s="130" t="s">
        <v>141</v>
      </c>
      <c r="AT275" s="138" t="s">
        <v>73</v>
      </c>
      <c r="AU275" s="138" t="s">
        <v>82</v>
      </c>
      <c r="AY275" s="130" t="s">
        <v>140</v>
      </c>
      <c r="BK275" s="139">
        <f>SUM(BK276:BK296)</f>
        <v>0</v>
      </c>
    </row>
    <row r="276" spans="1:65" s="2" customFormat="1" ht="24.2" customHeight="1">
      <c r="A276" s="31"/>
      <c r="B276" s="142"/>
      <c r="C276" s="173" t="s">
        <v>1173</v>
      </c>
      <c r="D276" s="173" t="s">
        <v>230</v>
      </c>
      <c r="E276" s="174" t="s">
        <v>883</v>
      </c>
      <c r="F276" s="175" t="s">
        <v>884</v>
      </c>
      <c r="G276" s="176" t="s">
        <v>885</v>
      </c>
      <c r="H276" s="177">
        <v>14</v>
      </c>
      <c r="I276" s="178"/>
      <c r="J276" s="179">
        <f t="shared" ref="J276:J296" si="50">ROUND(I276*H276,2)</f>
        <v>0</v>
      </c>
      <c r="K276" s="175" t="s">
        <v>1</v>
      </c>
      <c r="L276" s="180"/>
      <c r="M276" s="181" t="s">
        <v>1</v>
      </c>
      <c r="N276" s="182" t="s">
        <v>39</v>
      </c>
      <c r="O276" s="57"/>
      <c r="P276" s="152">
        <f t="shared" ref="P276:P296" si="51">O276*H276</f>
        <v>0</v>
      </c>
      <c r="Q276" s="152">
        <v>0</v>
      </c>
      <c r="R276" s="152">
        <f t="shared" ref="R276:R296" si="52">Q276*H276</f>
        <v>0</v>
      </c>
      <c r="S276" s="152">
        <v>0</v>
      </c>
      <c r="T276" s="153">
        <f t="shared" ref="T276:T296" si="53"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54" t="s">
        <v>185</v>
      </c>
      <c r="AT276" s="154" t="s">
        <v>230</v>
      </c>
      <c r="AU276" s="154" t="s">
        <v>84</v>
      </c>
      <c r="AY276" s="16" t="s">
        <v>140</v>
      </c>
      <c r="BE276" s="155">
        <f t="shared" ref="BE276:BE296" si="54">IF(N276="základní",J276,0)</f>
        <v>0</v>
      </c>
      <c r="BF276" s="155">
        <f t="shared" ref="BF276:BF296" si="55">IF(N276="snížená",J276,0)</f>
        <v>0</v>
      </c>
      <c r="BG276" s="155">
        <f t="shared" ref="BG276:BG296" si="56">IF(N276="zákl. přenesená",J276,0)</f>
        <v>0</v>
      </c>
      <c r="BH276" s="155">
        <f t="shared" ref="BH276:BH296" si="57">IF(N276="sníž. přenesená",J276,0)</f>
        <v>0</v>
      </c>
      <c r="BI276" s="155">
        <f t="shared" ref="BI276:BI296" si="58">IF(N276="nulová",J276,0)</f>
        <v>0</v>
      </c>
      <c r="BJ276" s="16" t="s">
        <v>82</v>
      </c>
      <c r="BK276" s="155">
        <f t="shared" ref="BK276:BK296" si="59">ROUND(I276*H276,2)</f>
        <v>0</v>
      </c>
      <c r="BL276" s="16" t="s">
        <v>148</v>
      </c>
      <c r="BM276" s="154" t="s">
        <v>1174</v>
      </c>
    </row>
    <row r="277" spans="1:65" s="2" customFormat="1" ht="33" customHeight="1">
      <c r="A277" s="31"/>
      <c r="B277" s="142"/>
      <c r="C277" s="143" t="s">
        <v>1175</v>
      </c>
      <c r="D277" s="143" t="s">
        <v>143</v>
      </c>
      <c r="E277" s="144" t="s">
        <v>887</v>
      </c>
      <c r="F277" s="145" t="s">
        <v>888</v>
      </c>
      <c r="G277" s="146" t="s">
        <v>157</v>
      </c>
      <c r="H277" s="147">
        <v>14</v>
      </c>
      <c r="I277" s="148"/>
      <c r="J277" s="149">
        <f t="shared" si="50"/>
        <v>0</v>
      </c>
      <c r="K277" s="145" t="s">
        <v>1</v>
      </c>
      <c r="L277" s="32"/>
      <c r="M277" s="150" t="s">
        <v>1</v>
      </c>
      <c r="N277" s="151" t="s">
        <v>39</v>
      </c>
      <c r="O277" s="57"/>
      <c r="P277" s="152">
        <f t="shared" si="51"/>
        <v>0</v>
      </c>
      <c r="Q277" s="152">
        <v>0</v>
      </c>
      <c r="R277" s="152">
        <f t="shared" si="52"/>
        <v>0</v>
      </c>
      <c r="S277" s="152">
        <v>0</v>
      </c>
      <c r="T277" s="153">
        <f t="shared" si="5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54" t="s">
        <v>148</v>
      </c>
      <c r="AT277" s="154" t="s">
        <v>143</v>
      </c>
      <c r="AU277" s="154" t="s">
        <v>84</v>
      </c>
      <c r="AY277" s="16" t="s">
        <v>140</v>
      </c>
      <c r="BE277" s="155">
        <f t="shared" si="54"/>
        <v>0</v>
      </c>
      <c r="BF277" s="155">
        <f t="shared" si="55"/>
        <v>0</v>
      </c>
      <c r="BG277" s="155">
        <f t="shared" si="56"/>
        <v>0</v>
      </c>
      <c r="BH277" s="155">
        <f t="shared" si="57"/>
        <v>0</v>
      </c>
      <c r="BI277" s="155">
        <f t="shared" si="58"/>
        <v>0</v>
      </c>
      <c r="BJ277" s="16" t="s">
        <v>82</v>
      </c>
      <c r="BK277" s="155">
        <f t="shared" si="59"/>
        <v>0</v>
      </c>
      <c r="BL277" s="16" t="s">
        <v>148</v>
      </c>
      <c r="BM277" s="154" t="s">
        <v>1176</v>
      </c>
    </row>
    <row r="278" spans="1:65" s="2" customFormat="1" ht="24.2" customHeight="1">
      <c r="A278" s="31"/>
      <c r="B278" s="142"/>
      <c r="C278" s="143" t="s">
        <v>1177</v>
      </c>
      <c r="D278" s="143" t="s">
        <v>143</v>
      </c>
      <c r="E278" s="144" t="s">
        <v>900</v>
      </c>
      <c r="F278" s="145" t="s">
        <v>901</v>
      </c>
      <c r="G278" s="146" t="s">
        <v>902</v>
      </c>
      <c r="H278" s="147">
        <v>16</v>
      </c>
      <c r="I278" s="148"/>
      <c r="J278" s="149">
        <f t="shared" si="50"/>
        <v>0</v>
      </c>
      <c r="K278" s="145" t="s">
        <v>1</v>
      </c>
      <c r="L278" s="32"/>
      <c r="M278" s="150" t="s">
        <v>1</v>
      </c>
      <c r="N278" s="151" t="s">
        <v>39</v>
      </c>
      <c r="O278" s="57"/>
      <c r="P278" s="152">
        <f t="shared" si="51"/>
        <v>0</v>
      </c>
      <c r="Q278" s="152">
        <v>0</v>
      </c>
      <c r="R278" s="152">
        <f t="shared" si="52"/>
        <v>0</v>
      </c>
      <c r="S278" s="152">
        <v>0</v>
      </c>
      <c r="T278" s="153">
        <f t="shared" si="5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54" t="s">
        <v>148</v>
      </c>
      <c r="AT278" s="154" t="s">
        <v>143</v>
      </c>
      <c r="AU278" s="154" t="s">
        <v>84</v>
      </c>
      <c r="AY278" s="16" t="s">
        <v>140</v>
      </c>
      <c r="BE278" s="155">
        <f t="shared" si="54"/>
        <v>0</v>
      </c>
      <c r="BF278" s="155">
        <f t="shared" si="55"/>
        <v>0</v>
      </c>
      <c r="BG278" s="155">
        <f t="shared" si="56"/>
        <v>0</v>
      </c>
      <c r="BH278" s="155">
        <f t="shared" si="57"/>
        <v>0</v>
      </c>
      <c r="BI278" s="155">
        <f t="shared" si="58"/>
        <v>0</v>
      </c>
      <c r="BJ278" s="16" t="s">
        <v>82</v>
      </c>
      <c r="BK278" s="155">
        <f t="shared" si="59"/>
        <v>0</v>
      </c>
      <c r="BL278" s="16" t="s">
        <v>148</v>
      </c>
      <c r="BM278" s="154" t="s">
        <v>1178</v>
      </c>
    </row>
    <row r="279" spans="1:65" s="2" customFormat="1" ht="24.2" customHeight="1">
      <c r="A279" s="31"/>
      <c r="B279" s="142"/>
      <c r="C279" s="173" t="s">
        <v>1179</v>
      </c>
      <c r="D279" s="173" t="s">
        <v>230</v>
      </c>
      <c r="E279" s="174" t="s">
        <v>904</v>
      </c>
      <c r="F279" s="175" t="s">
        <v>905</v>
      </c>
      <c r="G279" s="176" t="s">
        <v>230</v>
      </c>
      <c r="H279" s="177">
        <v>30</v>
      </c>
      <c r="I279" s="178"/>
      <c r="J279" s="179">
        <f t="shared" si="50"/>
        <v>0</v>
      </c>
      <c r="K279" s="175" t="s">
        <v>1</v>
      </c>
      <c r="L279" s="180"/>
      <c r="M279" s="181" t="s">
        <v>1</v>
      </c>
      <c r="N279" s="182" t="s">
        <v>39</v>
      </c>
      <c r="O279" s="57"/>
      <c r="P279" s="152">
        <f t="shared" si="51"/>
        <v>0</v>
      </c>
      <c r="Q279" s="152">
        <v>0</v>
      </c>
      <c r="R279" s="152">
        <f t="shared" si="52"/>
        <v>0</v>
      </c>
      <c r="S279" s="152">
        <v>0</v>
      </c>
      <c r="T279" s="153">
        <f t="shared" si="5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54" t="s">
        <v>185</v>
      </c>
      <c r="AT279" s="154" t="s">
        <v>230</v>
      </c>
      <c r="AU279" s="154" t="s">
        <v>84</v>
      </c>
      <c r="AY279" s="16" t="s">
        <v>140</v>
      </c>
      <c r="BE279" s="155">
        <f t="shared" si="54"/>
        <v>0</v>
      </c>
      <c r="BF279" s="155">
        <f t="shared" si="55"/>
        <v>0</v>
      </c>
      <c r="BG279" s="155">
        <f t="shared" si="56"/>
        <v>0</v>
      </c>
      <c r="BH279" s="155">
        <f t="shared" si="57"/>
        <v>0</v>
      </c>
      <c r="BI279" s="155">
        <f t="shared" si="58"/>
        <v>0</v>
      </c>
      <c r="BJ279" s="16" t="s">
        <v>82</v>
      </c>
      <c r="BK279" s="155">
        <f t="shared" si="59"/>
        <v>0</v>
      </c>
      <c r="BL279" s="16" t="s">
        <v>148</v>
      </c>
      <c r="BM279" s="154" t="s">
        <v>1180</v>
      </c>
    </row>
    <row r="280" spans="1:65" s="2" customFormat="1" ht="24.2" customHeight="1">
      <c r="A280" s="31"/>
      <c r="B280" s="142"/>
      <c r="C280" s="143" t="s">
        <v>1181</v>
      </c>
      <c r="D280" s="143" t="s">
        <v>143</v>
      </c>
      <c r="E280" s="144" t="s">
        <v>907</v>
      </c>
      <c r="F280" s="145" t="s">
        <v>908</v>
      </c>
      <c r="G280" s="146" t="s">
        <v>295</v>
      </c>
      <c r="H280" s="147">
        <v>30</v>
      </c>
      <c r="I280" s="148"/>
      <c r="J280" s="149">
        <f t="shared" si="50"/>
        <v>0</v>
      </c>
      <c r="K280" s="145" t="s">
        <v>1</v>
      </c>
      <c r="L280" s="32"/>
      <c r="M280" s="150" t="s">
        <v>1</v>
      </c>
      <c r="N280" s="151" t="s">
        <v>39</v>
      </c>
      <c r="O280" s="57"/>
      <c r="P280" s="152">
        <f t="shared" si="51"/>
        <v>0</v>
      </c>
      <c r="Q280" s="152">
        <v>0</v>
      </c>
      <c r="R280" s="152">
        <f t="shared" si="52"/>
        <v>0</v>
      </c>
      <c r="S280" s="152">
        <v>0</v>
      </c>
      <c r="T280" s="153">
        <f t="shared" si="5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54" t="s">
        <v>148</v>
      </c>
      <c r="AT280" s="154" t="s">
        <v>143</v>
      </c>
      <c r="AU280" s="154" t="s">
        <v>84</v>
      </c>
      <c r="AY280" s="16" t="s">
        <v>140</v>
      </c>
      <c r="BE280" s="155">
        <f t="shared" si="54"/>
        <v>0</v>
      </c>
      <c r="BF280" s="155">
        <f t="shared" si="55"/>
        <v>0</v>
      </c>
      <c r="BG280" s="155">
        <f t="shared" si="56"/>
        <v>0</v>
      </c>
      <c r="BH280" s="155">
        <f t="shared" si="57"/>
        <v>0</v>
      </c>
      <c r="BI280" s="155">
        <f t="shared" si="58"/>
        <v>0</v>
      </c>
      <c r="BJ280" s="16" t="s">
        <v>82</v>
      </c>
      <c r="BK280" s="155">
        <f t="shared" si="59"/>
        <v>0</v>
      </c>
      <c r="BL280" s="16" t="s">
        <v>148</v>
      </c>
      <c r="BM280" s="154" t="s">
        <v>1182</v>
      </c>
    </row>
    <row r="281" spans="1:65" s="2" customFormat="1" ht="16.5" customHeight="1">
      <c r="A281" s="31"/>
      <c r="B281" s="142"/>
      <c r="C281" s="173" t="s">
        <v>1183</v>
      </c>
      <c r="D281" s="173" t="s">
        <v>230</v>
      </c>
      <c r="E281" s="174" t="s">
        <v>910</v>
      </c>
      <c r="F281" s="175" t="s">
        <v>911</v>
      </c>
      <c r="G281" s="176" t="s">
        <v>295</v>
      </c>
      <c r="H281" s="177">
        <v>12</v>
      </c>
      <c r="I281" s="178"/>
      <c r="J281" s="179">
        <f t="shared" si="50"/>
        <v>0</v>
      </c>
      <c r="K281" s="175" t="s">
        <v>1</v>
      </c>
      <c r="L281" s="180"/>
      <c r="M281" s="181" t="s">
        <v>1</v>
      </c>
      <c r="N281" s="182" t="s">
        <v>39</v>
      </c>
      <c r="O281" s="57"/>
      <c r="P281" s="152">
        <f t="shared" si="51"/>
        <v>0</v>
      </c>
      <c r="Q281" s="152">
        <v>0</v>
      </c>
      <c r="R281" s="152">
        <f t="shared" si="52"/>
        <v>0</v>
      </c>
      <c r="S281" s="152">
        <v>0</v>
      </c>
      <c r="T281" s="153">
        <f t="shared" si="53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54" t="s">
        <v>185</v>
      </c>
      <c r="AT281" s="154" t="s">
        <v>230</v>
      </c>
      <c r="AU281" s="154" t="s">
        <v>84</v>
      </c>
      <c r="AY281" s="16" t="s">
        <v>140</v>
      </c>
      <c r="BE281" s="155">
        <f t="shared" si="54"/>
        <v>0</v>
      </c>
      <c r="BF281" s="155">
        <f t="shared" si="55"/>
        <v>0</v>
      </c>
      <c r="BG281" s="155">
        <f t="shared" si="56"/>
        <v>0</v>
      </c>
      <c r="BH281" s="155">
        <f t="shared" si="57"/>
        <v>0</v>
      </c>
      <c r="BI281" s="155">
        <f t="shared" si="58"/>
        <v>0</v>
      </c>
      <c r="BJ281" s="16" t="s">
        <v>82</v>
      </c>
      <c r="BK281" s="155">
        <f t="shared" si="59"/>
        <v>0</v>
      </c>
      <c r="BL281" s="16" t="s">
        <v>148</v>
      </c>
      <c r="BM281" s="154" t="s">
        <v>1184</v>
      </c>
    </row>
    <row r="282" spans="1:65" s="2" customFormat="1" ht="24.2" customHeight="1">
      <c r="A282" s="31"/>
      <c r="B282" s="142"/>
      <c r="C282" s="143" t="s">
        <v>1185</v>
      </c>
      <c r="D282" s="143" t="s">
        <v>143</v>
      </c>
      <c r="E282" s="144" t="s">
        <v>913</v>
      </c>
      <c r="F282" s="145" t="s">
        <v>914</v>
      </c>
      <c r="G282" s="146" t="s">
        <v>295</v>
      </c>
      <c r="H282" s="147">
        <v>12</v>
      </c>
      <c r="I282" s="148"/>
      <c r="J282" s="149">
        <f t="shared" si="50"/>
        <v>0</v>
      </c>
      <c r="K282" s="145" t="s">
        <v>1</v>
      </c>
      <c r="L282" s="32"/>
      <c r="M282" s="150" t="s">
        <v>1</v>
      </c>
      <c r="N282" s="151" t="s">
        <v>39</v>
      </c>
      <c r="O282" s="57"/>
      <c r="P282" s="152">
        <f t="shared" si="51"/>
        <v>0</v>
      </c>
      <c r="Q282" s="152">
        <v>0</v>
      </c>
      <c r="R282" s="152">
        <f t="shared" si="52"/>
        <v>0</v>
      </c>
      <c r="S282" s="152">
        <v>0</v>
      </c>
      <c r="T282" s="153">
        <f t="shared" si="5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54" t="s">
        <v>148</v>
      </c>
      <c r="AT282" s="154" t="s">
        <v>143</v>
      </c>
      <c r="AU282" s="154" t="s">
        <v>84</v>
      </c>
      <c r="AY282" s="16" t="s">
        <v>140</v>
      </c>
      <c r="BE282" s="155">
        <f t="shared" si="54"/>
        <v>0</v>
      </c>
      <c r="BF282" s="155">
        <f t="shared" si="55"/>
        <v>0</v>
      </c>
      <c r="BG282" s="155">
        <f t="shared" si="56"/>
        <v>0</v>
      </c>
      <c r="BH282" s="155">
        <f t="shared" si="57"/>
        <v>0</v>
      </c>
      <c r="BI282" s="155">
        <f t="shared" si="58"/>
        <v>0</v>
      </c>
      <c r="BJ282" s="16" t="s">
        <v>82</v>
      </c>
      <c r="BK282" s="155">
        <f t="shared" si="59"/>
        <v>0</v>
      </c>
      <c r="BL282" s="16" t="s">
        <v>148</v>
      </c>
      <c r="BM282" s="154" t="s">
        <v>1186</v>
      </c>
    </row>
    <row r="283" spans="1:65" s="2" customFormat="1" ht="16.5" customHeight="1">
      <c r="A283" s="31"/>
      <c r="B283" s="142"/>
      <c r="C283" s="173" t="s">
        <v>1187</v>
      </c>
      <c r="D283" s="173" t="s">
        <v>230</v>
      </c>
      <c r="E283" s="174" t="s">
        <v>916</v>
      </c>
      <c r="F283" s="175" t="s">
        <v>917</v>
      </c>
      <c r="G283" s="176" t="s">
        <v>295</v>
      </c>
      <c r="H283" s="177">
        <v>14</v>
      </c>
      <c r="I283" s="178"/>
      <c r="J283" s="179">
        <f t="shared" si="50"/>
        <v>0</v>
      </c>
      <c r="K283" s="175" t="s">
        <v>1</v>
      </c>
      <c r="L283" s="180"/>
      <c r="M283" s="181" t="s">
        <v>1</v>
      </c>
      <c r="N283" s="182" t="s">
        <v>39</v>
      </c>
      <c r="O283" s="57"/>
      <c r="P283" s="152">
        <f t="shared" si="51"/>
        <v>0</v>
      </c>
      <c r="Q283" s="152">
        <v>0</v>
      </c>
      <c r="R283" s="152">
        <f t="shared" si="52"/>
        <v>0</v>
      </c>
      <c r="S283" s="152">
        <v>0</v>
      </c>
      <c r="T283" s="153">
        <f t="shared" si="53"/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54" t="s">
        <v>185</v>
      </c>
      <c r="AT283" s="154" t="s">
        <v>230</v>
      </c>
      <c r="AU283" s="154" t="s">
        <v>84</v>
      </c>
      <c r="AY283" s="16" t="s">
        <v>140</v>
      </c>
      <c r="BE283" s="155">
        <f t="shared" si="54"/>
        <v>0</v>
      </c>
      <c r="BF283" s="155">
        <f t="shared" si="55"/>
        <v>0</v>
      </c>
      <c r="BG283" s="155">
        <f t="shared" si="56"/>
        <v>0</v>
      </c>
      <c r="BH283" s="155">
        <f t="shared" si="57"/>
        <v>0</v>
      </c>
      <c r="BI283" s="155">
        <f t="shared" si="58"/>
        <v>0</v>
      </c>
      <c r="BJ283" s="16" t="s">
        <v>82</v>
      </c>
      <c r="BK283" s="155">
        <f t="shared" si="59"/>
        <v>0</v>
      </c>
      <c r="BL283" s="16" t="s">
        <v>148</v>
      </c>
      <c r="BM283" s="154" t="s">
        <v>1188</v>
      </c>
    </row>
    <row r="284" spans="1:65" s="2" customFormat="1" ht="24.2" customHeight="1">
      <c r="A284" s="31"/>
      <c r="B284" s="142"/>
      <c r="C284" s="143" t="s">
        <v>1189</v>
      </c>
      <c r="D284" s="143" t="s">
        <v>143</v>
      </c>
      <c r="E284" s="144" t="s">
        <v>913</v>
      </c>
      <c r="F284" s="145" t="s">
        <v>914</v>
      </c>
      <c r="G284" s="146" t="s">
        <v>295</v>
      </c>
      <c r="H284" s="147">
        <v>14</v>
      </c>
      <c r="I284" s="148"/>
      <c r="J284" s="149">
        <f t="shared" si="50"/>
        <v>0</v>
      </c>
      <c r="K284" s="145" t="s">
        <v>1</v>
      </c>
      <c r="L284" s="32"/>
      <c r="M284" s="150" t="s">
        <v>1</v>
      </c>
      <c r="N284" s="151" t="s">
        <v>39</v>
      </c>
      <c r="O284" s="57"/>
      <c r="P284" s="152">
        <f t="shared" si="51"/>
        <v>0</v>
      </c>
      <c r="Q284" s="152">
        <v>0</v>
      </c>
      <c r="R284" s="152">
        <f t="shared" si="52"/>
        <v>0</v>
      </c>
      <c r="S284" s="152">
        <v>0</v>
      </c>
      <c r="T284" s="153">
        <f t="shared" si="53"/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54" t="s">
        <v>148</v>
      </c>
      <c r="AT284" s="154" t="s">
        <v>143</v>
      </c>
      <c r="AU284" s="154" t="s">
        <v>84</v>
      </c>
      <c r="AY284" s="16" t="s">
        <v>140</v>
      </c>
      <c r="BE284" s="155">
        <f t="shared" si="54"/>
        <v>0</v>
      </c>
      <c r="BF284" s="155">
        <f t="shared" si="55"/>
        <v>0</v>
      </c>
      <c r="BG284" s="155">
        <f t="shared" si="56"/>
        <v>0</v>
      </c>
      <c r="BH284" s="155">
        <f t="shared" si="57"/>
        <v>0</v>
      </c>
      <c r="BI284" s="155">
        <f t="shared" si="58"/>
        <v>0</v>
      </c>
      <c r="BJ284" s="16" t="s">
        <v>82</v>
      </c>
      <c r="BK284" s="155">
        <f t="shared" si="59"/>
        <v>0</v>
      </c>
      <c r="BL284" s="16" t="s">
        <v>148</v>
      </c>
      <c r="BM284" s="154" t="s">
        <v>1190</v>
      </c>
    </row>
    <row r="285" spans="1:65" s="2" customFormat="1" ht="16.5" customHeight="1">
      <c r="A285" s="31"/>
      <c r="B285" s="142"/>
      <c r="C285" s="173" t="s">
        <v>1191</v>
      </c>
      <c r="D285" s="173" t="s">
        <v>230</v>
      </c>
      <c r="E285" s="174" t="s">
        <v>920</v>
      </c>
      <c r="F285" s="175" t="s">
        <v>921</v>
      </c>
      <c r="G285" s="176" t="s">
        <v>295</v>
      </c>
      <c r="H285" s="177">
        <v>108</v>
      </c>
      <c r="I285" s="178"/>
      <c r="J285" s="179">
        <f t="shared" si="50"/>
        <v>0</v>
      </c>
      <c r="K285" s="175" t="s">
        <v>1</v>
      </c>
      <c r="L285" s="180"/>
      <c r="M285" s="181" t="s">
        <v>1</v>
      </c>
      <c r="N285" s="182" t="s">
        <v>39</v>
      </c>
      <c r="O285" s="57"/>
      <c r="P285" s="152">
        <f t="shared" si="51"/>
        <v>0</v>
      </c>
      <c r="Q285" s="152">
        <v>0</v>
      </c>
      <c r="R285" s="152">
        <f t="shared" si="52"/>
        <v>0</v>
      </c>
      <c r="S285" s="152">
        <v>0</v>
      </c>
      <c r="T285" s="153">
        <f t="shared" si="5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54" t="s">
        <v>185</v>
      </c>
      <c r="AT285" s="154" t="s">
        <v>230</v>
      </c>
      <c r="AU285" s="154" t="s">
        <v>84</v>
      </c>
      <c r="AY285" s="16" t="s">
        <v>140</v>
      </c>
      <c r="BE285" s="155">
        <f t="shared" si="54"/>
        <v>0</v>
      </c>
      <c r="BF285" s="155">
        <f t="shared" si="55"/>
        <v>0</v>
      </c>
      <c r="BG285" s="155">
        <f t="shared" si="56"/>
        <v>0</v>
      </c>
      <c r="BH285" s="155">
        <f t="shared" si="57"/>
        <v>0</v>
      </c>
      <c r="BI285" s="155">
        <f t="shared" si="58"/>
        <v>0</v>
      </c>
      <c r="BJ285" s="16" t="s">
        <v>82</v>
      </c>
      <c r="BK285" s="155">
        <f t="shared" si="59"/>
        <v>0</v>
      </c>
      <c r="BL285" s="16" t="s">
        <v>148</v>
      </c>
      <c r="BM285" s="154" t="s">
        <v>1192</v>
      </c>
    </row>
    <row r="286" spans="1:65" s="2" customFormat="1" ht="24.2" customHeight="1">
      <c r="A286" s="31"/>
      <c r="B286" s="142"/>
      <c r="C286" s="143" t="s">
        <v>1193</v>
      </c>
      <c r="D286" s="143" t="s">
        <v>143</v>
      </c>
      <c r="E286" s="144" t="s">
        <v>923</v>
      </c>
      <c r="F286" s="145" t="s">
        <v>924</v>
      </c>
      <c r="G286" s="146" t="s">
        <v>295</v>
      </c>
      <c r="H286" s="147">
        <v>108</v>
      </c>
      <c r="I286" s="148"/>
      <c r="J286" s="149">
        <f t="shared" si="50"/>
        <v>0</v>
      </c>
      <c r="K286" s="145" t="s">
        <v>1</v>
      </c>
      <c r="L286" s="32"/>
      <c r="M286" s="150" t="s">
        <v>1</v>
      </c>
      <c r="N286" s="151" t="s">
        <v>39</v>
      </c>
      <c r="O286" s="57"/>
      <c r="P286" s="152">
        <f t="shared" si="51"/>
        <v>0</v>
      </c>
      <c r="Q286" s="152">
        <v>0</v>
      </c>
      <c r="R286" s="152">
        <f t="shared" si="52"/>
        <v>0</v>
      </c>
      <c r="S286" s="152">
        <v>0</v>
      </c>
      <c r="T286" s="153">
        <f t="shared" si="53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54" t="s">
        <v>148</v>
      </c>
      <c r="AT286" s="154" t="s">
        <v>143</v>
      </c>
      <c r="AU286" s="154" t="s">
        <v>84</v>
      </c>
      <c r="AY286" s="16" t="s">
        <v>140</v>
      </c>
      <c r="BE286" s="155">
        <f t="shared" si="54"/>
        <v>0</v>
      </c>
      <c r="BF286" s="155">
        <f t="shared" si="55"/>
        <v>0</v>
      </c>
      <c r="BG286" s="155">
        <f t="shared" si="56"/>
        <v>0</v>
      </c>
      <c r="BH286" s="155">
        <f t="shared" si="57"/>
        <v>0</v>
      </c>
      <c r="BI286" s="155">
        <f t="shared" si="58"/>
        <v>0</v>
      </c>
      <c r="BJ286" s="16" t="s">
        <v>82</v>
      </c>
      <c r="BK286" s="155">
        <f t="shared" si="59"/>
        <v>0</v>
      </c>
      <c r="BL286" s="16" t="s">
        <v>148</v>
      </c>
      <c r="BM286" s="154" t="s">
        <v>1194</v>
      </c>
    </row>
    <row r="287" spans="1:65" s="2" customFormat="1" ht="24.2" customHeight="1">
      <c r="A287" s="31"/>
      <c r="B287" s="142"/>
      <c r="C287" s="173" t="s">
        <v>1195</v>
      </c>
      <c r="D287" s="173" t="s">
        <v>230</v>
      </c>
      <c r="E287" s="174" t="s">
        <v>926</v>
      </c>
      <c r="F287" s="175" t="s">
        <v>927</v>
      </c>
      <c r="G287" s="176" t="s">
        <v>885</v>
      </c>
      <c r="H287" s="177">
        <v>4</v>
      </c>
      <c r="I287" s="178"/>
      <c r="J287" s="179">
        <f t="shared" si="50"/>
        <v>0</v>
      </c>
      <c r="K287" s="175" t="s">
        <v>1</v>
      </c>
      <c r="L287" s="180"/>
      <c r="M287" s="181" t="s">
        <v>1</v>
      </c>
      <c r="N287" s="182" t="s">
        <v>39</v>
      </c>
      <c r="O287" s="57"/>
      <c r="P287" s="152">
        <f t="shared" si="51"/>
        <v>0</v>
      </c>
      <c r="Q287" s="152">
        <v>0</v>
      </c>
      <c r="R287" s="152">
        <f t="shared" si="52"/>
        <v>0</v>
      </c>
      <c r="S287" s="152">
        <v>0</v>
      </c>
      <c r="T287" s="153">
        <f t="shared" si="5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54" t="s">
        <v>185</v>
      </c>
      <c r="AT287" s="154" t="s">
        <v>230</v>
      </c>
      <c r="AU287" s="154" t="s">
        <v>84</v>
      </c>
      <c r="AY287" s="16" t="s">
        <v>140</v>
      </c>
      <c r="BE287" s="155">
        <f t="shared" si="54"/>
        <v>0</v>
      </c>
      <c r="BF287" s="155">
        <f t="shared" si="55"/>
        <v>0</v>
      </c>
      <c r="BG287" s="155">
        <f t="shared" si="56"/>
        <v>0</v>
      </c>
      <c r="BH287" s="155">
        <f t="shared" si="57"/>
        <v>0</v>
      </c>
      <c r="BI287" s="155">
        <f t="shared" si="58"/>
        <v>0</v>
      </c>
      <c r="BJ287" s="16" t="s">
        <v>82</v>
      </c>
      <c r="BK287" s="155">
        <f t="shared" si="59"/>
        <v>0</v>
      </c>
      <c r="BL287" s="16" t="s">
        <v>148</v>
      </c>
      <c r="BM287" s="154" t="s">
        <v>1196</v>
      </c>
    </row>
    <row r="288" spans="1:65" s="2" customFormat="1" ht="24.2" customHeight="1">
      <c r="A288" s="31"/>
      <c r="B288" s="142"/>
      <c r="C288" s="143" t="s">
        <v>1197</v>
      </c>
      <c r="D288" s="143" t="s">
        <v>143</v>
      </c>
      <c r="E288" s="144" t="s">
        <v>929</v>
      </c>
      <c r="F288" s="145" t="s">
        <v>930</v>
      </c>
      <c r="G288" s="146" t="s">
        <v>157</v>
      </c>
      <c r="H288" s="147">
        <v>4</v>
      </c>
      <c r="I288" s="148"/>
      <c r="J288" s="149">
        <f t="shared" si="50"/>
        <v>0</v>
      </c>
      <c r="K288" s="145" t="s">
        <v>1</v>
      </c>
      <c r="L288" s="32"/>
      <c r="M288" s="150" t="s">
        <v>1</v>
      </c>
      <c r="N288" s="151" t="s">
        <v>39</v>
      </c>
      <c r="O288" s="57"/>
      <c r="P288" s="152">
        <f t="shared" si="51"/>
        <v>0</v>
      </c>
      <c r="Q288" s="152">
        <v>0</v>
      </c>
      <c r="R288" s="152">
        <f t="shared" si="52"/>
        <v>0</v>
      </c>
      <c r="S288" s="152">
        <v>0</v>
      </c>
      <c r="T288" s="153">
        <f t="shared" si="5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54" t="s">
        <v>148</v>
      </c>
      <c r="AT288" s="154" t="s">
        <v>143</v>
      </c>
      <c r="AU288" s="154" t="s">
        <v>84</v>
      </c>
      <c r="AY288" s="16" t="s">
        <v>140</v>
      </c>
      <c r="BE288" s="155">
        <f t="shared" si="54"/>
        <v>0</v>
      </c>
      <c r="BF288" s="155">
        <f t="shared" si="55"/>
        <v>0</v>
      </c>
      <c r="BG288" s="155">
        <f t="shared" si="56"/>
        <v>0</v>
      </c>
      <c r="BH288" s="155">
        <f t="shared" si="57"/>
        <v>0</v>
      </c>
      <c r="BI288" s="155">
        <f t="shared" si="58"/>
        <v>0</v>
      </c>
      <c r="BJ288" s="16" t="s">
        <v>82</v>
      </c>
      <c r="BK288" s="155">
        <f t="shared" si="59"/>
        <v>0</v>
      </c>
      <c r="BL288" s="16" t="s">
        <v>148</v>
      </c>
      <c r="BM288" s="154" t="s">
        <v>1198</v>
      </c>
    </row>
    <row r="289" spans="1:65" s="2" customFormat="1" ht="16.5" customHeight="1">
      <c r="A289" s="31"/>
      <c r="B289" s="142"/>
      <c r="C289" s="173" t="s">
        <v>1199</v>
      </c>
      <c r="D289" s="173" t="s">
        <v>230</v>
      </c>
      <c r="E289" s="174" t="s">
        <v>932</v>
      </c>
      <c r="F289" s="175" t="s">
        <v>933</v>
      </c>
      <c r="G289" s="176" t="s">
        <v>934</v>
      </c>
      <c r="H289" s="177">
        <v>9</v>
      </c>
      <c r="I289" s="178"/>
      <c r="J289" s="179">
        <f t="shared" si="50"/>
        <v>0</v>
      </c>
      <c r="K289" s="175" t="s">
        <v>1</v>
      </c>
      <c r="L289" s="180"/>
      <c r="M289" s="181" t="s">
        <v>1</v>
      </c>
      <c r="N289" s="182" t="s">
        <v>39</v>
      </c>
      <c r="O289" s="57"/>
      <c r="P289" s="152">
        <f t="shared" si="51"/>
        <v>0</v>
      </c>
      <c r="Q289" s="152">
        <v>0</v>
      </c>
      <c r="R289" s="152">
        <f t="shared" si="52"/>
        <v>0</v>
      </c>
      <c r="S289" s="152">
        <v>0</v>
      </c>
      <c r="T289" s="153">
        <f t="shared" si="5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54" t="s">
        <v>185</v>
      </c>
      <c r="AT289" s="154" t="s">
        <v>230</v>
      </c>
      <c r="AU289" s="154" t="s">
        <v>84</v>
      </c>
      <c r="AY289" s="16" t="s">
        <v>140</v>
      </c>
      <c r="BE289" s="155">
        <f t="shared" si="54"/>
        <v>0</v>
      </c>
      <c r="BF289" s="155">
        <f t="shared" si="55"/>
        <v>0</v>
      </c>
      <c r="BG289" s="155">
        <f t="shared" si="56"/>
        <v>0</v>
      </c>
      <c r="BH289" s="155">
        <f t="shared" si="57"/>
        <v>0</v>
      </c>
      <c r="BI289" s="155">
        <f t="shared" si="58"/>
        <v>0</v>
      </c>
      <c r="BJ289" s="16" t="s">
        <v>82</v>
      </c>
      <c r="BK289" s="155">
        <f t="shared" si="59"/>
        <v>0</v>
      </c>
      <c r="BL289" s="16" t="s">
        <v>148</v>
      </c>
      <c r="BM289" s="154" t="s">
        <v>1200</v>
      </c>
    </row>
    <row r="290" spans="1:65" s="2" customFormat="1" ht="16.5" customHeight="1">
      <c r="A290" s="31"/>
      <c r="B290" s="142"/>
      <c r="C290" s="173" t="s">
        <v>1201</v>
      </c>
      <c r="D290" s="173" t="s">
        <v>230</v>
      </c>
      <c r="E290" s="174" t="s">
        <v>942</v>
      </c>
      <c r="F290" s="175" t="s">
        <v>943</v>
      </c>
      <c r="G290" s="176" t="s">
        <v>902</v>
      </c>
      <c r="H290" s="177">
        <v>16</v>
      </c>
      <c r="I290" s="178"/>
      <c r="J290" s="179">
        <f t="shared" si="50"/>
        <v>0</v>
      </c>
      <c r="K290" s="175" t="s">
        <v>1</v>
      </c>
      <c r="L290" s="180"/>
      <c r="M290" s="181" t="s">
        <v>1</v>
      </c>
      <c r="N290" s="182" t="s">
        <v>39</v>
      </c>
      <c r="O290" s="57"/>
      <c r="P290" s="152">
        <f t="shared" si="51"/>
        <v>0</v>
      </c>
      <c r="Q290" s="152">
        <v>0</v>
      </c>
      <c r="R290" s="152">
        <f t="shared" si="52"/>
        <v>0</v>
      </c>
      <c r="S290" s="152">
        <v>0</v>
      </c>
      <c r="T290" s="153">
        <f t="shared" si="53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54" t="s">
        <v>185</v>
      </c>
      <c r="AT290" s="154" t="s">
        <v>230</v>
      </c>
      <c r="AU290" s="154" t="s">
        <v>84</v>
      </c>
      <c r="AY290" s="16" t="s">
        <v>140</v>
      </c>
      <c r="BE290" s="155">
        <f t="shared" si="54"/>
        <v>0</v>
      </c>
      <c r="BF290" s="155">
        <f t="shared" si="55"/>
        <v>0</v>
      </c>
      <c r="BG290" s="155">
        <f t="shared" si="56"/>
        <v>0</v>
      </c>
      <c r="BH290" s="155">
        <f t="shared" si="57"/>
        <v>0</v>
      </c>
      <c r="BI290" s="155">
        <f t="shared" si="58"/>
        <v>0</v>
      </c>
      <c r="BJ290" s="16" t="s">
        <v>82</v>
      </c>
      <c r="BK290" s="155">
        <f t="shared" si="59"/>
        <v>0</v>
      </c>
      <c r="BL290" s="16" t="s">
        <v>148</v>
      </c>
      <c r="BM290" s="154" t="s">
        <v>1202</v>
      </c>
    </row>
    <row r="291" spans="1:65" s="2" customFormat="1" ht="24.2" customHeight="1">
      <c r="A291" s="31"/>
      <c r="B291" s="142"/>
      <c r="C291" s="143" t="s">
        <v>1203</v>
      </c>
      <c r="D291" s="143" t="s">
        <v>143</v>
      </c>
      <c r="E291" s="144" t="s">
        <v>945</v>
      </c>
      <c r="F291" s="145" t="s">
        <v>946</v>
      </c>
      <c r="G291" s="146" t="s">
        <v>157</v>
      </c>
      <c r="H291" s="147">
        <v>16</v>
      </c>
      <c r="I291" s="148"/>
      <c r="J291" s="149">
        <f t="shared" si="50"/>
        <v>0</v>
      </c>
      <c r="K291" s="145" t="s">
        <v>1</v>
      </c>
      <c r="L291" s="32"/>
      <c r="M291" s="150" t="s">
        <v>1</v>
      </c>
      <c r="N291" s="151" t="s">
        <v>39</v>
      </c>
      <c r="O291" s="57"/>
      <c r="P291" s="152">
        <f t="shared" si="51"/>
        <v>0</v>
      </c>
      <c r="Q291" s="152">
        <v>0</v>
      </c>
      <c r="R291" s="152">
        <f t="shared" si="52"/>
        <v>0</v>
      </c>
      <c r="S291" s="152">
        <v>0</v>
      </c>
      <c r="T291" s="153">
        <f t="shared" si="53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54" t="s">
        <v>148</v>
      </c>
      <c r="AT291" s="154" t="s">
        <v>143</v>
      </c>
      <c r="AU291" s="154" t="s">
        <v>84</v>
      </c>
      <c r="AY291" s="16" t="s">
        <v>140</v>
      </c>
      <c r="BE291" s="155">
        <f t="shared" si="54"/>
        <v>0</v>
      </c>
      <c r="BF291" s="155">
        <f t="shared" si="55"/>
        <v>0</v>
      </c>
      <c r="BG291" s="155">
        <f t="shared" si="56"/>
        <v>0</v>
      </c>
      <c r="BH291" s="155">
        <f t="shared" si="57"/>
        <v>0</v>
      </c>
      <c r="BI291" s="155">
        <f t="shared" si="58"/>
        <v>0</v>
      </c>
      <c r="BJ291" s="16" t="s">
        <v>82</v>
      </c>
      <c r="BK291" s="155">
        <f t="shared" si="59"/>
        <v>0</v>
      </c>
      <c r="BL291" s="16" t="s">
        <v>148</v>
      </c>
      <c r="BM291" s="154" t="s">
        <v>1204</v>
      </c>
    </row>
    <row r="292" spans="1:65" s="2" customFormat="1" ht="16.5" customHeight="1">
      <c r="A292" s="31"/>
      <c r="B292" s="142"/>
      <c r="C292" s="173" t="s">
        <v>1205</v>
      </c>
      <c r="D292" s="173" t="s">
        <v>230</v>
      </c>
      <c r="E292" s="174" t="s">
        <v>948</v>
      </c>
      <c r="F292" s="175" t="s">
        <v>949</v>
      </c>
      <c r="G292" s="176" t="s">
        <v>902</v>
      </c>
      <c r="H292" s="177">
        <v>4</v>
      </c>
      <c r="I292" s="178"/>
      <c r="J292" s="179">
        <f t="shared" si="50"/>
        <v>0</v>
      </c>
      <c r="K292" s="175" t="s">
        <v>1</v>
      </c>
      <c r="L292" s="180"/>
      <c r="M292" s="181" t="s">
        <v>1</v>
      </c>
      <c r="N292" s="182" t="s">
        <v>39</v>
      </c>
      <c r="O292" s="57"/>
      <c r="P292" s="152">
        <f t="shared" si="51"/>
        <v>0</v>
      </c>
      <c r="Q292" s="152">
        <v>0</v>
      </c>
      <c r="R292" s="152">
        <f t="shared" si="52"/>
        <v>0</v>
      </c>
      <c r="S292" s="152">
        <v>0</v>
      </c>
      <c r="T292" s="153">
        <f t="shared" si="53"/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54" t="s">
        <v>185</v>
      </c>
      <c r="AT292" s="154" t="s">
        <v>230</v>
      </c>
      <c r="AU292" s="154" t="s">
        <v>84</v>
      </c>
      <c r="AY292" s="16" t="s">
        <v>140</v>
      </c>
      <c r="BE292" s="155">
        <f t="shared" si="54"/>
        <v>0</v>
      </c>
      <c r="BF292" s="155">
        <f t="shared" si="55"/>
        <v>0</v>
      </c>
      <c r="BG292" s="155">
        <f t="shared" si="56"/>
        <v>0</v>
      </c>
      <c r="BH292" s="155">
        <f t="shared" si="57"/>
        <v>0</v>
      </c>
      <c r="BI292" s="155">
        <f t="shared" si="58"/>
        <v>0</v>
      </c>
      <c r="BJ292" s="16" t="s">
        <v>82</v>
      </c>
      <c r="BK292" s="155">
        <f t="shared" si="59"/>
        <v>0</v>
      </c>
      <c r="BL292" s="16" t="s">
        <v>148</v>
      </c>
      <c r="BM292" s="154" t="s">
        <v>1206</v>
      </c>
    </row>
    <row r="293" spans="1:65" s="2" customFormat="1" ht="24.2" customHeight="1">
      <c r="A293" s="31"/>
      <c r="B293" s="142"/>
      <c r="C293" s="143" t="s">
        <v>1207</v>
      </c>
      <c r="D293" s="143" t="s">
        <v>143</v>
      </c>
      <c r="E293" s="144" t="s">
        <v>951</v>
      </c>
      <c r="F293" s="145" t="s">
        <v>952</v>
      </c>
      <c r="G293" s="146" t="s">
        <v>157</v>
      </c>
      <c r="H293" s="147">
        <v>4</v>
      </c>
      <c r="I293" s="148"/>
      <c r="J293" s="149">
        <f t="shared" si="50"/>
        <v>0</v>
      </c>
      <c r="K293" s="145" t="s">
        <v>1</v>
      </c>
      <c r="L293" s="32"/>
      <c r="M293" s="150" t="s">
        <v>1</v>
      </c>
      <c r="N293" s="151" t="s">
        <v>39</v>
      </c>
      <c r="O293" s="57"/>
      <c r="P293" s="152">
        <f t="shared" si="51"/>
        <v>0</v>
      </c>
      <c r="Q293" s="152">
        <v>0</v>
      </c>
      <c r="R293" s="152">
        <f t="shared" si="52"/>
        <v>0</v>
      </c>
      <c r="S293" s="152">
        <v>0</v>
      </c>
      <c r="T293" s="153">
        <f t="shared" si="53"/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54" t="s">
        <v>148</v>
      </c>
      <c r="AT293" s="154" t="s">
        <v>143</v>
      </c>
      <c r="AU293" s="154" t="s">
        <v>84</v>
      </c>
      <c r="AY293" s="16" t="s">
        <v>140</v>
      </c>
      <c r="BE293" s="155">
        <f t="shared" si="54"/>
        <v>0</v>
      </c>
      <c r="BF293" s="155">
        <f t="shared" si="55"/>
        <v>0</v>
      </c>
      <c r="BG293" s="155">
        <f t="shared" si="56"/>
        <v>0</v>
      </c>
      <c r="BH293" s="155">
        <f t="shared" si="57"/>
        <v>0</v>
      </c>
      <c r="BI293" s="155">
        <f t="shared" si="58"/>
        <v>0</v>
      </c>
      <c r="BJ293" s="16" t="s">
        <v>82</v>
      </c>
      <c r="BK293" s="155">
        <f t="shared" si="59"/>
        <v>0</v>
      </c>
      <c r="BL293" s="16" t="s">
        <v>148</v>
      </c>
      <c r="BM293" s="154" t="s">
        <v>1208</v>
      </c>
    </row>
    <row r="294" spans="1:65" s="2" customFormat="1" ht="33" customHeight="1">
      <c r="A294" s="31"/>
      <c r="B294" s="142"/>
      <c r="C294" s="143" t="s">
        <v>1209</v>
      </c>
      <c r="D294" s="143" t="s">
        <v>143</v>
      </c>
      <c r="E294" s="144" t="s">
        <v>954</v>
      </c>
      <c r="F294" s="145" t="s">
        <v>955</v>
      </c>
      <c r="G294" s="146" t="s">
        <v>157</v>
      </c>
      <c r="H294" s="147">
        <v>16</v>
      </c>
      <c r="I294" s="148"/>
      <c r="J294" s="149">
        <f t="shared" si="50"/>
        <v>0</v>
      </c>
      <c r="K294" s="145" t="s">
        <v>1</v>
      </c>
      <c r="L294" s="32"/>
      <c r="M294" s="150" t="s">
        <v>1</v>
      </c>
      <c r="N294" s="151" t="s">
        <v>39</v>
      </c>
      <c r="O294" s="57"/>
      <c r="P294" s="152">
        <f t="shared" si="51"/>
        <v>0</v>
      </c>
      <c r="Q294" s="152">
        <v>0</v>
      </c>
      <c r="R294" s="152">
        <f t="shared" si="52"/>
        <v>0</v>
      </c>
      <c r="S294" s="152">
        <v>0</v>
      </c>
      <c r="T294" s="153">
        <f t="shared" si="53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54" t="s">
        <v>148</v>
      </c>
      <c r="AT294" s="154" t="s">
        <v>143</v>
      </c>
      <c r="AU294" s="154" t="s">
        <v>84</v>
      </c>
      <c r="AY294" s="16" t="s">
        <v>140</v>
      </c>
      <c r="BE294" s="155">
        <f t="shared" si="54"/>
        <v>0</v>
      </c>
      <c r="BF294" s="155">
        <f t="shared" si="55"/>
        <v>0</v>
      </c>
      <c r="BG294" s="155">
        <f t="shared" si="56"/>
        <v>0</v>
      </c>
      <c r="BH294" s="155">
        <f t="shared" si="57"/>
        <v>0</v>
      </c>
      <c r="BI294" s="155">
        <f t="shared" si="58"/>
        <v>0</v>
      </c>
      <c r="BJ294" s="16" t="s">
        <v>82</v>
      </c>
      <c r="BK294" s="155">
        <f t="shared" si="59"/>
        <v>0</v>
      </c>
      <c r="BL294" s="16" t="s">
        <v>148</v>
      </c>
      <c r="BM294" s="154" t="s">
        <v>1210</v>
      </c>
    </row>
    <row r="295" spans="1:65" s="2" customFormat="1" ht="33" customHeight="1">
      <c r="A295" s="31"/>
      <c r="B295" s="142"/>
      <c r="C295" s="143" t="s">
        <v>1211</v>
      </c>
      <c r="D295" s="143" t="s">
        <v>143</v>
      </c>
      <c r="E295" s="144" t="s">
        <v>960</v>
      </c>
      <c r="F295" s="145" t="s">
        <v>961</v>
      </c>
      <c r="G295" s="146" t="s">
        <v>295</v>
      </c>
      <c r="H295" s="147">
        <v>2</v>
      </c>
      <c r="I295" s="148"/>
      <c r="J295" s="149">
        <f t="shared" si="50"/>
        <v>0</v>
      </c>
      <c r="K295" s="145" t="s">
        <v>1</v>
      </c>
      <c r="L295" s="32"/>
      <c r="M295" s="150" t="s">
        <v>1</v>
      </c>
      <c r="N295" s="151" t="s">
        <v>39</v>
      </c>
      <c r="O295" s="57"/>
      <c r="P295" s="152">
        <f t="shared" si="51"/>
        <v>0</v>
      </c>
      <c r="Q295" s="152">
        <v>0</v>
      </c>
      <c r="R295" s="152">
        <f t="shared" si="52"/>
        <v>0</v>
      </c>
      <c r="S295" s="152">
        <v>0</v>
      </c>
      <c r="T295" s="153">
        <f t="shared" si="5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54" t="s">
        <v>148</v>
      </c>
      <c r="AT295" s="154" t="s">
        <v>143</v>
      </c>
      <c r="AU295" s="154" t="s">
        <v>84</v>
      </c>
      <c r="AY295" s="16" t="s">
        <v>140</v>
      </c>
      <c r="BE295" s="155">
        <f t="shared" si="54"/>
        <v>0</v>
      </c>
      <c r="BF295" s="155">
        <f t="shared" si="55"/>
        <v>0</v>
      </c>
      <c r="BG295" s="155">
        <f t="shared" si="56"/>
        <v>0</v>
      </c>
      <c r="BH295" s="155">
        <f t="shared" si="57"/>
        <v>0</v>
      </c>
      <c r="BI295" s="155">
        <f t="shared" si="58"/>
        <v>0</v>
      </c>
      <c r="BJ295" s="16" t="s">
        <v>82</v>
      </c>
      <c r="BK295" s="155">
        <f t="shared" si="59"/>
        <v>0</v>
      </c>
      <c r="BL295" s="16" t="s">
        <v>148</v>
      </c>
      <c r="BM295" s="154" t="s">
        <v>1212</v>
      </c>
    </row>
    <row r="296" spans="1:65" s="2" customFormat="1" ht="33" customHeight="1">
      <c r="A296" s="31"/>
      <c r="B296" s="142"/>
      <c r="C296" s="143" t="s">
        <v>1213</v>
      </c>
      <c r="D296" s="143" t="s">
        <v>143</v>
      </c>
      <c r="E296" s="144" t="s">
        <v>963</v>
      </c>
      <c r="F296" s="145" t="s">
        <v>964</v>
      </c>
      <c r="G296" s="146" t="s">
        <v>902</v>
      </c>
      <c r="H296" s="147">
        <v>2</v>
      </c>
      <c r="I296" s="148"/>
      <c r="J296" s="149">
        <f t="shared" si="50"/>
        <v>0</v>
      </c>
      <c r="K296" s="145" t="s">
        <v>1</v>
      </c>
      <c r="L296" s="32"/>
      <c r="M296" s="150" t="s">
        <v>1</v>
      </c>
      <c r="N296" s="151" t="s">
        <v>39</v>
      </c>
      <c r="O296" s="57"/>
      <c r="P296" s="152">
        <f t="shared" si="51"/>
        <v>0</v>
      </c>
      <c r="Q296" s="152">
        <v>0</v>
      </c>
      <c r="R296" s="152">
        <f t="shared" si="52"/>
        <v>0</v>
      </c>
      <c r="S296" s="152">
        <v>0</v>
      </c>
      <c r="T296" s="153">
        <f t="shared" si="5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54" t="s">
        <v>148</v>
      </c>
      <c r="AT296" s="154" t="s">
        <v>143</v>
      </c>
      <c r="AU296" s="154" t="s">
        <v>84</v>
      </c>
      <c r="AY296" s="16" t="s">
        <v>140</v>
      </c>
      <c r="BE296" s="155">
        <f t="shared" si="54"/>
        <v>0</v>
      </c>
      <c r="BF296" s="155">
        <f t="shared" si="55"/>
        <v>0</v>
      </c>
      <c r="BG296" s="155">
        <f t="shared" si="56"/>
        <v>0</v>
      </c>
      <c r="BH296" s="155">
        <f t="shared" si="57"/>
        <v>0</v>
      </c>
      <c r="BI296" s="155">
        <f t="shared" si="58"/>
        <v>0</v>
      </c>
      <c r="BJ296" s="16" t="s">
        <v>82</v>
      </c>
      <c r="BK296" s="155">
        <f t="shared" si="59"/>
        <v>0</v>
      </c>
      <c r="BL296" s="16" t="s">
        <v>148</v>
      </c>
      <c r="BM296" s="154" t="s">
        <v>1214</v>
      </c>
    </row>
    <row r="297" spans="1:65" s="12" customFormat="1" ht="22.9" customHeight="1">
      <c r="B297" s="129"/>
      <c r="D297" s="130" t="s">
        <v>73</v>
      </c>
      <c r="E297" s="140" t="s">
        <v>1215</v>
      </c>
      <c r="F297" s="140" t="s">
        <v>1216</v>
      </c>
      <c r="I297" s="132"/>
      <c r="J297" s="141">
        <f>BK297</f>
        <v>0</v>
      </c>
      <c r="L297" s="129"/>
      <c r="M297" s="134"/>
      <c r="N297" s="135"/>
      <c r="O297" s="135"/>
      <c r="P297" s="136">
        <f>SUM(P298:P328)</f>
        <v>0</v>
      </c>
      <c r="Q297" s="135"/>
      <c r="R297" s="136">
        <f>SUM(R298:R328)</f>
        <v>0</v>
      </c>
      <c r="S297" s="135"/>
      <c r="T297" s="137">
        <f>SUM(T298:T328)</f>
        <v>0</v>
      </c>
      <c r="AR297" s="130" t="s">
        <v>141</v>
      </c>
      <c r="AT297" s="138" t="s">
        <v>73</v>
      </c>
      <c r="AU297" s="138" t="s">
        <v>82</v>
      </c>
      <c r="AY297" s="130" t="s">
        <v>140</v>
      </c>
      <c r="BK297" s="139">
        <f>SUM(BK298:BK328)</f>
        <v>0</v>
      </c>
    </row>
    <row r="298" spans="1:65" s="2" customFormat="1" ht="24.2" customHeight="1">
      <c r="A298" s="31"/>
      <c r="B298" s="142"/>
      <c r="C298" s="173" t="s">
        <v>1217</v>
      </c>
      <c r="D298" s="173" t="s">
        <v>230</v>
      </c>
      <c r="E298" s="174" t="s">
        <v>883</v>
      </c>
      <c r="F298" s="175" t="s">
        <v>884</v>
      </c>
      <c r="G298" s="176" t="s">
        <v>885</v>
      </c>
      <c r="H298" s="177">
        <v>10</v>
      </c>
      <c r="I298" s="178"/>
      <c r="J298" s="179">
        <f t="shared" ref="J298:J328" si="60">ROUND(I298*H298,2)</f>
        <v>0</v>
      </c>
      <c r="K298" s="175" t="s">
        <v>1</v>
      </c>
      <c r="L298" s="180"/>
      <c r="M298" s="181" t="s">
        <v>1</v>
      </c>
      <c r="N298" s="182" t="s">
        <v>39</v>
      </c>
      <c r="O298" s="57"/>
      <c r="P298" s="152">
        <f t="shared" ref="P298:P328" si="61">O298*H298</f>
        <v>0</v>
      </c>
      <c r="Q298" s="152">
        <v>0</v>
      </c>
      <c r="R298" s="152">
        <f t="shared" ref="R298:R328" si="62">Q298*H298</f>
        <v>0</v>
      </c>
      <c r="S298" s="152">
        <v>0</v>
      </c>
      <c r="T298" s="153">
        <f t="shared" ref="T298:T328" si="63"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54" t="s">
        <v>185</v>
      </c>
      <c r="AT298" s="154" t="s">
        <v>230</v>
      </c>
      <c r="AU298" s="154" t="s">
        <v>84</v>
      </c>
      <c r="AY298" s="16" t="s">
        <v>140</v>
      </c>
      <c r="BE298" s="155">
        <f t="shared" ref="BE298:BE328" si="64">IF(N298="základní",J298,0)</f>
        <v>0</v>
      </c>
      <c r="BF298" s="155">
        <f t="shared" ref="BF298:BF328" si="65">IF(N298="snížená",J298,0)</f>
        <v>0</v>
      </c>
      <c r="BG298" s="155">
        <f t="shared" ref="BG298:BG328" si="66">IF(N298="zákl. přenesená",J298,0)</f>
        <v>0</v>
      </c>
      <c r="BH298" s="155">
        <f t="shared" ref="BH298:BH328" si="67">IF(N298="sníž. přenesená",J298,0)</f>
        <v>0</v>
      </c>
      <c r="BI298" s="155">
        <f t="shared" ref="BI298:BI328" si="68">IF(N298="nulová",J298,0)</f>
        <v>0</v>
      </c>
      <c r="BJ298" s="16" t="s">
        <v>82</v>
      </c>
      <c r="BK298" s="155">
        <f t="shared" ref="BK298:BK328" si="69">ROUND(I298*H298,2)</f>
        <v>0</v>
      </c>
      <c r="BL298" s="16" t="s">
        <v>148</v>
      </c>
      <c r="BM298" s="154" t="s">
        <v>1218</v>
      </c>
    </row>
    <row r="299" spans="1:65" s="2" customFormat="1" ht="33" customHeight="1">
      <c r="A299" s="31"/>
      <c r="B299" s="142"/>
      <c r="C299" s="143" t="s">
        <v>1219</v>
      </c>
      <c r="D299" s="143" t="s">
        <v>143</v>
      </c>
      <c r="E299" s="144" t="s">
        <v>887</v>
      </c>
      <c r="F299" s="145" t="s">
        <v>888</v>
      </c>
      <c r="G299" s="146" t="s">
        <v>157</v>
      </c>
      <c r="H299" s="147">
        <v>10</v>
      </c>
      <c r="I299" s="148"/>
      <c r="J299" s="149">
        <f t="shared" si="60"/>
        <v>0</v>
      </c>
      <c r="K299" s="145" t="s">
        <v>1</v>
      </c>
      <c r="L299" s="32"/>
      <c r="M299" s="150" t="s">
        <v>1</v>
      </c>
      <c r="N299" s="151" t="s">
        <v>39</v>
      </c>
      <c r="O299" s="57"/>
      <c r="P299" s="152">
        <f t="shared" si="61"/>
        <v>0</v>
      </c>
      <c r="Q299" s="152">
        <v>0</v>
      </c>
      <c r="R299" s="152">
        <f t="shared" si="62"/>
        <v>0</v>
      </c>
      <c r="S299" s="152">
        <v>0</v>
      </c>
      <c r="T299" s="153">
        <f t="shared" si="63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54" t="s">
        <v>148</v>
      </c>
      <c r="AT299" s="154" t="s">
        <v>143</v>
      </c>
      <c r="AU299" s="154" t="s">
        <v>84</v>
      </c>
      <c r="AY299" s="16" t="s">
        <v>140</v>
      </c>
      <c r="BE299" s="155">
        <f t="shared" si="64"/>
        <v>0</v>
      </c>
      <c r="BF299" s="155">
        <f t="shared" si="65"/>
        <v>0</v>
      </c>
      <c r="BG299" s="155">
        <f t="shared" si="66"/>
        <v>0</v>
      </c>
      <c r="BH299" s="155">
        <f t="shared" si="67"/>
        <v>0</v>
      </c>
      <c r="BI299" s="155">
        <f t="shared" si="68"/>
        <v>0</v>
      </c>
      <c r="BJ299" s="16" t="s">
        <v>82</v>
      </c>
      <c r="BK299" s="155">
        <f t="shared" si="69"/>
        <v>0</v>
      </c>
      <c r="BL299" s="16" t="s">
        <v>148</v>
      </c>
      <c r="BM299" s="154" t="s">
        <v>1220</v>
      </c>
    </row>
    <row r="300" spans="1:65" s="2" customFormat="1" ht="24.2" customHeight="1">
      <c r="A300" s="31"/>
      <c r="B300" s="142"/>
      <c r="C300" s="173" t="s">
        <v>1221</v>
      </c>
      <c r="D300" s="173" t="s">
        <v>230</v>
      </c>
      <c r="E300" s="174" t="s">
        <v>1222</v>
      </c>
      <c r="F300" s="175" t="s">
        <v>1223</v>
      </c>
      <c r="G300" s="176" t="s">
        <v>885</v>
      </c>
      <c r="H300" s="177">
        <v>10</v>
      </c>
      <c r="I300" s="178"/>
      <c r="J300" s="179">
        <f t="shared" si="60"/>
        <v>0</v>
      </c>
      <c r="K300" s="175" t="s">
        <v>1</v>
      </c>
      <c r="L300" s="180"/>
      <c r="M300" s="181" t="s">
        <v>1</v>
      </c>
      <c r="N300" s="182" t="s">
        <v>39</v>
      </c>
      <c r="O300" s="57"/>
      <c r="P300" s="152">
        <f t="shared" si="61"/>
        <v>0</v>
      </c>
      <c r="Q300" s="152">
        <v>0</v>
      </c>
      <c r="R300" s="152">
        <f t="shared" si="62"/>
        <v>0</v>
      </c>
      <c r="S300" s="152">
        <v>0</v>
      </c>
      <c r="T300" s="153">
        <f t="shared" si="63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54" t="s">
        <v>185</v>
      </c>
      <c r="AT300" s="154" t="s">
        <v>230</v>
      </c>
      <c r="AU300" s="154" t="s">
        <v>84</v>
      </c>
      <c r="AY300" s="16" t="s">
        <v>140</v>
      </c>
      <c r="BE300" s="155">
        <f t="shared" si="64"/>
        <v>0</v>
      </c>
      <c r="BF300" s="155">
        <f t="shared" si="65"/>
        <v>0</v>
      </c>
      <c r="BG300" s="155">
        <f t="shared" si="66"/>
        <v>0</v>
      </c>
      <c r="BH300" s="155">
        <f t="shared" si="67"/>
        <v>0</v>
      </c>
      <c r="BI300" s="155">
        <f t="shared" si="68"/>
        <v>0</v>
      </c>
      <c r="BJ300" s="16" t="s">
        <v>82</v>
      </c>
      <c r="BK300" s="155">
        <f t="shared" si="69"/>
        <v>0</v>
      </c>
      <c r="BL300" s="16" t="s">
        <v>148</v>
      </c>
      <c r="BM300" s="154" t="s">
        <v>1224</v>
      </c>
    </row>
    <row r="301" spans="1:65" s="2" customFormat="1" ht="16.5" customHeight="1">
      <c r="A301" s="31"/>
      <c r="B301" s="142"/>
      <c r="C301" s="173" t="s">
        <v>1225</v>
      </c>
      <c r="D301" s="173" t="s">
        <v>230</v>
      </c>
      <c r="E301" s="174" t="s">
        <v>1226</v>
      </c>
      <c r="F301" s="175" t="s">
        <v>1227</v>
      </c>
      <c r="G301" s="176" t="s">
        <v>885</v>
      </c>
      <c r="H301" s="177">
        <v>10</v>
      </c>
      <c r="I301" s="178"/>
      <c r="J301" s="179">
        <f t="shared" si="60"/>
        <v>0</v>
      </c>
      <c r="K301" s="175" t="s">
        <v>1</v>
      </c>
      <c r="L301" s="180"/>
      <c r="M301" s="181" t="s">
        <v>1</v>
      </c>
      <c r="N301" s="182" t="s">
        <v>39</v>
      </c>
      <c r="O301" s="57"/>
      <c r="P301" s="152">
        <f t="shared" si="61"/>
        <v>0</v>
      </c>
      <c r="Q301" s="152">
        <v>0</v>
      </c>
      <c r="R301" s="152">
        <f t="shared" si="62"/>
        <v>0</v>
      </c>
      <c r="S301" s="152">
        <v>0</v>
      </c>
      <c r="T301" s="153">
        <f t="shared" si="63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54" t="s">
        <v>185</v>
      </c>
      <c r="AT301" s="154" t="s">
        <v>230</v>
      </c>
      <c r="AU301" s="154" t="s">
        <v>84</v>
      </c>
      <c r="AY301" s="16" t="s">
        <v>140</v>
      </c>
      <c r="BE301" s="155">
        <f t="shared" si="64"/>
        <v>0</v>
      </c>
      <c r="BF301" s="155">
        <f t="shared" si="65"/>
        <v>0</v>
      </c>
      <c r="BG301" s="155">
        <f t="shared" si="66"/>
        <v>0</v>
      </c>
      <c r="BH301" s="155">
        <f t="shared" si="67"/>
        <v>0</v>
      </c>
      <c r="BI301" s="155">
        <f t="shared" si="68"/>
        <v>0</v>
      </c>
      <c r="BJ301" s="16" t="s">
        <v>82</v>
      </c>
      <c r="BK301" s="155">
        <f t="shared" si="69"/>
        <v>0</v>
      </c>
      <c r="BL301" s="16" t="s">
        <v>148</v>
      </c>
      <c r="BM301" s="154" t="s">
        <v>1228</v>
      </c>
    </row>
    <row r="302" spans="1:65" s="2" customFormat="1" ht="16.5" customHeight="1">
      <c r="A302" s="31"/>
      <c r="B302" s="142"/>
      <c r="C302" s="173" t="s">
        <v>1229</v>
      </c>
      <c r="D302" s="173" t="s">
        <v>230</v>
      </c>
      <c r="E302" s="174" t="s">
        <v>896</v>
      </c>
      <c r="F302" s="175" t="s">
        <v>897</v>
      </c>
      <c r="G302" s="176" t="s">
        <v>898</v>
      </c>
      <c r="H302" s="177">
        <v>10</v>
      </c>
      <c r="I302" s="178"/>
      <c r="J302" s="179">
        <f t="shared" si="60"/>
        <v>0</v>
      </c>
      <c r="K302" s="175" t="s">
        <v>1</v>
      </c>
      <c r="L302" s="180"/>
      <c r="M302" s="181" t="s">
        <v>1</v>
      </c>
      <c r="N302" s="182" t="s">
        <v>39</v>
      </c>
      <c r="O302" s="57"/>
      <c r="P302" s="152">
        <f t="shared" si="61"/>
        <v>0</v>
      </c>
      <c r="Q302" s="152">
        <v>0</v>
      </c>
      <c r="R302" s="152">
        <f t="shared" si="62"/>
        <v>0</v>
      </c>
      <c r="S302" s="152">
        <v>0</v>
      </c>
      <c r="T302" s="153">
        <f t="shared" si="63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54" t="s">
        <v>185</v>
      </c>
      <c r="AT302" s="154" t="s">
        <v>230</v>
      </c>
      <c r="AU302" s="154" t="s">
        <v>84</v>
      </c>
      <c r="AY302" s="16" t="s">
        <v>140</v>
      </c>
      <c r="BE302" s="155">
        <f t="shared" si="64"/>
        <v>0</v>
      </c>
      <c r="BF302" s="155">
        <f t="shared" si="65"/>
        <v>0</v>
      </c>
      <c r="BG302" s="155">
        <f t="shared" si="66"/>
        <v>0</v>
      </c>
      <c r="BH302" s="155">
        <f t="shared" si="67"/>
        <v>0</v>
      </c>
      <c r="BI302" s="155">
        <f t="shared" si="68"/>
        <v>0</v>
      </c>
      <c r="BJ302" s="16" t="s">
        <v>82</v>
      </c>
      <c r="BK302" s="155">
        <f t="shared" si="69"/>
        <v>0</v>
      </c>
      <c r="BL302" s="16" t="s">
        <v>148</v>
      </c>
      <c r="BM302" s="154" t="s">
        <v>1230</v>
      </c>
    </row>
    <row r="303" spans="1:65" s="2" customFormat="1" ht="24.2" customHeight="1">
      <c r="A303" s="31"/>
      <c r="B303" s="142"/>
      <c r="C303" s="143" t="s">
        <v>1231</v>
      </c>
      <c r="D303" s="143" t="s">
        <v>143</v>
      </c>
      <c r="E303" s="144" t="s">
        <v>900</v>
      </c>
      <c r="F303" s="145" t="s">
        <v>901</v>
      </c>
      <c r="G303" s="146" t="s">
        <v>902</v>
      </c>
      <c r="H303" s="147">
        <v>10</v>
      </c>
      <c r="I303" s="148"/>
      <c r="J303" s="149">
        <f t="shared" si="60"/>
        <v>0</v>
      </c>
      <c r="K303" s="145" t="s">
        <v>1</v>
      </c>
      <c r="L303" s="32"/>
      <c r="M303" s="150" t="s">
        <v>1</v>
      </c>
      <c r="N303" s="151" t="s">
        <v>39</v>
      </c>
      <c r="O303" s="57"/>
      <c r="P303" s="152">
        <f t="shared" si="61"/>
        <v>0</v>
      </c>
      <c r="Q303" s="152">
        <v>0</v>
      </c>
      <c r="R303" s="152">
        <f t="shared" si="62"/>
        <v>0</v>
      </c>
      <c r="S303" s="152">
        <v>0</v>
      </c>
      <c r="T303" s="153">
        <f t="shared" si="63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54" t="s">
        <v>148</v>
      </c>
      <c r="AT303" s="154" t="s">
        <v>143</v>
      </c>
      <c r="AU303" s="154" t="s">
        <v>84</v>
      </c>
      <c r="AY303" s="16" t="s">
        <v>140</v>
      </c>
      <c r="BE303" s="155">
        <f t="shared" si="64"/>
        <v>0</v>
      </c>
      <c r="BF303" s="155">
        <f t="shared" si="65"/>
        <v>0</v>
      </c>
      <c r="BG303" s="155">
        <f t="shared" si="66"/>
        <v>0</v>
      </c>
      <c r="BH303" s="155">
        <f t="shared" si="67"/>
        <v>0</v>
      </c>
      <c r="BI303" s="155">
        <f t="shared" si="68"/>
        <v>0</v>
      </c>
      <c r="BJ303" s="16" t="s">
        <v>82</v>
      </c>
      <c r="BK303" s="155">
        <f t="shared" si="69"/>
        <v>0</v>
      </c>
      <c r="BL303" s="16" t="s">
        <v>148</v>
      </c>
      <c r="BM303" s="154" t="s">
        <v>1232</v>
      </c>
    </row>
    <row r="304" spans="1:65" s="2" customFormat="1" ht="24.2" customHeight="1">
      <c r="A304" s="31"/>
      <c r="B304" s="142"/>
      <c r="C304" s="173" t="s">
        <v>1233</v>
      </c>
      <c r="D304" s="173" t="s">
        <v>230</v>
      </c>
      <c r="E304" s="174" t="s">
        <v>904</v>
      </c>
      <c r="F304" s="175" t="s">
        <v>905</v>
      </c>
      <c r="G304" s="176" t="s">
        <v>230</v>
      </c>
      <c r="H304" s="177">
        <v>50</v>
      </c>
      <c r="I304" s="178"/>
      <c r="J304" s="179">
        <f t="shared" si="60"/>
        <v>0</v>
      </c>
      <c r="K304" s="175" t="s">
        <v>1</v>
      </c>
      <c r="L304" s="180"/>
      <c r="M304" s="181" t="s">
        <v>1</v>
      </c>
      <c r="N304" s="182" t="s">
        <v>39</v>
      </c>
      <c r="O304" s="57"/>
      <c r="P304" s="152">
        <f t="shared" si="61"/>
        <v>0</v>
      </c>
      <c r="Q304" s="152">
        <v>0</v>
      </c>
      <c r="R304" s="152">
        <f t="shared" si="62"/>
        <v>0</v>
      </c>
      <c r="S304" s="152">
        <v>0</v>
      </c>
      <c r="T304" s="153">
        <f t="shared" si="63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54" t="s">
        <v>185</v>
      </c>
      <c r="AT304" s="154" t="s">
        <v>230</v>
      </c>
      <c r="AU304" s="154" t="s">
        <v>84</v>
      </c>
      <c r="AY304" s="16" t="s">
        <v>140</v>
      </c>
      <c r="BE304" s="155">
        <f t="shared" si="64"/>
        <v>0</v>
      </c>
      <c r="BF304" s="155">
        <f t="shared" si="65"/>
        <v>0</v>
      </c>
      <c r="BG304" s="155">
        <f t="shared" si="66"/>
        <v>0</v>
      </c>
      <c r="BH304" s="155">
        <f t="shared" si="67"/>
        <v>0</v>
      </c>
      <c r="BI304" s="155">
        <f t="shared" si="68"/>
        <v>0</v>
      </c>
      <c r="BJ304" s="16" t="s">
        <v>82</v>
      </c>
      <c r="BK304" s="155">
        <f t="shared" si="69"/>
        <v>0</v>
      </c>
      <c r="BL304" s="16" t="s">
        <v>148</v>
      </c>
      <c r="BM304" s="154" t="s">
        <v>1234</v>
      </c>
    </row>
    <row r="305" spans="1:65" s="2" customFormat="1" ht="24.2" customHeight="1">
      <c r="A305" s="31"/>
      <c r="B305" s="142"/>
      <c r="C305" s="143" t="s">
        <v>1235</v>
      </c>
      <c r="D305" s="143" t="s">
        <v>143</v>
      </c>
      <c r="E305" s="144" t="s">
        <v>907</v>
      </c>
      <c r="F305" s="145" t="s">
        <v>908</v>
      </c>
      <c r="G305" s="146" t="s">
        <v>295</v>
      </c>
      <c r="H305" s="147">
        <v>50</v>
      </c>
      <c r="I305" s="148"/>
      <c r="J305" s="149">
        <f t="shared" si="60"/>
        <v>0</v>
      </c>
      <c r="K305" s="145" t="s">
        <v>1</v>
      </c>
      <c r="L305" s="32"/>
      <c r="M305" s="150" t="s">
        <v>1</v>
      </c>
      <c r="N305" s="151" t="s">
        <v>39</v>
      </c>
      <c r="O305" s="57"/>
      <c r="P305" s="152">
        <f t="shared" si="61"/>
        <v>0</v>
      </c>
      <c r="Q305" s="152">
        <v>0</v>
      </c>
      <c r="R305" s="152">
        <f t="shared" si="62"/>
        <v>0</v>
      </c>
      <c r="S305" s="152">
        <v>0</v>
      </c>
      <c r="T305" s="153">
        <f t="shared" si="63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54" t="s">
        <v>148</v>
      </c>
      <c r="AT305" s="154" t="s">
        <v>143</v>
      </c>
      <c r="AU305" s="154" t="s">
        <v>84</v>
      </c>
      <c r="AY305" s="16" t="s">
        <v>140</v>
      </c>
      <c r="BE305" s="155">
        <f t="shared" si="64"/>
        <v>0</v>
      </c>
      <c r="BF305" s="155">
        <f t="shared" si="65"/>
        <v>0</v>
      </c>
      <c r="BG305" s="155">
        <f t="shared" si="66"/>
        <v>0</v>
      </c>
      <c r="BH305" s="155">
        <f t="shared" si="67"/>
        <v>0</v>
      </c>
      <c r="BI305" s="155">
        <f t="shared" si="68"/>
        <v>0</v>
      </c>
      <c r="BJ305" s="16" t="s">
        <v>82</v>
      </c>
      <c r="BK305" s="155">
        <f t="shared" si="69"/>
        <v>0</v>
      </c>
      <c r="BL305" s="16" t="s">
        <v>148</v>
      </c>
      <c r="BM305" s="154" t="s">
        <v>1236</v>
      </c>
    </row>
    <row r="306" spans="1:65" s="2" customFormat="1" ht="16.5" customHeight="1">
      <c r="A306" s="31"/>
      <c r="B306" s="142"/>
      <c r="C306" s="173" t="s">
        <v>1237</v>
      </c>
      <c r="D306" s="173" t="s">
        <v>230</v>
      </c>
      <c r="E306" s="174" t="s">
        <v>910</v>
      </c>
      <c r="F306" s="175" t="s">
        <v>911</v>
      </c>
      <c r="G306" s="176" t="s">
        <v>295</v>
      </c>
      <c r="H306" s="177">
        <v>30</v>
      </c>
      <c r="I306" s="178"/>
      <c r="J306" s="179">
        <f t="shared" si="60"/>
        <v>0</v>
      </c>
      <c r="K306" s="175" t="s">
        <v>1</v>
      </c>
      <c r="L306" s="180"/>
      <c r="M306" s="181" t="s">
        <v>1</v>
      </c>
      <c r="N306" s="182" t="s">
        <v>39</v>
      </c>
      <c r="O306" s="57"/>
      <c r="P306" s="152">
        <f t="shared" si="61"/>
        <v>0</v>
      </c>
      <c r="Q306" s="152">
        <v>0</v>
      </c>
      <c r="R306" s="152">
        <f t="shared" si="62"/>
        <v>0</v>
      </c>
      <c r="S306" s="152">
        <v>0</v>
      </c>
      <c r="T306" s="153">
        <f t="shared" si="63"/>
        <v>0</v>
      </c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R306" s="154" t="s">
        <v>185</v>
      </c>
      <c r="AT306" s="154" t="s">
        <v>230</v>
      </c>
      <c r="AU306" s="154" t="s">
        <v>84</v>
      </c>
      <c r="AY306" s="16" t="s">
        <v>140</v>
      </c>
      <c r="BE306" s="155">
        <f t="shared" si="64"/>
        <v>0</v>
      </c>
      <c r="BF306" s="155">
        <f t="shared" si="65"/>
        <v>0</v>
      </c>
      <c r="BG306" s="155">
        <f t="shared" si="66"/>
        <v>0</v>
      </c>
      <c r="BH306" s="155">
        <f t="shared" si="67"/>
        <v>0</v>
      </c>
      <c r="BI306" s="155">
        <f t="shared" si="68"/>
        <v>0</v>
      </c>
      <c r="BJ306" s="16" t="s">
        <v>82</v>
      </c>
      <c r="BK306" s="155">
        <f t="shared" si="69"/>
        <v>0</v>
      </c>
      <c r="BL306" s="16" t="s">
        <v>148</v>
      </c>
      <c r="BM306" s="154" t="s">
        <v>1238</v>
      </c>
    </row>
    <row r="307" spans="1:65" s="2" customFormat="1" ht="24.2" customHeight="1">
      <c r="A307" s="31"/>
      <c r="B307" s="142"/>
      <c r="C307" s="143" t="s">
        <v>1239</v>
      </c>
      <c r="D307" s="143" t="s">
        <v>143</v>
      </c>
      <c r="E307" s="144" t="s">
        <v>913</v>
      </c>
      <c r="F307" s="145" t="s">
        <v>914</v>
      </c>
      <c r="G307" s="146" t="s">
        <v>295</v>
      </c>
      <c r="H307" s="147">
        <v>30</v>
      </c>
      <c r="I307" s="148"/>
      <c r="J307" s="149">
        <f t="shared" si="60"/>
        <v>0</v>
      </c>
      <c r="K307" s="145" t="s">
        <v>1</v>
      </c>
      <c r="L307" s="32"/>
      <c r="M307" s="150" t="s">
        <v>1</v>
      </c>
      <c r="N307" s="151" t="s">
        <v>39</v>
      </c>
      <c r="O307" s="57"/>
      <c r="P307" s="152">
        <f t="shared" si="61"/>
        <v>0</v>
      </c>
      <c r="Q307" s="152">
        <v>0</v>
      </c>
      <c r="R307" s="152">
        <f t="shared" si="62"/>
        <v>0</v>
      </c>
      <c r="S307" s="152">
        <v>0</v>
      </c>
      <c r="T307" s="153">
        <f t="shared" si="63"/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54" t="s">
        <v>148</v>
      </c>
      <c r="AT307" s="154" t="s">
        <v>143</v>
      </c>
      <c r="AU307" s="154" t="s">
        <v>84</v>
      </c>
      <c r="AY307" s="16" t="s">
        <v>140</v>
      </c>
      <c r="BE307" s="155">
        <f t="shared" si="64"/>
        <v>0</v>
      </c>
      <c r="BF307" s="155">
        <f t="shared" si="65"/>
        <v>0</v>
      </c>
      <c r="BG307" s="155">
        <f t="shared" si="66"/>
        <v>0</v>
      </c>
      <c r="BH307" s="155">
        <f t="shared" si="67"/>
        <v>0</v>
      </c>
      <c r="BI307" s="155">
        <f t="shared" si="68"/>
        <v>0</v>
      </c>
      <c r="BJ307" s="16" t="s">
        <v>82</v>
      </c>
      <c r="BK307" s="155">
        <f t="shared" si="69"/>
        <v>0</v>
      </c>
      <c r="BL307" s="16" t="s">
        <v>148</v>
      </c>
      <c r="BM307" s="154" t="s">
        <v>1240</v>
      </c>
    </row>
    <row r="308" spans="1:65" s="2" customFormat="1" ht="16.5" customHeight="1">
      <c r="A308" s="31"/>
      <c r="B308" s="142"/>
      <c r="C308" s="173" t="s">
        <v>1241</v>
      </c>
      <c r="D308" s="173" t="s">
        <v>230</v>
      </c>
      <c r="E308" s="174" t="s">
        <v>920</v>
      </c>
      <c r="F308" s="175" t="s">
        <v>921</v>
      </c>
      <c r="G308" s="176" t="s">
        <v>295</v>
      </c>
      <c r="H308" s="177">
        <v>89</v>
      </c>
      <c r="I308" s="178"/>
      <c r="J308" s="179">
        <f t="shared" si="60"/>
        <v>0</v>
      </c>
      <c r="K308" s="175" t="s">
        <v>1</v>
      </c>
      <c r="L308" s="180"/>
      <c r="M308" s="181" t="s">
        <v>1</v>
      </c>
      <c r="N308" s="182" t="s">
        <v>39</v>
      </c>
      <c r="O308" s="57"/>
      <c r="P308" s="152">
        <f t="shared" si="61"/>
        <v>0</v>
      </c>
      <c r="Q308" s="152">
        <v>0</v>
      </c>
      <c r="R308" s="152">
        <f t="shared" si="62"/>
        <v>0</v>
      </c>
      <c r="S308" s="152">
        <v>0</v>
      </c>
      <c r="T308" s="153">
        <f t="shared" si="63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54" t="s">
        <v>185</v>
      </c>
      <c r="AT308" s="154" t="s">
        <v>230</v>
      </c>
      <c r="AU308" s="154" t="s">
        <v>84</v>
      </c>
      <c r="AY308" s="16" t="s">
        <v>140</v>
      </c>
      <c r="BE308" s="155">
        <f t="shared" si="64"/>
        <v>0</v>
      </c>
      <c r="BF308" s="155">
        <f t="shared" si="65"/>
        <v>0</v>
      </c>
      <c r="BG308" s="155">
        <f t="shared" si="66"/>
        <v>0</v>
      </c>
      <c r="BH308" s="155">
        <f t="shared" si="67"/>
        <v>0</v>
      </c>
      <c r="BI308" s="155">
        <f t="shared" si="68"/>
        <v>0</v>
      </c>
      <c r="BJ308" s="16" t="s">
        <v>82</v>
      </c>
      <c r="BK308" s="155">
        <f t="shared" si="69"/>
        <v>0</v>
      </c>
      <c r="BL308" s="16" t="s">
        <v>148</v>
      </c>
      <c r="BM308" s="154" t="s">
        <v>1242</v>
      </c>
    </row>
    <row r="309" spans="1:65" s="2" customFormat="1" ht="24.2" customHeight="1">
      <c r="A309" s="31"/>
      <c r="B309" s="142"/>
      <c r="C309" s="143" t="s">
        <v>1243</v>
      </c>
      <c r="D309" s="143" t="s">
        <v>143</v>
      </c>
      <c r="E309" s="144" t="s">
        <v>923</v>
      </c>
      <c r="F309" s="145" t="s">
        <v>924</v>
      </c>
      <c r="G309" s="146" t="s">
        <v>295</v>
      </c>
      <c r="H309" s="147">
        <v>89</v>
      </c>
      <c r="I309" s="148"/>
      <c r="J309" s="149">
        <f t="shared" si="60"/>
        <v>0</v>
      </c>
      <c r="K309" s="145" t="s">
        <v>1</v>
      </c>
      <c r="L309" s="32"/>
      <c r="M309" s="150" t="s">
        <v>1</v>
      </c>
      <c r="N309" s="151" t="s">
        <v>39</v>
      </c>
      <c r="O309" s="57"/>
      <c r="P309" s="152">
        <f t="shared" si="61"/>
        <v>0</v>
      </c>
      <c r="Q309" s="152">
        <v>0</v>
      </c>
      <c r="R309" s="152">
        <f t="shared" si="62"/>
        <v>0</v>
      </c>
      <c r="S309" s="152">
        <v>0</v>
      </c>
      <c r="T309" s="153">
        <f t="shared" si="63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54" t="s">
        <v>148</v>
      </c>
      <c r="AT309" s="154" t="s">
        <v>143</v>
      </c>
      <c r="AU309" s="154" t="s">
        <v>84</v>
      </c>
      <c r="AY309" s="16" t="s">
        <v>140</v>
      </c>
      <c r="BE309" s="155">
        <f t="shared" si="64"/>
        <v>0</v>
      </c>
      <c r="BF309" s="155">
        <f t="shared" si="65"/>
        <v>0</v>
      </c>
      <c r="BG309" s="155">
        <f t="shared" si="66"/>
        <v>0</v>
      </c>
      <c r="BH309" s="155">
        <f t="shared" si="67"/>
        <v>0</v>
      </c>
      <c r="BI309" s="155">
        <f t="shared" si="68"/>
        <v>0</v>
      </c>
      <c r="BJ309" s="16" t="s">
        <v>82</v>
      </c>
      <c r="BK309" s="155">
        <f t="shared" si="69"/>
        <v>0</v>
      </c>
      <c r="BL309" s="16" t="s">
        <v>148</v>
      </c>
      <c r="BM309" s="154" t="s">
        <v>1244</v>
      </c>
    </row>
    <row r="310" spans="1:65" s="2" customFormat="1" ht="24.2" customHeight="1">
      <c r="A310" s="31"/>
      <c r="B310" s="142"/>
      <c r="C310" s="173" t="s">
        <v>1245</v>
      </c>
      <c r="D310" s="173" t="s">
        <v>230</v>
      </c>
      <c r="E310" s="174" t="s">
        <v>926</v>
      </c>
      <c r="F310" s="175" t="s">
        <v>927</v>
      </c>
      <c r="G310" s="176" t="s">
        <v>885</v>
      </c>
      <c r="H310" s="177">
        <v>20</v>
      </c>
      <c r="I310" s="178"/>
      <c r="J310" s="179">
        <f t="shared" si="60"/>
        <v>0</v>
      </c>
      <c r="K310" s="175" t="s">
        <v>1</v>
      </c>
      <c r="L310" s="180"/>
      <c r="M310" s="181" t="s">
        <v>1</v>
      </c>
      <c r="N310" s="182" t="s">
        <v>39</v>
      </c>
      <c r="O310" s="57"/>
      <c r="P310" s="152">
        <f t="shared" si="61"/>
        <v>0</v>
      </c>
      <c r="Q310" s="152">
        <v>0</v>
      </c>
      <c r="R310" s="152">
        <f t="shared" si="62"/>
        <v>0</v>
      </c>
      <c r="S310" s="152">
        <v>0</v>
      </c>
      <c r="T310" s="153">
        <f t="shared" si="63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54" t="s">
        <v>185</v>
      </c>
      <c r="AT310" s="154" t="s">
        <v>230</v>
      </c>
      <c r="AU310" s="154" t="s">
        <v>84</v>
      </c>
      <c r="AY310" s="16" t="s">
        <v>140</v>
      </c>
      <c r="BE310" s="155">
        <f t="shared" si="64"/>
        <v>0</v>
      </c>
      <c r="BF310" s="155">
        <f t="shared" si="65"/>
        <v>0</v>
      </c>
      <c r="BG310" s="155">
        <f t="shared" si="66"/>
        <v>0</v>
      </c>
      <c r="BH310" s="155">
        <f t="shared" si="67"/>
        <v>0</v>
      </c>
      <c r="BI310" s="155">
        <f t="shared" si="68"/>
        <v>0</v>
      </c>
      <c r="BJ310" s="16" t="s">
        <v>82</v>
      </c>
      <c r="BK310" s="155">
        <f t="shared" si="69"/>
        <v>0</v>
      </c>
      <c r="BL310" s="16" t="s">
        <v>148</v>
      </c>
      <c r="BM310" s="154" t="s">
        <v>1246</v>
      </c>
    </row>
    <row r="311" spans="1:65" s="2" customFormat="1" ht="24.2" customHeight="1">
      <c r="A311" s="31"/>
      <c r="B311" s="142"/>
      <c r="C311" s="143" t="s">
        <v>1247</v>
      </c>
      <c r="D311" s="143" t="s">
        <v>143</v>
      </c>
      <c r="E311" s="144" t="s">
        <v>929</v>
      </c>
      <c r="F311" s="145" t="s">
        <v>930</v>
      </c>
      <c r="G311" s="146" t="s">
        <v>157</v>
      </c>
      <c r="H311" s="147">
        <v>20</v>
      </c>
      <c r="I311" s="148"/>
      <c r="J311" s="149">
        <f t="shared" si="60"/>
        <v>0</v>
      </c>
      <c r="K311" s="145" t="s">
        <v>1</v>
      </c>
      <c r="L311" s="32"/>
      <c r="M311" s="150" t="s">
        <v>1</v>
      </c>
      <c r="N311" s="151" t="s">
        <v>39</v>
      </c>
      <c r="O311" s="57"/>
      <c r="P311" s="152">
        <f t="shared" si="61"/>
        <v>0</v>
      </c>
      <c r="Q311" s="152">
        <v>0</v>
      </c>
      <c r="R311" s="152">
        <f t="shared" si="62"/>
        <v>0</v>
      </c>
      <c r="S311" s="152">
        <v>0</v>
      </c>
      <c r="T311" s="153">
        <f t="shared" si="63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54" t="s">
        <v>148</v>
      </c>
      <c r="AT311" s="154" t="s">
        <v>143</v>
      </c>
      <c r="AU311" s="154" t="s">
        <v>84</v>
      </c>
      <c r="AY311" s="16" t="s">
        <v>140</v>
      </c>
      <c r="BE311" s="155">
        <f t="shared" si="64"/>
        <v>0</v>
      </c>
      <c r="BF311" s="155">
        <f t="shared" si="65"/>
        <v>0</v>
      </c>
      <c r="BG311" s="155">
        <f t="shared" si="66"/>
        <v>0</v>
      </c>
      <c r="BH311" s="155">
        <f t="shared" si="67"/>
        <v>0</v>
      </c>
      <c r="BI311" s="155">
        <f t="shared" si="68"/>
        <v>0</v>
      </c>
      <c r="BJ311" s="16" t="s">
        <v>82</v>
      </c>
      <c r="BK311" s="155">
        <f t="shared" si="69"/>
        <v>0</v>
      </c>
      <c r="BL311" s="16" t="s">
        <v>148</v>
      </c>
      <c r="BM311" s="154" t="s">
        <v>1248</v>
      </c>
    </row>
    <row r="312" spans="1:65" s="2" customFormat="1" ht="16.5" customHeight="1">
      <c r="A312" s="31"/>
      <c r="B312" s="142"/>
      <c r="C312" s="173" t="s">
        <v>1249</v>
      </c>
      <c r="D312" s="173" t="s">
        <v>230</v>
      </c>
      <c r="E312" s="174" t="s">
        <v>932</v>
      </c>
      <c r="F312" s="175" t="s">
        <v>933</v>
      </c>
      <c r="G312" s="176" t="s">
        <v>934</v>
      </c>
      <c r="H312" s="177">
        <v>20</v>
      </c>
      <c r="I312" s="178"/>
      <c r="J312" s="179">
        <f t="shared" si="60"/>
        <v>0</v>
      </c>
      <c r="K312" s="175" t="s">
        <v>1</v>
      </c>
      <c r="L312" s="180"/>
      <c r="M312" s="181" t="s">
        <v>1</v>
      </c>
      <c r="N312" s="182" t="s">
        <v>39</v>
      </c>
      <c r="O312" s="57"/>
      <c r="P312" s="152">
        <f t="shared" si="61"/>
        <v>0</v>
      </c>
      <c r="Q312" s="152">
        <v>0</v>
      </c>
      <c r="R312" s="152">
        <f t="shared" si="62"/>
        <v>0</v>
      </c>
      <c r="S312" s="152">
        <v>0</v>
      </c>
      <c r="T312" s="153">
        <f t="shared" si="63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54" t="s">
        <v>185</v>
      </c>
      <c r="AT312" s="154" t="s">
        <v>230</v>
      </c>
      <c r="AU312" s="154" t="s">
        <v>84</v>
      </c>
      <c r="AY312" s="16" t="s">
        <v>140</v>
      </c>
      <c r="BE312" s="155">
        <f t="shared" si="64"/>
        <v>0</v>
      </c>
      <c r="BF312" s="155">
        <f t="shared" si="65"/>
        <v>0</v>
      </c>
      <c r="BG312" s="155">
        <f t="shared" si="66"/>
        <v>0</v>
      </c>
      <c r="BH312" s="155">
        <f t="shared" si="67"/>
        <v>0</v>
      </c>
      <c r="BI312" s="155">
        <f t="shared" si="68"/>
        <v>0</v>
      </c>
      <c r="BJ312" s="16" t="s">
        <v>82</v>
      </c>
      <c r="BK312" s="155">
        <f t="shared" si="69"/>
        <v>0</v>
      </c>
      <c r="BL312" s="16" t="s">
        <v>148</v>
      </c>
      <c r="BM312" s="154" t="s">
        <v>1250</v>
      </c>
    </row>
    <row r="313" spans="1:65" s="2" customFormat="1" ht="16.5" customHeight="1">
      <c r="A313" s="31"/>
      <c r="B313" s="142"/>
      <c r="C313" s="173" t="s">
        <v>1251</v>
      </c>
      <c r="D313" s="173" t="s">
        <v>230</v>
      </c>
      <c r="E313" s="174" t="s">
        <v>936</v>
      </c>
      <c r="F313" s="175" t="s">
        <v>937</v>
      </c>
      <c r="G313" s="176" t="s">
        <v>902</v>
      </c>
      <c r="H313" s="177">
        <v>104</v>
      </c>
      <c r="I313" s="178"/>
      <c r="J313" s="179">
        <f t="shared" si="60"/>
        <v>0</v>
      </c>
      <c r="K313" s="175" t="s">
        <v>1</v>
      </c>
      <c r="L313" s="180"/>
      <c r="M313" s="181" t="s">
        <v>1</v>
      </c>
      <c r="N313" s="182" t="s">
        <v>39</v>
      </c>
      <c r="O313" s="57"/>
      <c r="P313" s="152">
        <f t="shared" si="61"/>
        <v>0</v>
      </c>
      <c r="Q313" s="152">
        <v>0</v>
      </c>
      <c r="R313" s="152">
        <f t="shared" si="62"/>
        <v>0</v>
      </c>
      <c r="S313" s="152">
        <v>0</v>
      </c>
      <c r="T313" s="153">
        <f t="shared" si="63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54" t="s">
        <v>185</v>
      </c>
      <c r="AT313" s="154" t="s">
        <v>230</v>
      </c>
      <c r="AU313" s="154" t="s">
        <v>84</v>
      </c>
      <c r="AY313" s="16" t="s">
        <v>140</v>
      </c>
      <c r="BE313" s="155">
        <f t="shared" si="64"/>
        <v>0</v>
      </c>
      <c r="BF313" s="155">
        <f t="shared" si="65"/>
        <v>0</v>
      </c>
      <c r="BG313" s="155">
        <f t="shared" si="66"/>
        <v>0</v>
      </c>
      <c r="BH313" s="155">
        <f t="shared" si="67"/>
        <v>0</v>
      </c>
      <c r="BI313" s="155">
        <f t="shared" si="68"/>
        <v>0</v>
      </c>
      <c r="BJ313" s="16" t="s">
        <v>82</v>
      </c>
      <c r="BK313" s="155">
        <f t="shared" si="69"/>
        <v>0</v>
      </c>
      <c r="BL313" s="16" t="s">
        <v>148</v>
      </c>
      <c r="BM313" s="154" t="s">
        <v>1252</v>
      </c>
    </row>
    <row r="314" spans="1:65" s="2" customFormat="1" ht="24.2" customHeight="1">
      <c r="A314" s="31"/>
      <c r="B314" s="142"/>
      <c r="C314" s="143" t="s">
        <v>1253</v>
      </c>
      <c r="D314" s="143" t="s">
        <v>143</v>
      </c>
      <c r="E314" s="144" t="s">
        <v>939</v>
      </c>
      <c r="F314" s="145" t="s">
        <v>940</v>
      </c>
      <c r="G314" s="146" t="s">
        <v>157</v>
      </c>
      <c r="H314" s="147">
        <v>104</v>
      </c>
      <c r="I314" s="148"/>
      <c r="J314" s="149">
        <f t="shared" si="60"/>
        <v>0</v>
      </c>
      <c r="K314" s="145" t="s">
        <v>1</v>
      </c>
      <c r="L314" s="32"/>
      <c r="M314" s="150" t="s">
        <v>1</v>
      </c>
      <c r="N314" s="151" t="s">
        <v>39</v>
      </c>
      <c r="O314" s="57"/>
      <c r="P314" s="152">
        <f t="shared" si="61"/>
        <v>0</v>
      </c>
      <c r="Q314" s="152">
        <v>0</v>
      </c>
      <c r="R314" s="152">
        <f t="shared" si="62"/>
        <v>0</v>
      </c>
      <c r="S314" s="152">
        <v>0</v>
      </c>
      <c r="T314" s="153">
        <f t="shared" si="63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54" t="s">
        <v>148</v>
      </c>
      <c r="AT314" s="154" t="s">
        <v>143</v>
      </c>
      <c r="AU314" s="154" t="s">
        <v>84</v>
      </c>
      <c r="AY314" s="16" t="s">
        <v>140</v>
      </c>
      <c r="BE314" s="155">
        <f t="shared" si="64"/>
        <v>0</v>
      </c>
      <c r="BF314" s="155">
        <f t="shared" si="65"/>
        <v>0</v>
      </c>
      <c r="BG314" s="155">
        <f t="shared" si="66"/>
        <v>0</v>
      </c>
      <c r="BH314" s="155">
        <f t="shared" si="67"/>
        <v>0</v>
      </c>
      <c r="BI314" s="155">
        <f t="shared" si="68"/>
        <v>0</v>
      </c>
      <c r="BJ314" s="16" t="s">
        <v>82</v>
      </c>
      <c r="BK314" s="155">
        <f t="shared" si="69"/>
        <v>0</v>
      </c>
      <c r="BL314" s="16" t="s">
        <v>148</v>
      </c>
      <c r="BM314" s="154" t="s">
        <v>1254</v>
      </c>
    </row>
    <row r="315" spans="1:65" s="2" customFormat="1" ht="16.5" customHeight="1">
      <c r="A315" s="31"/>
      <c r="B315" s="142"/>
      <c r="C315" s="173" t="s">
        <v>1255</v>
      </c>
      <c r="D315" s="173" t="s">
        <v>230</v>
      </c>
      <c r="E315" s="174" t="s">
        <v>942</v>
      </c>
      <c r="F315" s="175" t="s">
        <v>943</v>
      </c>
      <c r="G315" s="176" t="s">
        <v>902</v>
      </c>
      <c r="H315" s="177">
        <v>14</v>
      </c>
      <c r="I315" s="178"/>
      <c r="J315" s="179">
        <f t="shared" si="60"/>
        <v>0</v>
      </c>
      <c r="K315" s="175" t="s">
        <v>1</v>
      </c>
      <c r="L315" s="180"/>
      <c r="M315" s="181" t="s">
        <v>1</v>
      </c>
      <c r="N315" s="182" t="s">
        <v>39</v>
      </c>
      <c r="O315" s="57"/>
      <c r="P315" s="152">
        <f t="shared" si="61"/>
        <v>0</v>
      </c>
      <c r="Q315" s="152">
        <v>0</v>
      </c>
      <c r="R315" s="152">
        <f t="shared" si="62"/>
        <v>0</v>
      </c>
      <c r="S315" s="152">
        <v>0</v>
      </c>
      <c r="T315" s="153">
        <f t="shared" si="63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54" t="s">
        <v>185</v>
      </c>
      <c r="AT315" s="154" t="s">
        <v>230</v>
      </c>
      <c r="AU315" s="154" t="s">
        <v>84</v>
      </c>
      <c r="AY315" s="16" t="s">
        <v>140</v>
      </c>
      <c r="BE315" s="155">
        <f t="shared" si="64"/>
        <v>0</v>
      </c>
      <c r="BF315" s="155">
        <f t="shared" si="65"/>
        <v>0</v>
      </c>
      <c r="BG315" s="155">
        <f t="shared" si="66"/>
        <v>0</v>
      </c>
      <c r="BH315" s="155">
        <f t="shared" si="67"/>
        <v>0</v>
      </c>
      <c r="BI315" s="155">
        <f t="shared" si="68"/>
        <v>0</v>
      </c>
      <c r="BJ315" s="16" t="s">
        <v>82</v>
      </c>
      <c r="BK315" s="155">
        <f t="shared" si="69"/>
        <v>0</v>
      </c>
      <c r="BL315" s="16" t="s">
        <v>148</v>
      </c>
      <c r="BM315" s="154" t="s">
        <v>1256</v>
      </c>
    </row>
    <row r="316" spans="1:65" s="2" customFormat="1" ht="24.2" customHeight="1">
      <c r="A316" s="31"/>
      <c r="B316" s="142"/>
      <c r="C316" s="143" t="s">
        <v>1257</v>
      </c>
      <c r="D316" s="143" t="s">
        <v>143</v>
      </c>
      <c r="E316" s="144" t="s">
        <v>945</v>
      </c>
      <c r="F316" s="145" t="s">
        <v>946</v>
      </c>
      <c r="G316" s="146" t="s">
        <v>157</v>
      </c>
      <c r="H316" s="147">
        <v>14</v>
      </c>
      <c r="I316" s="148"/>
      <c r="J316" s="149">
        <f t="shared" si="60"/>
        <v>0</v>
      </c>
      <c r="K316" s="145" t="s">
        <v>1</v>
      </c>
      <c r="L316" s="32"/>
      <c r="M316" s="150" t="s">
        <v>1</v>
      </c>
      <c r="N316" s="151" t="s">
        <v>39</v>
      </c>
      <c r="O316" s="57"/>
      <c r="P316" s="152">
        <f t="shared" si="61"/>
        <v>0</v>
      </c>
      <c r="Q316" s="152">
        <v>0</v>
      </c>
      <c r="R316" s="152">
        <f t="shared" si="62"/>
        <v>0</v>
      </c>
      <c r="S316" s="152">
        <v>0</v>
      </c>
      <c r="T316" s="153">
        <f t="shared" si="63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54" t="s">
        <v>148</v>
      </c>
      <c r="AT316" s="154" t="s">
        <v>143</v>
      </c>
      <c r="AU316" s="154" t="s">
        <v>84</v>
      </c>
      <c r="AY316" s="16" t="s">
        <v>140</v>
      </c>
      <c r="BE316" s="155">
        <f t="shared" si="64"/>
        <v>0</v>
      </c>
      <c r="BF316" s="155">
        <f t="shared" si="65"/>
        <v>0</v>
      </c>
      <c r="BG316" s="155">
        <f t="shared" si="66"/>
        <v>0</v>
      </c>
      <c r="BH316" s="155">
        <f t="shared" si="67"/>
        <v>0</v>
      </c>
      <c r="BI316" s="155">
        <f t="shared" si="68"/>
        <v>0</v>
      </c>
      <c r="BJ316" s="16" t="s">
        <v>82</v>
      </c>
      <c r="BK316" s="155">
        <f t="shared" si="69"/>
        <v>0</v>
      </c>
      <c r="BL316" s="16" t="s">
        <v>148</v>
      </c>
      <c r="BM316" s="154" t="s">
        <v>1258</v>
      </c>
    </row>
    <row r="317" spans="1:65" s="2" customFormat="1" ht="16.5" customHeight="1">
      <c r="A317" s="31"/>
      <c r="B317" s="142"/>
      <c r="C317" s="173" t="s">
        <v>1259</v>
      </c>
      <c r="D317" s="173" t="s">
        <v>230</v>
      </c>
      <c r="E317" s="174" t="s">
        <v>948</v>
      </c>
      <c r="F317" s="175" t="s">
        <v>949</v>
      </c>
      <c r="G317" s="176" t="s">
        <v>902</v>
      </c>
      <c r="H317" s="177">
        <v>4</v>
      </c>
      <c r="I317" s="178"/>
      <c r="J317" s="179">
        <f t="shared" si="60"/>
        <v>0</v>
      </c>
      <c r="K317" s="175" t="s">
        <v>1</v>
      </c>
      <c r="L317" s="180"/>
      <c r="M317" s="181" t="s">
        <v>1</v>
      </c>
      <c r="N317" s="182" t="s">
        <v>39</v>
      </c>
      <c r="O317" s="57"/>
      <c r="P317" s="152">
        <f t="shared" si="61"/>
        <v>0</v>
      </c>
      <c r="Q317" s="152">
        <v>0</v>
      </c>
      <c r="R317" s="152">
        <f t="shared" si="62"/>
        <v>0</v>
      </c>
      <c r="S317" s="152">
        <v>0</v>
      </c>
      <c r="T317" s="153">
        <f t="shared" si="63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54" t="s">
        <v>185</v>
      </c>
      <c r="AT317" s="154" t="s">
        <v>230</v>
      </c>
      <c r="AU317" s="154" t="s">
        <v>84</v>
      </c>
      <c r="AY317" s="16" t="s">
        <v>140</v>
      </c>
      <c r="BE317" s="155">
        <f t="shared" si="64"/>
        <v>0</v>
      </c>
      <c r="BF317" s="155">
        <f t="shared" si="65"/>
        <v>0</v>
      </c>
      <c r="BG317" s="155">
        <f t="shared" si="66"/>
        <v>0</v>
      </c>
      <c r="BH317" s="155">
        <f t="shared" si="67"/>
        <v>0</v>
      </c>
      <c r="BI317" s="155">
        <f t="shared" si="68"/>
        <v>0</v>
      </c>
      <c r="BJ317" s="16" t="s">
        <v>82</v>
      </c>
      <c r="BK317" s="155">
        <f t="shared" si="69"/>
        <v>0</v>
      </c>
      <c r="BL317" s="16" t="s">
        <v>148</v>
      </c>
      <c r="BM317" s="154" t="s">
        <v>1260</v>
      </c>
    </row>
    <row r="318" spans="1:65" s="2" customFormat="1" ht="24.2" customHeight="1">
      <c r="A318" s="31"/>
      <c r="B318" s="142"/>
      <c r="C318" s="143" t="s">
        <v>1261</v>
      </c>
      <c r="D318" s="143" t="s">
        <v>143</v>
      </c>
      <c r="E318" s="144" t="s">
        <v>951</v>
      </c>
      <c r="F318" s="145" t="s">
        <v>952</v>
      </c>
      <c r="G318" s="146" t="s">
        <v>157</v>
      </c>
      <c r="H318" s="147">
        <v>4</v>
      </c>
      <c r="I318" s="148"/>
      <c r="J318" s="149">
        <f t="shared" si="60"/>
        <v>0</v>
      </c>
      <c r="K318" s="145" t="s">
        <v>1</v>
      </c>
      <c r="L318" s="32"/>
      <c r="M318" s="150" t="s">
        <v>1</v>
      </c>
      <c r="N318" s="151" t="s">
        <v>39</v>
      </c>
      <c r="O318" s="57"/>
      <c r="P318" s="152">
        <f t="shared" si="61"/>
        <v>0</v>
      </c>
      <c r="Q318" s="152">
        <v>0</v>
      </c>
      <c r="R318" s="152">
        <f t="shared" si="62"/>
        <v>0</v>
      </c>
      <c r="S318" s="152">
        <v>0</v>
      </c>
      <c r="T318" s="153">
        <f t="shared" si="63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54" t="s">
        <v>148</v>
      </c>
      <c r="AT318" s="154" t="s">
        <v>143</v>
      </c>
      <c r="AU318" s="154" t="s">
        <v>84</v>
      </c>
      <c r="AY318" s="16" t="s">
        <v>140</v>
      </c>
      <c r="BE318" s="155">
        <f t="shared" si="64"/>
        <v>0</v>
      </c>
      <c r="BF318" s="155">
        <f t="shared" si="65"/>
        <v>0</v>
      </c>
      <c r="BG318" s="155">
        <f t="shared" si="66"/>
        <v>0</v>
      </c>
      <c r="BH318" s="155">
        <f t="shared" si="67"/>
        <v>0</v>
      </c>
      <c r="BI318" s="155">
        <f t="shared" si="68"/>
        <v>0</v>
      </c>
      <c r="BJ318" s="16" t="s">
        <v>82</v>
      </c>
      <c r="BK318" s="155">
        <f t="shared" si="69"/>
        <v>0</v>
      </c>
      <c r="BL318" s="16" t="s">
        <v>148</v>
      </c>
      <c r="BM318" s="154" t="s">
        <v>1262</v>
      </c>
    </row>
    <row r="319" spans="1:65" s="2" customFormat="1" ht="33" customHeight="1">
      <c r="A319" s="31"/>
      <c r="B319" s="142"/>
      <c r="C319" s="143" t="s">
        <v>1263</v>
      </c>
      <c r="D319" s="143" t="s">
        <v>143</v>
      </c>
      <c r="E319" s="144" t="s">
        <v>954</v>
      </c>
      <c r="F319" s="145" t="s">
        <v>955</v>
      </c>
      <c r="G319" s="146" t="s">
        <v>157</v>
      </c>
      <c r="H319" s="147">
        <v>13</v>
      </c>
      <c r="I319" s="148"/>
      <c r="J319" s="149">
        <f t="shared" si="60"/>
        <v>0</v>
      </c>
      <c r="K319" s="145" t="s">
        <v>1</v>
      </c>
      <c r="L319" s="32"/>
      <c r="M319" s="150" t="s">
        <v>1</v>
      </c>
      <c r="N319" s="151" t="s">
        <v>39</v>
      </c>
      <c r="O319" s="57"/>
      <c r="P319" s="152">
        <f t="shared" si="61"/>
        <v>0</v>
      </c>
      <c r="Q319" s="152">
        <v>0</v>
      </c>
      <c r="R319" s="152">
        <f t="shared" si="62"/>
        <v>0</v>
      </c>
      <c r="S319" s="152">
        <v>0</v>
      </c>
      <c r="T319" s="153">
        <f t="shared" si="63"/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54" t="s">
        <v>148</v>
      </c>
      <c r="AT319" s="154" t="s">
        <v>143</v>
      </c>
      <c r="AU319" s="154" t="s">
        <v>84</v>
      </c>
      <c r="AY319" s="16" t="s">
        <v>140</v>
      </c>
      <c r="BE319" s="155">
        <f t="shared" si="64"/>
        <v>0</v>
      </c>
      <c r="BF319" s="155">
        <f t="shared" si="65"/>
        <v>0</v>
      </c>
      <c r="BG319" s="155">
        <f t="shared" si="66"/>
        <v>0</v>
      </c>
      <c r="BH319" s="155">
        <f t="shared" si="67"/>
        <v>0</v>
      </c>
      <c r="BI319" s="155">
        <f t="shared" si="68"/>
        <v>0</v>
      </c>
      <c r="BJ319" s="16" t="s">
        <v>82</v>
      </c>
      <c r="BK319" s="155">
        <f t="shared" si="69"/>
        <v>0</v>
      </c>
      <c r="BL319" s="16" t="s">
        <v>148</v>
      </c>
      <c r="BM319" s="154" t="s">
        <v>1264</v>
      </c>
    </row>
    <row r="320" spans="1:65" s="2" customFormat="1" ht="37.9" customHeight="1">
      <c r="A320" s="31"/>
      <c r="B320" s="142"/>
      <c r="C320" s="143" t="s">
        <v>1265</v>
      </c>
      <c r="D320" s="143" t="s">
        <v>143</v>
      </c>
      <c r="E320" s="144" t="s">
        <v>957</v>
      </c>
      <c r="F320" s="145" t="s">
        <v>958</v>
      </c>
      <c r="G320" s="146" t="s">
        <v>157</v>
      </c>
      <c r="H320" s="147">
        <v>10</v>
      </c>
      <c r="I320" s="148"/>
      <c r="J320" s="149">
        <f t="shared" si="60"/>
        <v>0</v>
      </c>
      <c r="K320" s="145" t="s">
        <v>1</v>
      </c>
      <c r="L320" s="32"/>
      <c r="M320" s="150" t="s">
        <v>1</v>
      </c>
      <c r="N320" s="151" t="s">
        <v>39</v>
      </c>
      <c r="O320" s="57"/>
      <c r="P320" s="152">
        <f t="shared" si="61"/>
        <v>0</v>
      </c>
      <c r="Q320" s="152">
        <v>0</v>
      </c>
      <c r="R320" s="152">
        <f t="shared" si="62"/>
        <v>0</v>
      </c>
      <c r="S320" s="152">
        <v>0</v>
      </c>
      <c r="T320" s="153">
        <f t="shared" si="63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54" t="s">
        <v>148</v>
      </c>
      <c r="AT320" s="154" t="s">
        <v>143</v>
      </c>
      <c r="AU320" s="154" t="s">
        <v>84</v>
      </c>
      <c r="AY320" s="16" t="s">
        <v>140</v>
      </c>
      <c r="BE320" s="155">
        <f t="shared" si="64"/>
        <v>0</v>
      </c>
      <c r="BF320" s="155">
        <f t="shared" si="65"/>
        <v>0</v>
      </c>
      <c r="BG320" s="155">
        <f t="shared" si="66"/>
        <v>0</v>
      </c>
      <c r="BH320" s="155">
        <f t="shared" si="67"/>
        <v>0</v>
      </c>
      <c r="BI320" s="155">
        <f t="shared" si="68"/>
        <v>0</v>
      </c>
      <c r="BJ320" s="16" t="s">
        <v>82</v>
      </c>
      <c r="BK320" s="155">
        <f t="shared" si="69"/>
        <v>0</v>
      </c>
      <c r="BL320" s="16" t="s">
        <v>148</v>
      </c>
      <c r="BM320" s="154" t="s">
        <v>1266</v>
      </c>
    </row>
    <row r="321" spans="1:65" s="2" customFormat="1" ht="33" customHeight="1">
      <c r="A321" s="31"/>
      <c r="B321" s="142"/>
      <c r="C321" s="143" t="s">
        <v>1267</v>
      </c>
      <c r="D321" s="143" t="s">
        <v>143</v>
      </c>
      <c r="E321" s="144" t="s">
        <v>960</v>
      </c>
      <c r="F321" s="145" t="s">
        <v>961</v>
      </c>
      <c r="G321" s="146" t="s">
        <v>295</v>
      </c>
      <c r="H321" s="147">
        <v>5</v>
      </c>
      <c r="I321" s="148"/>
      <c r="J321" s="149">
        <f t="shared" si="60"/>
        <v>0</v>
      </c>
      <c r="K321" s="145" t="s">
        <v>1</v>
      </c>
      <c r="L321" s="32"/>
      <c r="M321" s="150" t="s">
        <v>1</v>
      </c>
      <c r="N321" s="151" t="s">
        <v>39</v>
      </c>
      <c r="O321" s="57"/>
      <c r="P321" s="152">
        <f t="shared" si="61"/>
        <v>0</v>
      </c>
      <c r="Q321" s="152">
        <v>0</v>
      </c>
      <c r="R321" s="152">
        <f t="shared" si="62"/>
        <v>0</v>
      </c>
      <c r="S321" s="152">
        <v>0</v>
      </c>
      <c r="T321" s="153">
        <f t="shared" si="63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54" t="s">
        <v>148</v>
      </c>
      <c r="AT321" s="154" t="s">
        <v>143</v>
      </c>
      <c r="AU321" s="154" t="s">
        <v>84</v>
      </c>
      <c r="AY321" s="16" t="s">
        <v>140</v>
      </c>
      <c r="BE321" s="155">
        <f t="shared" si="64"/>
        <v>0</v>
      </c>
      <c r="BF321" s="155">
        <f t="shared" si="65"/>
        <v>0</v>
      </c>
      <c r="BG321" s="155">
        <f t="shared" si="66"/>
        <v>0</v>
      </c>
      <c r="BH321" s="155">
        <f t="shared" si="67"/>
        <v>0</v>
      </c>
      <c r="BI321" s="155">
        <f t="shared" si="68"/>
        <v>0</v>
      </c>
      <c r="BJ321" s="16" t="s">
        <v>82</v>
      </c>
      <c r="BK321" s="155">
        <f t="shared" si="69"/>
        <v>0</v>
      </c>
      <c r="BL321" s="16" t="s">
        <v>148</v>
      </c>
      <c r="BM321" s="154" t="s">
        <v>1268</v>
      </c>
    </row>
    <row r="322" spans="1:65" s="2" customFormat="1" ht="33" customHeight="1">
      <c r="A322" s="31"/>
      <c r="B322" s="142"/>
      <c r="C322" s="143" t="s">
        <v>1269</v>
      </c>
      <c r="D322" s="143" t="s">
        <v>143</v>
      </c>
      <c r="E322" s="144" t="s">
        <v>963</v>
      </c>
      <c r="F322" s="145" t="s">
        <v>964</v>
      </c>
      <c r="G322" s="146" t="s">
        <v>902</v>
      </c>
      <c r="H322" s="147">
        <v>10</v>
      </c>
      <c r="I322" s="148"/>
      <c r="J322" s="149">
        <f t="shared" si="60"/>
        <v>0</v>
      </c>
      <c r="K322" s="145" t="s">
        <v>1</v>
      </c>
      <c r="L322" s="32"/>
      <c r="M322" s="150" t="s">
        <v>1</v>
      </c>
      <c r="N322" s="151" t="s">
        <v>39</v>
      </c>
      <c r="O322" s="57"/>
      <c r="P322" s="152">
        <f t="shared" si="61"/>
        <v>0</v>
      </c>
      <c r="Q322" s="152">
        <v>0</v>
      </c>
      <c r="R322" s="152">
        <f t="shared" si="62"/>
        <v>0</v>
      </c>
      <c r="S322" s="152">
        <v>0</v>
      </c>
      <c r="T322" s="153">
        <f t="shared" si="63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54" t="s">
        <v>148</v>
      </c>
      <c r="AT322" s="154" t="s">
        <v>143</v>
      </c>
      <c r="AU322" s="154" t="s">
        <v>84</v>
      </c>
      <c r="AY322" s="16" t="s">
        <v>140</v>
      </c>
      <c r="BE322" s="155">
        <f t="shared" si="64"/>
        <v>0</v>
      </c>
      <c r="BF322" s="155">
        <f t="shared" si="65"/>
        <v>0</v>
      </c>
      <c r="BG322" s="155">
        <f t="shared" si="66"/>
        <v>0</v>
      </c>
      <c r="BH322" s="155">
        <f t="shared" si="67"/>
        <v>0</v>
      </c>
      <c r="BI322" s="155">
        <f t="shared" si="68"/>
        <v>0</v>
      </c>
      <c r="BJ322" s="16" t="s">
        <v>82</v>
      </c>
      <c r="BK322" s="155">
        <f t="shared" si="69"/>
        <v>0</v>
      </c>
      <c r="BL322" s="16" t="s">
        <v>148</v>
      </c>
      <c r="BM322" s="154" t="s">
        <v>1270</v>
      </c>
    </row>
    <row r="323" spans="1:65" s="2" customFormat="1" ht="24.2" customHeight="1">
      <c r="A323" s="31"/>
      <c r="B323" s="142"/>
      <c r="C323" s="173" t="s">
        <v>1271</v>
      </c>
      <c r="D323" s="173" t="s">
        <v>230</v>
      </c>
      <c r="E323" s="174" t="s">
        <v>1013</v>
      </c>
      <c r="F323" s="175" t="s">
        <v>1014</v>
      </c>
      <c r="G323" s="176" t="s">
        <v>885</v>
      </c>
      <c r="H323" s="177">
        <v>10</v>
      </c>
      <c r="I323" s="178"/>
      <c r="J323" s="179">
        <f t="shared" si="60"/>
        <v>0</v>
      </c>
      <c r="K323" s="175" t="s">
        <v>1</v>
      </c>
      <c r="L323" s="180"/>
      <c r="M323" s="181" t="s">
        <v>1</v>
      </c>
      <c r="N323" s="182" t="s">
        <v>39</v>
      </c>
      <c r="O323" s="57"/>
      <c r="P323" s="152">
        <f t="shared" si="61"/>
        <v>0</v>
      </c>
      <c r="Q323" s="152">
        <v>0</v>
      </c>
      <c r="R323" s="152">
        <f t="shared" si="62"/>
        <v>0</v>
      </c>
      <c r="S323" s="152">
        <v>0</v>
      </c>
      <c r="T323" s="153">
        <f t="shared" si="63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54" t="s">
        <v>185</v>
      </c>
      <c r="AT323" s="154" t="s">
        <v>230</v>
      </c>
      <c r="AU323" s="154" t="s">
        <v>84</v>
      </c>
      <c r="AY323" s="16" t="s">
        <v>140</v>
      </c>
      <c r="BE323" s="155">
        <f t="shared" si="64"/>
        <v>0</v>
      </c>
      <c r="BF323" s="155">
        <f t="shared" si="65"/>
        <v>0</v>
      </c>
      <c r="BG323" s="155">
        <f t="shared" si="66"/>
        <v>0</v>
      </c>
      <c r="BH323" s="155">
        <f t="shared" si="67"/>
        <v>0</v>
      </c>
      <c r="BI323" s="155">
        <f t="shared" si="68"/>
        <v>0</v>
      </c>
      <c r="BJ323" s="16" t="s">
        <v>82</v>
      </c>
      <c r="BK323" s="155">
        <f t="shared" si="69"/>
        <v>0</v>
      </c>
      <c r="BL323" s="16" t="s">
        <v>148</v>
      </c>
      <c r="BM323" s="154" t="s">
        <v>1272</v>
      </c>
    </row>
    <row r="324" spans="1:65" s="2" customFormat="1" ht="33" customHeight="1">
      <c r="A324" s="31"/>
      <c r="B324" s="142"/>
      <c r="C324" s="143" t="s">
        <v>1273</v>
      </c>
      <c r="D324" s="143" t="s">
        <v>143</v>
      </c>
      <c r="E324" s="144" t="s">
        <v>887</v>
      </c>
      <c r="F324" s="145" t="s">
        <v>888</v>
      </c>
      <c r="G324" s="146" t="s">
        <v>157</v>
      </c>
      <c r="H324" s="147">
        <v>10</v>
      </c>
      <c r="I324" s="148"/>
      <c r="J324" s="149">
        <f t="shared" si="60"/>
        <v>0</v>
      </c>
      <c r="K324" s="145" t="s">
        <v>1</v>
      </c>
      <c r="L324" s="32"/>
      <c r="M324" s="150" t="s">
        <v>1</v>
      </c>
      <c r="N324" s="151" t="s">
        <v>39</v>
      </c>
      <c r="O324" s="57"/>
      <c r="P324" s="152">
        <f t="shared" si="61"/>
        <v>0</v>
      </c>
      <c r="Q324" s="152">
        <v>0</v>
      </c>
      <c r="R324" s="152">
        <f t="shared" si="62"/>
        <v>0</v>
      </c>
      <c r="S324" s="152">
        <v>0</v>
      </c>
      <c r="T324" s="153">
        <f t="shared" si="63"/>
        <v>0</v>
      </c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R324" s="154" t="s">
        <v>148</v>
      </c>
      <c r="AT324" s="154" t="s">
        <v>143</v>
      </c>
      <c r="AU324" s="154" t="s">
        <v>84</v>
      </c>
      <c r="AY324" s="16" t="s">
        <v>140</v>
      </c>
      <c r="BE324" s="155">
        <f t="shared" si="64"/>
        <v>0</v>
      </c>
      <c r="BF324" s="155">
        <f t="shared" si="65"/>
        <v>0</v>
      </c>
      <c r="BG324" s="155">
        <f t="shared" si="66"/>
        <v>0</v>
      </c>
      <c r="BH324" s="155">
        <f t="shared" si="67"/>
        <v>0</v>
      </c>
      <c r="BI324" s="155">
        <f t="shared" si="68"/>
        <v>0</v>
      </c>
      <c r="BJ324" s="16" t="s">
        <v>82</v>
      </c>
      <c r="BK324" s="155">
        <f t="shared" si="69"/>
        <v>0</v>
      </c>
      <c r="BL324" s="16" t="s">
        <v>148</v>
      </c>
      <c r="BM324" s="154" t="s">
        <v>1274</v>
      </c>
    </row>
    <row r="325" spans="1:65" s="2" customFormat="1" ht="24.2" customHeight="1">
      <c r="A325" s="31"/>
      <c r="B325" s="142"/>
      <c r="C325" s="143" t="s">
        <v>1275</v>
      </c>
      <c r="D325" s="143" t="s">
        <v>143</v>
      </c>
      <c r="E325" s="144" t="s">
        <v>1276</v>
      </c>
      <c r="F325" s="145" t="s">
        <v>1277</v>
      </c>
      <c r="G325" s="146" t="s">
        <v>157</v>
      </c>
      <c r="H325" s="147">
        <v>10</v>
      </c>
      <c r="I325" s="148"/>
      <c r="J325" s="149">
        <f t="shared" si="60"/>
        <v>0</v>
      </c>
      <c r="K325" s="145" t="s">
        <v>1</v>
      </c>
      <c r="L325" s="32"/>
      <c r="M325" s="150" t="s">
        <v>1</v>
      </c>
      <c r="N325" s="151" t="s">
        <v>39</v>
      </c>
      <c r="O325" s="57"/>
      <c r="P325" s="152">
        <f t="shared" si="61"/>
        <v>0</v>
      </c>
      <c r="Q325" s="152">
        <v>0</v>
      </c>
      <c r="R325" s="152">
        <f t="shared" si="62"/>
        <v>0</v>
      </c>
      <c r="S325" s="152">
        <v>0</v>
      </c>
      <c r="T325" s="153">
        <f t="shared" si="63"/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54" t="s">
        <v>148</v>
      </c>
      <c r="AT325" s="154" t="s">
        <v>143</v>
      </c>
      <c r="AU325" s="154" t="s">
        <v>84</v>
      </c>
      <c r="AY325" s="16" t="s">
        <v>140</v>
      </c>
      <c r="BE325" s="155">
        <f t="shared" si="64"/>
        <v>0</v>
      </c>
      <c r="BF325" s="155">
        <f t="shared" si="65"/>
        <v>0</v>
      </c>
      <c r="BG325" s="155">
        <f t="shared" si="66"/>
        <v>0</v>
      </c>
      <c r="BH325" s="155">
        <f t="shared" si="67"/>
        <v>0</v>
      </c>
      <c r="BI325" s="155">
        <f t="shared" si="68"/>
        <v>0</v>
      </c>
      <c r="BJ325" s="16" t="s">
        <v>82</v>
      </c>
      <c r="BK325" s="155">
        <f t="shared" si="69"/>
        <v>0</v>
      </c>
      <c r="BL325" s="16" t="s">
        <v>148</v>
      </c>
      <c r="BM325" s="154" t="s">
        <v>1278</v>
      </c>
    </row>
    <row r="326" spans="1:65" s="2" customFormat="1" ht="16.5" customHeight="1">
      <c r="A326" s="31"/>
      <c r="B326" s="142"/>
      <c r="C326" s="173" t="s">
        <v>1279</v>
      </c>
      <c r="D326" s="173" t="s">
        <v>230</v>
      </c>
      <c r="E326" s="174" t="s">
        <v>1280</v>
      </c>
      <c r="F326" s="175" t="s">
        <v>1281</v>
      </c>
      <c r="G326" s="176" t="s">
        <v>885</v>
      </c>
      <c r="H326" s="177">
        <v>10</v>
      </c>
      <c r="I326" s="178"/>
      <c r="J326" s="179">
        <f t="shared" si="60"/>
        <v>0</v>
      </c>
      <c r="K326" s="175" t="s">
        <v>1</v>
      </c>
      <c r="L326" s="180"/>
      <c r="M326" s="181" t="s">
        <v>1</v>
      </c>
      <c r="N326" s="182" t="s">
        <v>39</v>
      </c>
      <c r="O326" s="57"/>
      <c r="P326" s="152">
        <f t="shared" si="61"/>
        <v>0</v>
      </c>
      <c r="Q326" s="152">
        <v>0</v>
      </c>
      <c r="R326" s="152">
        <f t="shared" si="62"/>
        <v>0</v>
      </c>
      <c r="S326" s="152">
        <v>0</v>
      </c>
      <c r="T326" s="153">
        <f t="shared" si="63"/>
        <v>0</v>
      </c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R326" s="154" t="s">
        <v>185</v>
      </c>
      <c r="AT326" s="154" t="s">
        <v>230</v>
      </c>
      <c r="AU326" s="154" t="s">
        <v>84</v>
      </c>
      <c r="AY326" s="16" t="s">
        <v>140</v>
      </c>
      <c r="BE326" s="155">
        <f t="shared" si="64"/>
        <v>0</v>
      </c>
      <c r="BF326" s="155">
        <f t="shared" si="65"/>
        <v>0</v>
      </c>
      <c r="BG326" s="155">
        <f t="shared" si="66"/>
        <v>0</v>
      </c>
      <c r="BH326" s="155">
        <f t="shared" si="67"/>
        <v>0</v>
      </c>
      <c r="BI326" s="155">
        <f t="shared" si="68"/>
        <v>0</v>
      </c>
      <c r="BJ326" s="16" t="s">
        <v>82</v>
      </c>
      <c r="BK326" s="155">
        <f t="shared" si="69"/>
        <v>0</v>
      </c>
      <c r="BL326" s="16" t="s">
        <v>148</v>
      </c>
      <c r="BM326" s="154" t="s">
        <v>1282</v>
      </c>
    </row>
    <row r="327" spans="1:65" s="2" customFormat="1" ht="21.75" customHeight="1">
      <c r="A327" s="31"/>
      <c r="B327" s="142"/>
      <c r="C327" s="173" t="s">
        <v>1283</v>
      </c>
      <c r="D327" s="173" t="s">
        <v>230</v>
      </c>
      <c r="E327" s="174" t="s">
        <v>1284</v>
      </c>
      <c r="F327" s="175" t="s">
        <v>1285</v>
      </c>
      <c r="G327" s="176" t="s">
        <v>885</v>
      </c>
      <c r="H327" s="177">
        <v>10</v>
      </c>
      <c r="I327" s="178"/>
      <c r="J327" s="179">
        <f t="shared" si="60"/>
        <v>0</v>
      </c>
      <c r="K327" s="175" t="s">
        <v>1</v>
      </c>
      <c r="L327" s="180"/>
      <c r="M327" s="181" t="s">
        <v>1</v>
      </c>
      <c r="N327" s="182" t="s">
        <v>39</v>
      </c>
      <c r="O327" s="57"/>
      <c r="P327" s="152">
        <f t="shared" si="61"/>
        <v>0</v>
      </c>
      <c r="Q327" s="152">
        <v>0</v>
      </c>
      <c r="R327" s="152">
        <f t="shared" si="62"/>
        <v>0</v>
      </c>
      <c r="S327" s="152">
        <v>0</v>
      </c>
      <c r="T327" s="153">
        <f t="shared" si="63"/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54" t="s">
        <v>185</v>
      </c>
      <c r="AT327" s="154" t="s">
        <v>230</v>
      </c>
      <c r="AU327" s="154" t="s">
        <v>84</v>
      </c>
      <c r="AY327" s="16" t="s">
        <v>140</v>
      </c>
      <c r="BE327" s="155">
        <f t="shared" si="64"/>
        <v>0</v>
      </c>
      <c r="BF327" s="155">
        <f t="shared" si="65"/>
        <v>0</v>
      </c>
      <c r="BG327" s="155">
        <f t="shared" si="66"/>
        <v>0</v>
      </c>
      <c r="BH327" s="155">
        <f t="shared" si="67"/>
        <v>0</v>
      </c>
      <c r="BI327" s="155">
        <f t="shared" si="68"/>
        <v>0</v>
      </c>
      <c r="BJ327" s="16" t="s">
        <v>82</v>
      </c>
      <c r="BK327" s="155">
        <f t="shared" si="69"/>
        <v>0</v>
      </c>
      <c r="BL327" s="16" t="s">
        <v>148</v>
      </c>
      <c r="BM327" s="154" t="s">
        <v>1286</v>
      </c>
    </row>
    <row r="328" spans="1:65" s="2" customFormat="1" ht="21.75" customHeight="1">
      <c r="A328" s="31"/>
      <c r="B328" s="142"/>
      <c r="C328" s="173" t="s">
        <v>1287</v>
      </c>
      <c r="D328" s="173" t="s">
        <v>230</v>
      </c>
      <c r="E328" s="174" t="s">
        <v>1025</v>
      </c>
      <c r="F328" s="175" t="s">
        <v>1026</v>
      </c>
      <c r="G328" s="176" t="s">
        <v>885</v>
      </c>
      <c r="H328" s="177">
        <v>10</v>
      </c>
      <c r="I328" s="178"/>
      <c r="J328" s="179">
        <f t="shared" si="60"/>
        <v>0</v>
      </c>
      <c r="K328" s="175" t="s">
        <v>1</v>
      </c>
      <c r="L328" s="180"/>
      <c r="M328" s="189" t="s">
        <v>1</v>
      </c>
      <c r="N328" s="190" t="s">
        <v>39</v>
      </c>
      <c r="O328" s="186"/>
      <c r="P328" s="187">
        <f t="shared" si="61"/>
        <v>0</v>
      </c>
      <c r="Q328" s="187">
        <v>0</v>
      </c>
      <c r="R328" s="187">
        <f t="shared" si="62"/>
        <v>0</v>
      </c>
      <c r="S328" s="187">
        <v>0</v>
      </c>
      <c r="T328" s="188">
        <f t="shared" si="63"/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54" t="s">
        <v>185</v>
      </c>
      <c r="AT328" s="154" t="s">
        <v>230</v>
      </c>
      <c r="AU328" s="154" t="s">
        <v>84</v>
      </c>
      <c r="AY328" s="16" t="s">
        <v>140</v>
      </c>
      <c r="BE328" s="155">
        <f t="shared" si="64"/>
        <v>0</v>
      </c>
      <c r="BF328" s="155">
        <f t="shared" si="65"/>
        <v>0</v>
      </c>
      <c r="BG328" s="155">
        <f t="shared" si="66"/>
        <v>0</v>
      </c>
      <c r="BH328" s="155">
        <f t="shared" si="67"/>
        <v>0</v>
      </c>
      <c r="BI328" s="155">
        <f t="shared" si="68"/>
        <v>0</v>
      </c>
      <c r="BJ328" s="16" t="s">
        <v>82</v>
      </c>
      <c r="BK328" s="155">
        <f t="shared" si="69"/>
        <v>0</v>
      </c>
      <c r="BL328" s="16" t="s">
        <v>148</v>
      </c>
      <c r="BM328" s="154" t="s">
        <v>1288</v>
      </c>
    </row>
    <row r="329" spans="1:65" s="2" customFormat="1" ht="6.95" customHeight="1">
      <c r="A329" s="31"/>
      <c r="B329" s="46"/>
      <c r="C329" s="47"/>
      <c r="D329" s="47"/>
      <c r="E329" s="47"/>
      <c r="F329" s="47"/>
      <c r="G329" s="47"/>
      <c r="H329" s="47"/>
      <c r="I329" s="47"/>
      <c r="J329" s="47"/>
      <c r="K329" s="47"/>
      <c r="L329" s="32"/>
      <c r="M329" s="31"/>
      <c r="O329" s="31"/>
      <c r="P329" s="31"/>
      <c r="Q329" s="31"/>
      <c r="R329" s="31"/>
      <c r="S329" s="31"/>
      <c r="T329" s="31"/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</row>
  </sheetData>
  <autoFilter ref="C123:K328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91" t="s">
        <v>5</v>
      </c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6" t="s">
        <v>99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84</v>
      </c>
    </row>
    <row r="4" spans="1:46" s="1" customFormat="1" ht="24.95" customHeight="1">
      <c r="B4" s="19"/>
      <c r="D4" s="20" t="s">
        <v>100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1" t="str">
        <f>'Rekapitulace stavby'!K6</f>
        <v>Stavební úpravy v odborných učebnách - projekt „Odborné učebny“ registrační číslo CZ.10.01.01/00/23_005/0000288</v>
      </c>
      <c r="F7" s="232"/>
      <c r="G7" s="232"/>
      <c r="H7" s="232"/>
      <c r="L7" s="19"/>
    </row>
    <row r="8" spans="1:46" s="2" customFormat="1" ht="12" customHeight="1">
      <c r="A8" s="31"/>
      <c r="B8" s="32"/>
      <c r="C8" s="31"/>
      <c r="D8" s="26" t="s">
        <v>101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16" t="s">
        <v>1289</v>
      </c>
      <c r="F9" s="230"/>
      <c r="G9" s="230"/>
      <c r="H9" s="230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17</v>
      </c>
      <c r="E11" s="31"/>
      <c r="F11" s="24" t="s">
        <v>1</v>
      </c>
      <c r="G11" s="31"/>
      <c r="H11" s="31"/>
      <c r="I11" s="26" t="s">
        <v>18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19</v>
      </c>
      <c r="E12" s="31"/>
      <c r="F12" s="24" t="s">
        <v>20</v>
      </c>
      <c r="G12" s="31"/>
      <c r="H12" s="31"/>
      <c r="I12" s="26" t="s">
        <v>21</v>
      </c>
      <c r="J12" s="54" t="str">
        <f>'Rekapitulace stavby'!AN8</f>
        <v>21. 7. 2024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">
        <v>25</v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">
        <v>26</v>
      </c>
      <c r="F15" s="31"/>
      <c r="G15" s="31"/>
      <c r="H15" s="31"/>
      <c r="I15" s="26" t="s">
        <v>27</v>
      </c>
      <c r="J15" s="24" t="s">
        <v>1</v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28</v>
      </c>
      <c r="E17" s="31"/>
      <c r="F17" s="31"/>
      <c r="G17" s="31"/>
      <c r="H17" s="31"/>
      <c r="I17" s="26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3" t="str">
        <f>'Rekapitulace stavby'!E14</f>
        <v>Vyplň údaj</v>
      </c>
      <c r="F18" s="203"/>
      <c r="G18" s="203"/>
      <c r="H18" s="203"/>
      <c r="I18" s="26" t="s">
        <v>27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30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27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32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27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33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07" t="s">
        <v>1</v>
      </c>
      <c r="F27" s="207"/>
      <c r="G27" s="207"/>
      <c r="H27" s="207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34</v>
      </c>
      <c r="E30" s="31"/>
      <c r="F30" s="31"/>
      <c r="G30" s="31"/>
      <c r="H30" s="31"/>
      <c r="I30" s="31"/>
      <c r="J30" s="70">
        <f>ROUND(J121,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36</v>
      </c>
      <c r="G32" s="31"/>
      <c r="H32" s="31"/>
      <c r="I32" s="35" t="s">
        <v>35</v>
      </c>
      <c r="J32" s="35" t="s">
        <v>37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38</v>
      </c>
      <c r="E33" s="26" t="s">
        <v>39</v>
      </c>
      <c r="F33" s="98">
        <f>ROUND((SUM(BE121:BE131)),  2)</f>
        <v>0</v>
      </c>
      <c r="G33" s="31"/>
      <c r="H33" s="31"/>
      <c r="I33" s="99">
        <v>0.21</v>
      </c>
      <c r="J33" s="98">
        <f>ROUND(((SUM(BE121:BE131))*I33),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40</v>
      </c>
      <c r="F34" s="98">
        <f>ROUND((SUM(BF121:BF131)),  2)</f>
        <v>0</v>
      </c>
      <c r="G34" s="31"/>
      <c r="H34" s="31"/>
      <c r="I34" s="99">
        <v>0.12</v>
      </c>
      <c r="J34" s="98">
        <f>ROUND(((SUM(BF121:BF131))*I34),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41</v>
      </c>
      <c r="F35" s="98">
        <f>ROUND((SUM(BG121:BG131)),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42</v>
      </c>
      <c r="F36" s="98">
        <f>ROUND((SUM(BH121:BH131)),  2)</f>
        <v>0</v>
      </c>
      <c r="G36" s="31"/>
      <c r="H36" s="31"/>
      <c r="I36" s="99">
        <v>0.12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43</v>
      </c>
      <c r="F37" s="98">
        <f>ROUND((SUM(BI121:BI131)),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44</v>
      </c>
      <c r="E39" s="59"/>
      <c r="F39" s="59"/>
      <c r="G39" s="102" t="s">
        <v>45</v>
      </c>
      <c r="H39" s="103" t="s">
        <v>46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47</v>
      </c>
      <c r="E50" s="43"/>
      <c r="F50" s="43"/>
      <c r="G50" s="42" t="s">
        <v>48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49</v>
      </c>
      <c r="E61" s="34"/>
      <c r="F61" s="106" t="s">
        <v>50</v>
      </c>
      <c r="G61" s="44" t="s">
        <v>49</v>
      </c>
      <c r="H61" s="34"/>
      <c r="I61" s="34"/>
      <c r="J61" s="107" t="s">
        <v>50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51</v>
      </c>
      <c r="E65" s="45"/>
      <c r="F65" s="45"/>
      <c r="G65" s="42" t="s">
        <v>52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49</v>
      </c>
      <c r="E76" s="34"/>
      <c r="F76" s="106" t="s">
        <v>50</v>
      </c>
      <c r="G76" s="44" t="s">
        <v>49</v>
      </c>
      <c r="H76" s="34"/>
      <c r="I76" s="34"/>
      <c r="J76" s="107" t="s">
        <v>50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hidden="1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hidden="1" customHeight="1">
      <c r="A82" s="31"/>
      <c r="B82" s="32"/>
      <c r="C82" s="20" t="s">
        <v>103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hidden="1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hidden="1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hidden="1" customHeight="1">
      <c r="A85" s="31"/>
      <c r="B85" s="32"/>
      <c r="C85" s="31"/>
      <c r="D85" s="31"/>
      <c r="E85" s="231" t="str">
        <f>E7</f>
        <v>Stavební úpravy v odborných učebnách - projekt „Odborné učebny“ registrační číslo CZ.10.01.01/00/23_005/0000288</v>
      </c>
      <c r="F85" s="232"/>
      <c r="G85" s="232"/>
      <c r="H85" s="232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hidden="1" customHeight="1">
      <c r="A86" s="31"/>
      <c r="B86" s="32"/>
      <c r="C86" s="26" t="s">
        <v>101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hidden="1" customHeight="1">
      <c r="A87" s="31"/>
      <c r="B87" s="32"/>
      <c r="C87" s="31"/>
      <c r="D87" s="31"/>
      <c r="E87" s="216" t="str">
        <f>E9</f>
        <v>06 - Vedlejší rozpočtové náklady</v>
      </c>
      <c r="F87" s="230"/>
      <c r="G87" s="230"/>
      <c r="H87" s="230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hidden="1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hidden="1" customHeight="1">
      <c r="A89" s="31"/>
      <c r="B89" s="32"/>
      <c r="C89" s="26" t="s">
        <v>19</v>
      </c>
      <c r="D89" s="31"/>
      <c r="E89" s="31"/>
      <c r="F89" s="24" t="str">
        <f>F12</f>
        <v xml:space="preserve"> </v>
      </c>
      <c r="G89" s="31"/>
      <c r="H89" s="31"/>
      <c r="I89" s="26" t="s">
        <v>21</v>
      </c>
      <c r="J89" s="54" t="str">
        <f>IF(J12="","",J12)</f>
        <v>21. 7. 2024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hidden="1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hidden="1" customHeight="1">
      <c r="A91" s="31"/>
      <c r="B91" s="32"/>
      <c r="C91" s="26" t="s">
        <v>23</v>
      </c>
      <c r="D91" s="31"/>
      <c r="E91" s="31"/>
      <c r="F91" s="24" t="str">
        <f>E15</f>
        <v>Gymnázium Cheb, Nerudova 2283/7, Cheb</v>
      </c>
      <c r="G91" s="31"/>
      <c r="H91" s="31"/>
      <c r="I91" s="26" t="s">
        <v>30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hidden="1" customHeight="1">
      <c r="A92" s="31"/>
      <c r="B92" s="32"/>
      <c r="C92" s="26" t="s">
        <v>28</v>
      </c>
      <c r="D92" s="31"/>
      <c r="E92" s="31"/>
      <c r="F92" s="24" t="str">
        <f>IF(E18="","",E18)</f>
        <v>Vyplň údaj</v>
      </c>
      <c r="G92" s="31"/>
      <c r="H92" s="31"/>
      <c r="I92" s="26" t="s">
        <v>32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hidden="1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hidden="1" customHeight="1">
      <c r="A94" s="31"/>
      <c r="B94" s="32"/>
      <c r="C94" s="108" t="s">
        <v>104</v>
      </c>
      <c r="D94" s="100"/>
      <c r="E94" s="100"/>
      <c r="F94" s="100"/>
      <c r="G94" s="100"/>
      <c r="H94" s="100"/>
      <c r="I94" s="100"/>
      <c r="J94" s="109" t="s">
        <v>105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hidden="1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hidden="1" customHeight="1">
      <c r="A96" s="31"/>
      <c r="B96" s="32"/>
      <c r="C96" s="110" t="s">
        <v>106</v>
      </c>
      <c r="D96" s="31"/>
      <c r="E96" s="31"/>
      <c r="F96" s="31"/>
      <c r="G96" s="31"/>
      <c r="H96" s="31"/>
      <c r="I96" s="31"/>
      <c r="J96" s="70">
        <f>J121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107</v>
      </c>
    </row>
    <row r="97" spans="1:31" s="9" customFormat="1" ht="24.95" hidden="1" customHeight="1">
      <c r="B97" s="111"/>
      <c r="D97" s="112" t="s">
        <v>1290</v>
      </c>
      <c r="E97" s="113"/>
      <c r="F97" s="113"/>
      <c r="G97" s="113"/>
      <c r="H97" s="113"/>
      <c r="I97" s="113"/>
      <c r="J97" s="114">
        <f>J122</f>
        <v>0</v>
      </c>
      <c r="L97" s="111"/>
    </row>
    <row r="98" spans="1:31" s="10" customFormat="1" ht="19.899999999999999" hidden="1" customHeight="1">
      <c r="B98" s="115"/>
      <c r="D98" s="116" t="s">
        <v>1291</v>
      </c>
      <c r="E98" s="117"/>
      <c r="F98" s="117"/>
      <c r="G98" s="117"/>
      <c r="H98" s="117"/>
      <c r="I98" s="117"/>
      <c r="J98" s="118">
        <f>J123</f>
        <v>0</v>
      </c>
      <c r="L98" s="115"/>
    </row>
    <row r="99" spans="1:31" s="10" customFormat="1" ht="19.899999999999999" hidden="1" customHeight="1">
      <c r="B99" s="115"/>
      <c r="D99" s="116" t="s">
        <v>1292</v>
      </c>
      <c r="E99" s="117"/>
      <c r="F99" s="117"/>
      <c r="G99" s="117"/>
      <c r="H99" s="117"/>
      <c r="I99" s="117"/>
      <c r="J99" s="118">
        <f>J125</f>
        <v>0</v>
      </c>
      <c r="L99" s="115"/>
    </row>
    <row r="100" spans="1:31" s="10" customFormat="1" ht="19.899999999999999" hidden="1" customHeight="1">
      <c r="B100" s="115"/>
      <c r="D100" s="116" t="s">
        <v>1293</v>
      </c>
      <c r="E100" s="117"/>
      <c r="F100" s="117"/>
      <c r="G100" s="117"/>
      <c r="H100" s="117"/>
      <c r="I100" s="117"/>
      <c r="J100" s="118">
        <f>J128</f>
        <v>0</v>
      </c>
      <c r="L100" s="115"/>
    </row>
    <row r="101" spans="1:31" s="10" customFormat="1" ht="19.899999999999999" hidden="1" customHeight="1">
      <c r="B101" s="115"/>
      <c r="D101" s="116" t="s">
        <v>1294</v>
      </c>
      <c r="E101" s="117"/>
      <c r="F101" s="117"/>
      <c r="G101" s="117"/>
      <c r="H101" s="117"/>
      <c r="I101" s="117"/>
      <c r="J101" s="118">
        <f>J130</f>
        <v>0</v>
      </c>
      <c r="L101" s="115"/>
    </row>
    <row r="102" spans="1:31" s="2" customFormat="1" ht="21.75" hidden="1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hidden="1" customHeight="1">
      <c r="A103" s="31"/>
      <c r="B103" s="46"/>
      <c r="C103" s="47"/>
      <c r="D103" s="47"/>
      <c r="E103" s="47"/>
      <c r="F103" s="47"/>
      <c r="G103" s="47"/>
      <c r="H103" s="47"/>
      <c r="I103" s="47"/>
      <c r="J103" s="47"/>
      <c r="K103" s="47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hidden="1"/>
    <row r="105" spans="1:31" hidden="1"/>
    <row r="106" spans="1:31" hidden="1"/>
    <row r="107" spans="1:31" s="2" customFormat="1" ht="6.95" customHeight="1">
      <c r="A107" s="31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24.95" customHeight="1">
      <c r="A108" s="31"/>
      <c r="B108" s="32"/>
      <c r="C108" s="20" t="s">
        <v>125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16</v>
      </c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1"/>
      <c r="D111" s="31"/>
      <c r="E111" s="231" t="str">
        <f>E7</f>
        <v>Stavební úpravy v odborných učebnách - projekt „Odborné učebny“ registrační číslo CZ.10.01.01/00/23_005/0000288</v>
      </c>
      <c r="F111" s="232"/>
      <c r="G111" s="232"/>
      <c r="H111" s="232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2" customHeight="1">
      <c r="A112" s="31"/>
      <c r="B112" s="32"/>
      <c r="C112" s="26" t="s">
        <v>101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6.5" customHeight="1">
      <c r="A113" s="31"/>
      <c r="B113" s="32"/>
      <c r="C113" s="31"/>
      <c r="D113" s="31"/>
      <c r="E113" s="216" t="str">
        <f>E9</f>
        <v>06 - Vedlejší rozpočtové náklady</v>
      </c>
      <c r="F113" s="230"/>
      <c r="G113" s="230"/>
      <c r="H113" s="230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2" customHeight="1">
      <c r="A115" s="31"/>
      <c r="B115" s="32"/>
      <c r="C115" s="26" t="s">
        <v>19</v>
      </c>
      <c r="D115" s="31"/>
      <c r="E115" s="31"/>
      <c r="F115" s="24" t="str">
        <f>F12</f>
        <v xml:space="preserve"> </v>
      </c>
      <c r="G115" s="31"/>
      <c r="H115" s="31"/>
      <c r="I115" s="26" t="s">
        <v>21</v>
      </c>
      <c r="J115" s="54" t="str">
        <f>IF(J12="","",J12)</f>
        <v>21. 7. 2024</v>
      </c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5.2" customHeight="1">
      <c r="A117" s="31"/>
      <c r="B117" s="32"/>
      <c r="C117" s="26" t="s">
        <v>23</v>
      </c>
      <c r="D117" s="31"/>
      <c r="E117" s="31"/>
      <c r="F117" s="24" t="str">
        <f>E15</f>
        <v>Gymnázium Cheb, Nerudova 2283/7, Cheb</v>
      </c>
      <c r="G117" s="31"/>
      <c r="H117" s="31"/>
      <c r="I117" s="26" t="s">
        <v>30</v>
      </c>
      <c r="J117" s="29" t="str">
        <f>E21</f>
        <v xml:space="preserve"> </v>
      </c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28</v>
      </c>
      <c r="D118" s="31"/>
      <c r="E118" s="31"/>
      <c r="F118" s="24" t="str">
        <f>IF(E18="","",E18)</f>
        <v>Vyplň údaj</v>
      </c>
      <c r="G118" s="31"/>
      <c r="H118" s="31"/>
      <c r="I118" s="26" t="s">
        <v>32</v>
      </c>
      <c r="J118" s="29" t="str">
        <f>E24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0.35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11" customFormat="1" ht="29.25" customHeight="1">
      <c r="A120" s="119"/>
      <c r="B120" s="120"/>
      <c r="C120" s="121" t="s">
        <v>126</v>
      </c>
      <c r="D120" s="122" t="s">
        <v>59</v>
      </c>
      <c r="E120" s="122" t="s">
        <v>55</v>
      </c>
      <c r="F120" s="122" t="s">
        <v>56</v>
      </c>
      <c r="G120" s="122" t="s">
        <v>127</v>
      </c>
      <c r="H120" s="122" t="s">
        <v>128</v>
      </c>
      <c r="I120" s="122" t="s">
        <v>129</v>
      </c>
      <c r="J120" s="122" t="s">
        <v>105</v>
      </c>
      <c r="K120" s="123" t="s">
        <v>130</v>
      </c>
      <c r="L120" s="124"/>
      <c r="M120" s="61" t="s">
        <v>1</v>
      </c>
      <c r="N120" s="62" t="s">
        <v>38</v>
      </c>
      <c r="O120" s="62" t="s">
        <v>131</v>
      </c>
      <c r="P120" s="62" t="s">
        <v>132</v>
      </c>
      <c r="Q120" s="62" t="s">
        <v>133</v>
      </c>
      <c r="R120" s="62" t="s">
        <v>134</v>
      </c>
      <c r="S120" s="62" t="s">
        <v>135</v>
      </c>
      <c r="T120" s="63" t="s">
        <v>136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</row>
    <row r="121" spans="1:65" s="2" customFormat="1" ht="22.9" customHeight="1">
      <c r="A121" s="31"/>
      <c r="B121" s="32"/>
      <c r="C121" s="68" t="s">
        <v>137</v>
      </c>
      <c r="D121" s="31"/>
      <c r="E121" s="31"/>
      <c r="F121" s="31"/>
      <c r="G121" s="31"/>
      <c r="H121" s="31"/>
      <c r="I121" s="31"/>
      <c r="J121" s="125">
        <f>BK121</f>
        <v>0</v>
      </c>
      <c r="K121" s="31"/>
      <c r="L121" s="32"/>
      <c r="M121" s="64"/>
      <c r="N121" s="55"/>
      <c r="O121" s="65"/>
      <c r="P121" s="126">
        <f>P122</f>
        <v>0</v>
      </c>
      <c r="Q121" s="65"/>
      <c r="R121" s="126">
        <f>R122</f>
        <v>0</v>
      </c>
      <c r="S121" s="65"/>
      <c r="T121" s="127">
        <f>T122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T121" s="16" t="s">
        <v>73</v>
      </c>
      <c r="AU121" s="16" t="s">
        <v>107</v>
      </c>
      <c r="BK121" s="128">
        <f>BK122</f>
        <v>0</v>
      </c>
    </row>
    <row r="122" spans="1:65" s="12" customFormat="1" ht="25.9" customHeight="1">
      <c r="B122" s="129"/>
      <c r="D122" s="130" t="s">
        <v>73</v>
      </c>
      <c r="E122" s="131" t="s">
        <v>1295</v>
      </c>
      <c r="F122" s="131" t="s">
        <v>98</v>
      </c>
      <c r="I122" s="132"/>
      <c r="J122" s="133">
        <f>BK122</f>
        <v>0</v>
      </c>
      <c r="L122" s="129"/>
      <c r="M122" s="134"/>
      <c r="N122" s="135"/>
      <c r="O122" s="135"/>
      <c r="P122" s="136">
        <f>P123+P125+P128+P130</f>
        <v>0</v>
      </c>
      <c r="Q122" s="135"/>
      <c r="R122" s="136">
        <f>R123+R125+R128+R130</f>
        <v>0</v>
      </c>
      <c r="S122" s="135"/>
      <c r="T122" s="137">
        <f>T123+T125+T128+T130</f>
        <v>0</v>
      </c>
      <c r="AR122" s="130" t="s">
        <v>172</v>
      </c>
      <c r="AT122" s="138" t="s">
        <v>73</v>
      </c>
      <c r="AU122" s="138" t="s">
        <v>74</v>
      </c>
      <c r="AY122" s="130" t="s">
        <v>140</v>
      </c>
      <c r="BK122" s="139">
        <f>BK123+BK125+BK128+BK130</f>
        <v>0</v>
      </c>
    </row>
    <row r="123" spans="1:65" s="12" customFormat="1" ht="22.9" customHeight="1">
      <c r="B123" s="129"/>
      <c r="D123" s="130" t="s">
        <v>73</v>
      </c>
      <c r="E123" s="140" t="s">
        <v>1296</v>
      </c>
      <c r="F123" s="140" t="s">
        <v>1297</v>
      </c>
      <c r="I123" s="132"/>
      <c r="J123" s="141">
        <f>BK123</f>
        <v>0</v>
      </c>
      <c r="L123" s="129"/>
      <c r="M123" s="134"/>
      <c r="N123" s="135"/>
      <c r="O123" s="135"/>
      <c r="P123" s="136">
        <f>P124</f>
        <v>0</v>
      </c>
      <c r="Q123" s="135"/>
      <c r="R123" s="136">
        <f>R124</f>
        <v>0</v>
      </c>
      <c r="S123" s="135"/>
      <c r="T123" s="137">
        <f>T124</f>
        <v>0</v>
      </c>
      <c r="AR123" s="130" t="s">
        <v>172</v>
      </c>
      <c r="AT123" s="138" t="s">
        <v>73</v>
      </c>
      <c r="AU123" s="138" t="s">
        <v>82</v>
      </c>
      <c r="AY123" s="130" t="s">
        <v>140</v>
      </c>
      <c r="BK123" s="139">
        <f>BK124</f>
        <v>0</v>
      </c>
    </row>
    <row r="124" spans="1:65" s="2" customFormat="1" ht="16.5" customHeight="1">
      <c r="A124" s="31"/>
      <c r="B124" s="142"/>
      <c r="C124" s="143" t="s">
        <v>172</v>
      </c>
      <c r="D124" s="143" t="s">
        <v>143</v>
      </c>
      <c r="E124" s="144" t="s">
        <v>1298</v>
      </c>
      <c r="F124" s="145" t="s">
        <v>1299</v>
      </c>
      <c r="G124" s="146" t="s">
        <v>246</v>
      </c>
      <c r="H124" s="147">
        <v>1</v>
      </c>
      <c r="I124" s="148"/>
      <c r="J124" s="149">
        <f>ROUND(I124*H124,2)</f>
        <v>0</v>
      </c>
      <c r="K124" s="145" t="s">
        <v>147</v>
      </c>
      <c r="L124" s="32"/>
      <c r="M124" s="150" t="s">
        <v>1</v>
      </c>
      <c r="N124" s="151" t="s">
        <v>39</v>
      </c>
      <c r="O124" s="57"/>
      <c r="P124" s="152">
        <f>O124*H124</f>
        <v>0</v>
      </c>
      <c r="Q124" s="152">
        <v>0</v>
      </c>
      <c r="R124" s="152">
        <f>Q124*H124</f>
        <v>0</v>
      </c>
      <c r="S124" s="152">
        <v>0</v>
      </c>
      <c r="T124" s="15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4" t="s">
        <v>1300</v>
      </c>
      <c r="AT124" s="154" t="s">
        <v>143</v>
      </c>
      <c r="AU124" s="154" t="s">
        <v>84</v>
      </c>
      <c r="AY124" s="16" t="s">
        <v>140</v>
      </c>
      <c r="BE124" s="155">
        <f>IF(N124="základní",J124,0)</f>
        <v>0</v>
      </c>
      <c r="BF124" s="155">
        <f>IF(N124="snížená",J124,0)</f>
        <v>0</v>
      </c>
      <c r="BG124" s="155">
        <f>IF(N124="zákl. přenesená",J124,0)</f>
        <v>0</v>
      </c>
      <c r="BH124" s="155">
        <f>IF(N124="sníž. přenesená",J124,0)</f>
        <v>0</v>
      </c>
      <c r="BI124" s="155">
        <f>IF(N124="nulová",J124,0)</f>
        <v>0</v>
      </c>
      <c r="BJ124" s="16" t="s">
        <v>82</v>
      </c>
      <c r="BK124" s="155">
        <f>ROUND(I124*H124,2)</f>
        <v>0</v>
      </c>
      <c r="BL124" s="16" t="s">
        <v>1300</v>
      </c>
      <c r="BM124" s="154" t="s">
        <v>1301</v>
      </c>
    </row>
    <row r="125" spans="1:65" s="12" customFormat="1" ht="22.9" customHeight="1">
      <c r="B125" s="129"/>
      <c r="D125" s="130" t="s">
        <v>73</v>
      </c>
      <c r="E125" s="140" t="s">
        <v>1302</v>
      </c>
      <c r="F125" s="140" t="s">
        <v>1303</v>
      </c>
      <c r="I125" s="132"/>
      <c r="J125" s="141">
        <f>BK125</f>
        <v>0</v>
      </c>
      <c r="L125" s="129"/>
      <c r="M125" s="134"/>
      <c r="N125" s="135"/>
      <c r="O125" s="135"/>
      <c r="P125" s="136">
        <f>SUM(P126:P127)</f>
        <v>0</v>
      </c>
      <c r="Q125" s="135"/>
      <c r="R125" s="136">
        <f>SUM(R126:R127)</f>
        <v>0</v>
      </c>
      <c r="S125" s="135"/>
      <c r="T125" s="137">
        <f>SUM(T126:T127)</f>
        <v>0</v>
      </c>
      <c r="AR125" s="130" t="s">
        <v>172</v>
      </c>
      <c r="AT125" s="138" t="s">
        <v>73</v>
      </c>
      <c r="AU125" s="138" t="s">
        <v>82</v>
      </c>
      <c r="AY125" s="130" t="s">
        <v>140</v>
      </c>
      <c r="BK125" s="139">
        <f>SUM(BK126:BK127)</f>
        <v>0</v>
      </c>
    </row>
    <row r="126" spans="1:65" s="2" customFormat="1" ht="16.5" customHeight="1">
      <c r="A126" s="31"/>
      <c r="B126" s="142"/>
      <c r="C126" s="143" t="s">
        <v>82</v>
      </c>
      <c r="D126" s="143" t="s">
        <v>143</v>
      </c>
      <c r="E126" s="144" t="s">
        <v>1304</v>
      </c>
      <c r="F126" s="145" t="s">
        <v>1303</v>
      </c>
      <c r="G126" s="146" t="s">
        <v>246</v>
      </c>
      <c r="H126" s="147">
        <v>1</v>
      </c>
      <c r="I126" s="148"/>
      <c r="J126" s="149">
        <f>ROUND(I126*H126,2)</f>
        <v>0</v>
      </c>
      <c r="K126" s="145" t="s">
        <v>147</v>
      </c>
      <c r="L126" s="32"/>
      <c r="M126" s="150" t="s">
        <v>1</v>
      </c>
      <c r="N126" s="151" t="s">
        <v>39</v>
      </c>
      <c r="O126" s="57"/>
      <c r="P126" s="152">
        <f>O126*H126</f>
        <v>0</v>
      </c>
      <c r="Q126" s="152">
        <v>0</v>
      </c>
      <c r="R126" s="152">
        <f>Q126*H126</f>
        <v>0</v>
      </c>
      <c r="S126" s="152">
        <v>0</v>
      </c>
      <c r="T126" s="153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4" t="s">
        <v>1300</v>
      </c>
      <c r="AT126" s="154" t="s">
        <v>143</v>
      </c>
      <c r="AU126" s="154" t="s">
        <v>84</v>
      </c>
      <c r="AY126" s="16" t="s">
        <v>140</v>
      </c>
      <c r="BE126" s="155">
        <f>IF(N126="základní",J126,0)</f>
        <v>0</v>
      </c>
      <c r="BF126" s="155">
        <f>IF(N126="snížená",J126,0)</f>
        <v>0</v>
      </c>
      <c r="BG126" s="155">
        <f>IF(N126="zákl. přenesená",J126,0)</f>
        <v>0</v>
      </c>
      <c r="BH126" s="155">
        <f>IF(N126="sníž. přenesená",J126,0)</f>
        <v>0</v>
      </c>
      <c r="BI126" s="155">
        <f>IF(N126="nulová",J126,0)</f>
        <v>0</v>
      </c>
      <c r="BJ126" s="16" t="s">
        <v>82</v>
      </c>
      <c r="BK126" s="155">
        <f>ROUND(I126*H126,2)</f>
        <v>0</v>
      </c>
      <c r="BL126" s="16" t="s">
        <v>1300</v>
      </c>
      <c r="BM126" s="154" t="s">
        <v>1305</v>
      </c>
    </row>
    <row r="127" spans="1:65" s="2" customFormat="1" ht="16.5" customHeight="1">
      <c r="A127" s="31"/>
      <c r="B127" s="142"/>
      <c r="C127" s="143" t="s">
        <v>84</v>
      </c>
      <c r="D127" s="143" t="s">
        <v>143</v>
      </c>
      <c r="E127" s="144" t="s">
        <v>1306</v>
      </c>
      <c r="F127" s="145" t="s">
        <v>1307</v>
      </c>
      <c r="G127" s="146" t="s">
        <v>246</v>
      </c>
      <c r="H127" s="147">
        <v>1</v>
      </c>
      <c r="I127" s="148"/>
      <c r="J127" s="149">
        <f>ROUND(I127*H127,2)</f>
        <v>0</v>
      </c>
      <c r="K127" s="145" t="s">
        <v>147</v>
      </c>
      <c r="L127" s="32"/>
      <c r="M127" s="150" t="s">
        <v>1</v>
      </c>
      <c r="N127" s="151" t="s">
        <v>39</v>
      </c>
      <c r="O127" s="57"/>
      <c r="P127" s="152">
        <f>O127*H127</f>
        <v>0</v>
      </c>
      <c r="Q127" s="152">
        <v>0</v>
      </c>
      <c r="R127" s="152">
        <f>Q127*H127</f>
        <v>0</v>
      </c>
      <c r="S127" s="152">
        <v>0</v>
      </c>
      <c r="T127" s="153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4" t="s">
        <v>1300</v>
      </c>
      <c r="AT127" s="154" t="s">
        <v>143</v>
      </c>
      <c r="AU127" s="154" t="s">
        <v>84</v>
      </c>
      <c r="AY127" s="16" t="s">
        <v>140</v>
      </c>
      <c r="BE127" s="155">
        <f>IF(N127="základní",J127,0)</f>
        <v>0</v>
      </c>
      <c r="BF127" s="155">
        <f>IF(N127="snížená",J127,0)</f>
        <v>0</v>
      </c>
      <c r="BG127" s="155">
        <f>IF(N127="zákl. přenesená",J127,0)</f>
        <v>0</v>
      </c>
      <c r="BH127" s="155">
        <f>IF(N127="sníž. přenesená",J127,0)</f>
        <v>0</v>
      </c>
      <c r="BI127" s="155">
        <f>IF(N127="nulová",J127,0)</f>
        <v>0</v>
      </c>
      <c r="BJ127" s="16" t="s">
        <v>82</v>
      </c>
      <c r="BK127" s="155">
        <f>ROUND(I127*H127,2)</f>
        <v>0</v>
      </c>
      <c r="BL127" s="16" t="s">
        <v>1300</v>
      </c>
      <c r="BM127" s="154" t="s">
        <v>1308</v>
      </c>
    </row>
    <row r="128" spans="1:65" s="12" customFormat="1" ht="22.9" customHeight="1">
      <c r="B128" s="129"/>
      <c r="D128" s="130" t="s">
        <v>73</v>
      </c>
      <c r="E128" s="140" t="s">
        <v>1309</v>
      </c>
      <c r="F128" s="140" t="s">
        <v>1310</v>
      </c>
      <c r="I128" s="132"/>
      <c r="J128" s="141">
        <f>BK128</f>
        <v>0</v>
      </c>
      <c r="L128" s="129"/>
      <c r="M128" s="134"/>
      <c r="N128" s="135"/>
      <c r="O128" s="135"/>
      <c r="P128" s="136">
        <f>P129</f>
        <v>0</v>
      </c>
      <c r="Q128" s="135"/>
      <c r="R128" s="136">
        <f>R129</f>
        <v>0</v>
      </c>
      <c r="S128" s="135"/>
      <c r="T128" s="137">
        <f>T129</f>
        <v>0</v>
      </c>
      <c r="AR128" s="130" t="s">
        <v>172</v>
      </c>
      <c r="AT128" s="138" t="s">
        <v>73</v>
      </c>
      <c r="AU128" s="138" t="s">
        <v>82</v>
      </c>
      <c r="AY128" s="130" t="s">
        <v>140</v>
      </c>
      <c r="BK128" s="139">
        <f>BK129</f>
        <v>0</v>
      </c>
    </row>
    <row r="129" spans="1:65" s="2" customFormat="1" ht="16.5" customHeight="1">
      <c r="A129" s="31"/>
      <c r="B129" s="142"/>
      <c r="C129" s="143" t="s">
        <v>148</v>
      </c>
      <c r="D129" s="143" t="s">
        <v>143</v>
      </c>
      <c r="E129" s="144" t="s">
        <v>1311</v>
      </c>
      <c r="F129" s="145" t="s">
        <v>1312</v>
      </c>
      <c r="G129" s="146" t="s">
        <v>246</v>
      </c>
      <c r="H129" s="147">
        <v>1</v>
      </c>
      <c r="I129" s="148"/>
      <c r="J129" s="149">
        <f>ROUND(I129*H129,2)</f>
        <v>0</v>
      </c>
      <c r="K129" s="145" t="s">
        <v>147</v>
      </c>
      <c r="L129" s="32"/>
      <c r="M129" s="150" t="s">
        <v>1</v>
      </c>
      <c r="N129" s="151" t="s">
        <v>39</v>
      </c>
      <c r="O129" s="57"/>
      <c r="P129" s="152">
        <f>O129*H129</f>
        <v>0</v>
      </c>
      <c r="Q129" s="152">
        <v>0</v>
      </c>
      <c r="R129" s="152">
        <f>Q129*H129</f>
        <v>0</v>
      </c>
      <c r="S129" s="152">
        <v>0</v>
      </c>
      <c r="T129" s="153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4" t="s">
        <v>1300</v>
      </c>
      <c r="AT129" s="154" t="s">
        <v>143</v>
      </c>
      <c r="AU129" s="154" t="s">
        <v>84</v>
      </c>
      <c r="AY129" s="16" t="s">
        <v>140</v>
      </c>
      <c r="BE129" s="155">
        <f>IF(N129="základní",J129,0)</f>
        <v>0</v>
      </c>
      <c r="BF129" s="155">
        <f>IF(N129="snížená",J129,0)</f>
        <v>0</v>
      </c>
      <c r="BG129" s="155">
        <f>IF(N129="zákl. přenesená",J129,0)</f>
        <v>0</v>
      </c>
      <c r="BH129" s="155">
        <f>IF(N129="sníž. přenesená",J129,0)</f>
        <v>0</v>
      </c>
      <c r="BI129" s="155">
        <f>IF(N129="nulová",J129,0)</f>
        <v>0</v>
      </c>
      <c r="BJ129" s="16" t="s">
        <v>82</v>
      </c>
      <c r="BK129" s="155">
        <f>ROUND(I129*H129,2)</f>
        <v>0</v>
      </c>
      <c r="BL129" s="16" t="s">
        <v>1300</v>
      </c>
      <c r="BM129" s="154" t="s">
        <v>1313</v>
      </c>
    </row>
    <row r="130" spans="1:65" s="12" customFormat="1" ht="22.9" customHeight="1">
      <c r="B130" s="129"/>
      <c r="D130" s="130" t="s">
        <v>73</v>
      </c>
      <c r="E130" s="140" t="s">
        <v>1314</v>
      </c>
      <c r="F130" s="140" t="s">
        <v>1315</v>
      </c>
      <c r="I130" s="132"/>
      <c r="J130" s="141">
        <f>BK130</f>
        <v>0</v>
      </c>
      <c r="L130" s="129"/>
      <c r="M130" s="134"/>
      <c r="N130" s="135"/>
      <c r="O130" s="135"/>
      <c r="P130" s="136">
        <f>P131</f>
        <v>0</v>
      </c>
      <c r="Q130" s="135"/>
      <c r="R130" s="136">
        <f>R131</f>
        <v>0</v>
      </c>
      <c r="S130" s="135"/>
      <c r="T130" s="137">
        <f>T131</f>
        <v>0</v>
      </c>
      <c r="AR130" s="130" t="s">
        <v>172</v>
      </c>
      <c r="AT130" s="138" t="s">
        <v>73</v>
      </c>
      <c r="AU130" s="138" t="s">
        <v>82</v>
      </c>
      <c r="AY130" s="130" t="s">
        <v>140</v>
      </c>
      <c r="BK130" s="139">
        <f>BK131</f>
        <v>0</v>
      </c>
    </row>
    <row r="131" spans="1:65" s="2" customFormat="1" ht="21.75" customHeight="1">
      <c r="A131" s="31"/>
      <c r="B131" s="142"/>
      <c r="C131" s="143" t="s">
        <v>141</v>
      </c>
      <c r="D131" s="143" t="s">
        <v>143</v>
      </c>
      <c r="E131" s="144" t="s">
        <v>1316</v>
      </c>
      <c r="F131" s="145" t="s">
        <v>1317</v>
      </c>
      <c r="G131" s="146" t="s">
        <v>246</v>
      </c>
      <c r="H131" s="147">
        <v>1</v>
      </c>
      <c r="I131" s="148"/>
      <c r="J131" s="149">
        <f>ROUND(I131*H131,2)</f>
        <v>0</v>
      </c>
      <c r="K131" s="145" t="s">
        <v>147</v>
      </c>
      <c r="L131" s="32"/>
      <c r="M131" s="184" t="s">
        <v>1</v>
      </c>
      <c r="N131" s="185" t="s">
        <v>39</v>
      </c>
      <c r="O131" s="186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4" t="s">
        <v>1300</v>
      </c>
      <c r="AT131" s="154" t="s">
        <v>143</v>
      </c>
      <c r="AU131" s="154" t="s">
        <v>84</v>
      </c>
      <c r="AY131" s="16" t="s">
        <v>140</v>
      </c>
      <c r="BE131" s="155">
        <f>IF(N131="základní",J131,0)</f>
        <v>0</v>
      </c>
      <c r="BF131" s="155">
        <f>IF(N131="snížená",J131,0)</f>
        <v>0</v>
      </c>
      <c r="BG131" s="155">
        <f>IF(N131="zákl. přenesená",J131,0)</f>
        <v>0</v>
      </c>
      <c r="BH131" s="155">
        <f>IF(N131="sníž. přenesená",J131,0)</f>
        <v>0</v>
      </c>
      <c r="BI131" s="155">
        <f>IF(N131="nulová",J131,0)</f>
        <v>0</v>
      </c>
      <c r="BJ131" s="16" t="s">
        <v>82</v>
      </c>
      <c r="BK131" s="155">
        <f>ROUND(I131*H131,2)</f>
        <v>0</v>
      </c>
      <c r="BL131" s="16" t="s">
        <v>1300</v>
      </c>
      <c r="BM131" s="154" t="s">
        <v>1318</v>
      </c>
    </row>
    <row r="132" spans="1:65" s="2" customFormat="1" ht="6.95" customHeight="1">
      <c r="A132" s="31"/>
      <c r="B132" s="46"/>
      <c r="C132" s="47"/>
      <c r="D132" s="47"/>
      <c r="E132" s="47"/>
      <c r="F132" s="47"/>
      <c r="G132" s="47"/>
      <c r="H132" s="47"/>
      <c r="I132" s="47"/>
      <c r="J132" s="47"/>
      <c r="K132" s="47"/>
      <c r="L132" s="32"/>
      <c r="M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</row>
  </sheetData>
  <autoFilter ref="C120:K13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01 - 1. PP</vt:lpstr>
      <vt:lpstr>02 - 2. NP</vt:lpstr>
      <vt:lpstr>03 - 3. NP</vt:lpstr>
      <vt:lpstr>04 - 4. NP</vt:lpstr>
      <vt:lpstr>05 - Elektroinstalace</vt:lpstr>
      <vt:lpstr>06 - Vedlejší rozpočtové ...</vt:lpstr>
      <vt:lpstr>'01 - 1. PP'!Názvy_tisku</vt:lpstr>
      <vt:lpstr>'02 - 2. NP'!Názvy_tisku</vt:lpstr>
      <vt:lpstr>'03 - 3. NP'!Názvy_tisku</vt:lpstr>
      <vt:lpstr>'04 - 4. NP'!Názvy_tisku</vt:lpstr>
      <vt:lpstr>'05 - Elektroinstalace'!Názvy_tisku</vt:lpstr>
      <vt:lpstr>'06 - Vedlejší rozpočtové ...'!Názvy_tisku</vt:lpstr>
      <vt:lpstr>'Rekapitulace stavby'!Názvy_tisku</vt:lpstr>
      <vt:lpstr>'01 - 1. PP'!Oblast_tisku</vt:lpstr>
      <vt:lpstr>'02 - 2. NP'!Oblast_tisku</vt:lpstr>
      <vt:lpstr>'03 - 3. NP'!Oblast_tisku</vt:lpstr>
      <vt:lpstr>'04 - 4. NP'!Oblast_tisku</vt:lpstr>
      <vt:lpstr>'05 - Elektroinstalace'!Oblast_tisku</vt:lpstr>
      <vt:lpstr>'06 - Vedlejší rozpočtové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uzivatel-PC\uzivatel</dc:creator>
  <cp:lastModifiedBy>gymcheb</cp:lastModifiedBy>
  <dcterms:created xsi:type="dcterms:W3CDTF">2024-09-19T19:01:52Z</dcterms:created>
  <dcterms:modified xsi:type="dcterms:W3CDTF">2024-11-12T10:10:50Z</dcterms:modified>
</cp:coreProperties>
</file>